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ino_narumi\Desktop\ツールチェック用\医療費分析(令和5年度)\"/>
    </mc:Choice>
  </mc:AlternateContent>
  <xr:revisionPtr revIDLastSave="0" documentId="13_ncr:1_{95F6216F-BE7D-4E29-9820-4447B41AB422}" xr6:coauthVersionLast="36" xr6:coauthVersionMax="36" xr10:uidLastSave="{00000000-0000-0000-0000-000000000000}"/>
  <bookViews>
    <workbookView xWindow="0" yWindow="0" windowWidth="28800" windowHeight="12015" xr2:uid="{9B580E5F-B94D-4C5F-959B-9337B2DB7921}"/>
  </bookViews>
  <sheets>
    <sheet name="リンク集" sheetId="1" r:id="rId1"/>
  </sheets>
  <definedNames>
    <definedName name="_xlnm._FilterDatabase" localSheetId="0" hidden="1">リンク集!$A$2:$H$125</definedName>
    <definedName name="_Order1" hidden="1">255</definedName>
    <definedName name="_xlnm.Print_Area" localSheetId="0">リンク集!$A$1:$I$428</definedName>
    <definedName name="_xlnm.Print_Titles" localSheetId="0">リンク集!$1:$3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8" i="1" l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<sst xmlns="http://schemas.openxmlformats.org/spreadsheetml/2006/main" count="1000" uniqueCount="944">
  <si>
    <t>課題整理　広域連合全体</t>
    <rPh sb="0" eb="2">
      <t>カダイ</t>
    </rPh>
    <rPh sb="2" eb="4">
      <t>セイリ</t>
    </rPh>
    <phoneticPr fontId="3"/>
  </si>
  <si>
    <t>課題と取り組むべき事業　市区町村別</t>
    <rPh sb="0" eb="2">
      <t>カダイ</t>
    </rPh>
    <rPh sb="3" eb="4">
      <t>ト</t>
    </rPh>
    <rPh sb="5" eb="6">
      <t>ク</t>
    </rPh>
    <rPh sb="9" eb="11">
      <t>ジギョウ</t>
    </rPh>
    <rPh sb="12" eb="17">
      <t>シクチョウソンベツ</t>
    </rPh>
    <phoneticPr fontId="3"/>
  </si>
  <si>
    <t>課題と取り組むべき事業　広域連合全体</t>
    <rPh sb="0" eb="2">
      <t>カダイ</t>
    </rPh>
    <rPh sb="3" eb="4">
      <t>ト</t>
    </rPh>
    <rPh sb="5" eb="6">
      <t>ク</t>
    </rPh>
    <rPh sb="9" eb="11">
      <t>ジギョウ</t>
    </rPh>
    <rPh sb="12" eb="18">
      <t>コウイキレンゴウゼンタイ</t>
    </rPh>
    <phoneticPr fontId="3"/>
  </si>
  <si>
    <t>課題把握</t>
    <rPh sb="0" eb="2">
      <t>カダイ</t>
    </rPh>
    <rPh sb="2" eb="4">
      <t>ハアク</t>
    </rPh>
    <phoneticPr fontId="3"/>
  </si>
  <si>
    <t>3.課題</t>
    <rPh sb="2" eb="4">
      <t>カダイ</t>
    </rPh>
    <phoneticPr fontId="3"/>
  </si>
  <si>
    <t>市区町村別_要介護度別患者一人当たり医療費順位</t>
  </si>
  <si>
    <t>要介護度別患者一人当たり医療費順位</t>
  </si>
  <si>
    <t>市区町村別_要介護度別患者数順位</t>
  </si>
  <si>
    <t>要介護度別患者数順位</t>
  </si>
  <si>
    <t>市区町村別_要介護度別医療費順位</t>
  </si>
  <si>
    <t>要介護度別医療費順位</t>
  </si>
  <si>
    <t>利用サービス別介護給付費の構成比　市区町村別　グラフ</t>
    <phoneticPr fontId="3"/>
  </si>
  <si>
    <t>市区町村別_利用サービス別介護給付費</t>
  </si>
  <si>
    <t>利用サービス別介護給付費の状況　市区町村別</t>
    <phoneticPr fontId="3"/>
  </si>
  <si>
    <t>利用サービス別介護給付費(詳細)</t>
  </si>
  <si>
    <t>利用サービス別介護給付費の状況(詳細)　広域連合全体</t>
    <phoneticPr fontId="3"/>
  </si>
  <si>
    <t>利用サービス別介護給付費</t>
  </si>
  <si>
    <t>利用サービス別介護給付費の状況　広域連合全体</t>
    <phoneticPr fontId="3"/>
  </si>
  <si>
    <t>利用サービス別介護給付費の状況</t>
    <phoneticPr fontId="3"/>
  </si>
  <si>
    <t>要介護度別介護給付費の構成比　市区町村別　グラフ</t>
    <phoneticPr fontId="3"/>
  </si>
  <si>
    <t>市区町村別_要介護度別介護給付費</t>
  </si>
  <si>
    <t>要介護度別介護給付費の状況　市区町村別</t>
    <phoneticPr fontId="3"/>
  </si>
  <si>
    <t>男女別_要介護度別介護給付費</t>
  </si>
  <si>
    <t>要介護度別介護給付費の状況　広域連合全体(男女別)</t>
  </si>
  <si>
    <t>年齢階層別_要介護度別介護給付費</t>
  </si>
  <si>
    <t>要介護度別介護給付費の状況　広域連合全体(年齢階層別)</t>
    <phoneticPr fontId="3"/>
  </si>
  <si>
    <t>市区町村別_要介護度別被保険者数</t>
  </si>
  <si>
    <t>要介護度別被保険者数　市区町村別</t>
    <rPh sb="11" eb="16">
      <t>シクチョウソンベツ</t>
    </rPh>
    <phoneticPr fontId="3"/>
  </si>
  <si>
    <t>男女別_要介護度別被保険者数</t>
  </si>
  <si>
    <t>要介護度別被保険者数　広域連合全体(男女別)</t>
  </si>
  <si>
    <t>年齢階層別_要介護度別被保険者数</t>
  </si>
  <si>
    <t>要介護度別被保険者数　広域連合全体(年齢階層別)</t>
    <phoneticPr fontId="3"/>
  </si>
  <si>
    <t>要介護度別被保険者数</t>
    <phoneticPr fontId="3"/>
  </si>
  <si>
    <t>介護費等に係る分析</t>
    <phoneticPr fontId="3"/>
  </si>
  <si>
    <t>市区町村別_医療機関数</t>
  </si>
  <si>
    <t>医療機関数　市区町村別</t>
    <rPh sb="6" eb="11">
      <t>シクチョウソンベツ</t>
    </rPh>
    <phoneticPr fontId="2"/>
  </si>
  <si>
    <t>市区町村別_在宅患者の疾病傾向(一人当たり医療費)</t>
  </si>
  <si>
    <t>在宅医療患者の患者一人当たりの在宅医療費上位5位疾病(医科)　市区町村別</t>
    <rPh sb="31" eb="35">
      <t>シクチョウソン</t>
    </rPh>
    <rPh sb="35" eb="36">
      <t>ベツ</t>
    </rPh>
    <phoneticPr fontId="2"/>
  </si>
  <si>
    <t>市区町村別_在宅患者の疾病傾向(患者数)</t>
  </si>
  <si>
    <t>在宅医療患者の患者数上位5位疾病(医科)　市区町村別</t>
    <rPh sb="21" eb="25">
      <t>シクチョウソン</t>
    </rPh>
    <rPh sb="25" eb="26">
      <t>ベツ</t>
    </rPh>
    <phoneticPr fontId="2"/>
  </si>
  <si>
    <t>市区町村別_在宅患者の疾病傾向(医療費)</t>
  </si>
  <si>
    <t>在宅医療患者の在宅医療費上位5位疾病(医科)　市区町村別</t>
    <rPh sb="23" eb="27">
      <t>シクチョウソン</t>
    </rPh>
    <rPh sb="27" eb="28">
      <t>ベツ</t>
    </rPh>
    <phoneticPr fontId="2"/>
  </si>
  <si>
    <t>在宅患者の疾病傾向</t>
  </si>
  <si>
    <t>在宅医療患者の患者一人当たりの在宅医療費上位5位疾病(医科)　広域連合全体</t>
    <rPh sb="15" eb="17">
      <t>ザイタク</t>
    </rPh>
    <rPh sb="31" eb="37">
      <t>コウイキレンゴウゼンタイ</t>
    </rPh>
    <phoneticPr fontId="2"/>
  </si>
  <si>
    <t>在宅医療患者の疾病傾向</t>
    <rPh sb="0" eb="2">
      <t>ザイタク</t>
    </rPh>
    <rPh sb="2" eb="4">
      <t>イリョウ</t>
    </rPh>
    <rPh sb="4" eb="6">
      <t>カンジャ</t>
    </rPh>
    <rPh sb="7" eb="9">
      <t>シッペイ</t>
    </rPh>
    <rPh sb="9" eb="11">
      <t>ケイコウ</t>
    </rPh>
    <phoneticPr fontId="3"/>
  </si>
  <si>
    <t>市区町村別_訪問診療患者割合(歯科)グラフ</t>
  </si>
  <si>
    <t>訪問診療患者割合(歯科)　市区町村別　グラフ</t>
    <rPh sb="0" eb="2">
      <t>ホウモン</t>
    </rPh>
    <rPh sb="2" eb="4">
      <t>シンリョウ</t>
    </rPh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</si>
  <si>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市区町村別_在宅患者割合(歯科)MAP</t>
  </si>
  <si>
    <t>在宅医療患者割合(歯科)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</si>
  <si>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市区町村別_在宅患者割合(歯科)グラフ</t>
  </si>
  <si>
    <t>在宅医療患者割合(歯科)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</si>
  <si>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市区町村別_在宅(歯科)</t>
  </si>
  <si>
    <t>在宅医療患者数(歯科)　市区町村別</t>
    <rPh sb="12" eb="14">
      <t>シク</t>
    </rPh>
    <rPh sb="14" eb="16">
      <t>チョウソン</t>
    </rPh>
    <rPh sb="16" eb="17">
      <t>ベツ</t>
    </rPh>
    <phoneticPr fontId="2"/>
  </si>
  <si>
    <t>男女別_在宅(歯科)</t>
  </si>
  <si>
    <t>在宅医療患者数(歯科)　広域連合全体(男女別)</t>
  </si>
  <si>
    <t>要介護度別_在宅(歯科)</t>
  </si>
  <si>
    <t>在宅医療患者数(歯科)　広域連合全体(要介護度別)</t>
    <phoneticPr fontId="3"/>
  </si>
  <si>
    <t>年齢階層別_在宅(歯科)</t>
  </si>
  <si>
    <t>在宅医療患者数(歯科)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2"/>
  </si>
  <si>
    <t>在宅医療の状況(歯科)</t>
    <rPh sb="0" eb="2">
      <t>ザイタク</t>
    </rPh>
    <rPh sb="2" eb="4">
      <t>イリョウ</t>
    </rPh>
    <rPh sb="5" eb="7">
      <t>ジョウキョウ</t>
    </rPh>
    <rPh sb="8" eb="9">
      <t>ハ</t>
    </rPh>
    <rPh sb="9" eb="10">
      <t>カ</t>
    </rPh>
    <phoneticPr fontId="3"/>
  </si>
  <si>
    <t>市区町村別_訪問診療患者割合(医科)グラフ</t>
  </si>
  <si>
    <t>訪問診療患者割合(医科)　市区町村別　グラフ</t>
    <rPh sb="0" eb="2">
      <t>ホウモン</t>
    </rPh>
    <rPh sb="2" eb="4">
      <t>シンリョウ</t>
    </rPh>
    <rPh sb="13" eb="17">
      <t>シクチョウソン</t>
    </rPh>
    <rPh sb="17" eb="18">
      <t>ベツ</t>
    </rPh>
    <phoneticPr fontId="2"/>
  </si>
  <si>
    <t>市区町村別_在宅患者割合(医科)MAP</t>
  </si>
  <si>
    <t>在宅医療患者割合(医科)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</si>
  <si>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市区町村別_在宅患者割合(医科)グラフ</t>
  </si>
  <si>
    <t>在宅医療患者割合(医科)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</si>
  <si>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市区町村別_在宅(医科)</t>
  </si>
  <si>
    <t>在宅医療患者数(医科)　市区町村別</t>
    <rPh sb="12" eb="14">
      <t>シク</t>
    </rPh>
    <rPh sb="14" eb="16">
      <t>チョウソン</t>
    </rPh>
    <rPh sb="16" eb="17">
      <t>ベツ</t>
    </rPh>
    <phoneticPr fontId="2"/>
  </si>
  <si>
    <t>男女別_在宅(医科)</t>
  </si>
  <si>
    <t>在宅医療患者数(医科)　広域連合全体(男女別)</t>
  </si>
  <si>
    <t>要介護度別_在宅(医科)</t>
  </si>
  <si>
    <t>在宅医療患者数(医科)　広域連合全体(要介護度別)</t>
    <phoneticPr fontId="3"/>
  </si>
  <si>
    <t>年齢階層別_在宅(医科)</t>
  </si>
  <si>
    <t>在宅医療患者数(医科)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2"/>
  </si>
  <si>
    <t>在宅医療の状況(医科)</t>
    <rPh sb="0" eb="2">
      <t>ザイタク</t>
    </rPh>
    <rPh sb="2" eb="4">
      <t>イリョウ</t>
    </rPh>
    <rPh sb="5" eb="7">
      <t>ジョウキョウ</t>
    </rPh>
    <rPh sb="8" eb="10">
      <t>イカ</t>
    </rPh>
    <phoneticPr fontId="3"/>
  </si>
  <si>
    <t>在宅医療に係る
分析</t>
    <rPh sb="0" eb="2">
      <t>ザイタク</t>
    </rPh>
    <rPh sb="2" eb="4">
      <t>イリョウ</t>
    </rPh>
    <rPh sb="5" eb="6">
      <t>カカ</t>
    </rPh>
    <rPh sb="8" eb="10">
      <t>ブンセキ</t>
    </rPh>
    <phoneticPr fontId="3"/>
  </si>
  <si>
    <t>年齢階層別_慎重投与</t>
  </si>
  <si>
    <t>慎重投与の状況　広域連合全体(年齢階層別)</t>
    <phoneticPr fontId="3"/>
  </si>
  <si>
    <t>慎重投与の状況</t>
    <phoneticPr fontId="3"/>
  </si>
  <si>
    <t>年齢階層別_相互作用(禁忌)</t>
  </si>
  <si>
    <t>相互作用(禁忌)薬剤使用の状況　広域連合全体(年齢階層別)</t>
    <rPh sb="8" eb="12">
      <t>ヤクザイシヨウ</t>
    </rPh>
    <phoneticPr fontId="2"/>
  </si>
  <si>
    <t>相互作用(禁忌)の状況</t>
    <phoneticPr fontId="3"/>
  </si>
  <si>
    <t>年齢階層別_薬効上位</t>
  </si>
  <si>
    <t>長期多剤投与薬品上位5薬効　広域連合全体(年齢階層別)</t>
    <phoneticPr fontId="3"/>
  </si>
  <si>
    <t>年齢階層別_多剤服薬者の状況</t>
  </si>
  <si>
    <t>長期多剤服薬者の状況　広域連合全体(年齢階層別)</t>
    <rPh sb="0" eb="2">
      <t>チョウキ</t>
    </rPh>
    <rPh sb="11" eb="13">
      <t>コウイキ</t>
    </rPh>
    <rPh sb="13" eb="15">
      <t>レンゴウ</t>
    </rPh>
    <rPh sb="15" eb="17">
      <t>ゼンタイ</t>
    </rPh>
    <rPh sb="18" eb="20">
      <t>ネンレイ</t>
    </rPh>
    <rPh sb="20" eb="22">
      <t>カイソウ</t>
    </rPh>
    <rPh sb="22" eb="23">
      <t>ベツ</t>
    </rPh>
    <phoneticPr fontId="2"/>
  </si>
  <si>
    <t>長期多剤服薬者の状況</t>
    <rPh sb="0" eb="2">
      <t>チョウキ</t>
    </rPh>
    <rPh sb="2" eb="4">
      <t>タザイ</t>
    </rPh>
    <rPh sb="4" eb="6">
      <t>フクヤク</t>
    </rPh>
    <rPh sb="6" eb="7">
      <t>シャ</t>
    </rPh>
    <rPh sb="8" eb="10">
      <t>ジョウキョウ</t>
    </rPh>
    <phoneticPr fontId="3"/>
  </si>
  <si>
    <t>多剤服薬者に係る
分析</t>
    <rPh sb="0" eb="2">
      <t>タザイ</t>
    </rPh>
    <rPh sb="2" eb="4">
      <t>フクヤク</t>
    </rPh>
    <rPh sb="4" eb="5">
      <t>シャ</t>
    </rPh>
    <rPh sb="6" eb="7">
      <t>カカ</t>
    </rPh>
    <rPh sb="9" eb="11">
      <t>ブンセキ</t>
    </rPh>
    <phoneticPr fontId="3"/>
  </si>
  <si>
    <t>市区町村別_併用禁忌グラフ</t>
  </si>
  <si>
    <t>薬剤併用禁忌患者割合　市区町村別　グラフ</t>
    <rPh sb="11" eb="16">
      <t>シクチョウソンベツ</t>
    </rPh>
    <phoneticPr fontId="2"/>
  </si>
  <si>
    <t>市区町村別_併用禁忌</t>
  </si>
  <si>
    <t>薬剤併用禁忌　市区町村別</t>
    <rPh sb="0" eb="2">
      <t>ヤクザイ</t>
    </rPh>
    <rPh sb="7" eb="12">
      <t>シクチョウソンベツ</t>
    </rPh>
    <phoneticPr fontId="2"/>
  </si>
  <si>
    <t>要介護度別_併用禁忌グラフ</t>
  </si>
  <si>
    <t>薬剤併用禁忌患者割合　広域連合全体(要介護度別)　グラフ</t>
    <phoneticPr fontId="3"/>
  </si>
  <si>
    <t>要介護度別_併用禁忌</t>
  </si>
  <si>
    <t>薬剤併用禁忌　広域連合全体(要介護度別)</t>
    <phoneticPr fontId="3"/>
  </si>
  <si>
    <t>薬剤併用禁忌患者の状況</t>
    <rPh sb="0" eb="2">
      <t>ヤクザイ</t>
    </rPh>
    <rPh sb="2" eb="4">
      <t>ヘイヨウ</t>
    </rPh>
    <rPh sb="4" eb="6">
      <t>キンキ</t>
    </rPh>
    <rPh sb="6" eb="8">
      <t>カンジャ</t>
    </rPh>
    <rPh sb="9" eb="11">
      <t>ジョウキョウ</t>
    </rPh>
    <phoneticPr fontId="3"/>
  </si>
  <si>
    <t>薬剤併用禁忌に係る分析</t>
    <rPh sb="0" eb="2">
      <t>ヤクザイ</t>
    </rPh>
    <rPh sb="2" eb="4">
      <t>ヘイヨウ</t>
    </rPh>
    <rPh sb="4" eb="6">
      <t>キンキ</t>
    </rPh>
    <rPh sb="7" eb="8">
      <t>カカ</t>
    </rPh>
    <rPh sb="9" eb="11">
      <t>ブンセキ</t>
    </rPh>
    <phoneticPr fontId="3"/>
  </si>
  <si>
    <t>市区町村別_普及率(数量)MAP</t>
  </si>
  <si>
    <t>全体　ジェネリック医薬品普及率(数量ベース)　市区町村別　MAP</t>
    <phoneticPr fontId="3"/>
  </si>
  <si>
    <t>市区町村別_普及率(数量)グラフ</t>
  </si>
  <si>
    <t>全体　ジェネリック医薬品普及率(数量ベース)　市区町村別　グラフ</t>
    <phoneticPr fontId="3"/>
  </si>
  <si>
    <t>市区町村別_普及率(金額)MAP</t>
  </si>
  <si>
    <t>全体　ジェネリック医薬品普及率(金額ベース)　市区町村別　MAP</t>
    <phoneticPr fontId="3"/>
  </si>
  <si>
    <t>市区町村別_普及率(金額)グラフ</t>
  </si>
  <si>
    <t>全体　ジェネリック医薬品普及率(金額ベース)　市区町村別　グラフ</t>
    <phoneticPr fontId="3"/>
  </si>
  <si>
    <t>市区町村別_普及率</t>
  </si>
  <si>
    <t>全体　ジェネリック医薬品普及率　市区町村別</t>
  </si>
  <si>
    <t>男女別_普及率(数量)</t>
  </si>
  <si>
    <t>全体　ジェネリック医薬品普及率(数量ベース)　広域連合全体(男女別)</t>
  </si>
  <si>
    <t>年齢階層別_普及率(数量)</t>
  </si>
  <si>
    <t>全体　ジェネリック医薬品普及率(数量ベース)　広域連合全体(年齢階層別)</t>
    <phoneticPr fontId="3"/>
  </si>
  <si>
    <t>男女別_普及率(金額)</t>
  </si>
  <si>
    <t>全体　ジェネリック医薬品普及率(金額ベース)　広域連合全体(男女別)</t>
    <phoneticPr fontId="3"/>
  </si>
  <si>
    <t>年齢階層別_普及率(金額)</t>
  </si>
  <si>
    <t>2-14.③ジェネリック医薬品分析(全体).xlsx</t>
    <phoneticPr fontId="3"/>
  </si>
  <si>
    <t>全体　ジェネリック医薬品普及率(金額ベース)　広域連合全体(年齢階層別)</t>
    <phoneticPr fontId="3"/>
  </si>
  <si>
    <t>普及率(全体)</t>
    <phoneticPr fontId="3"/>
  </si>
  <si>
    <t>歯科　ジェネリック医薬品普及率(数量ベース)　市区町村別　MAP</t>
    <phoneticPr fontId="3"/>
  </si>
  <si>
    <t>歯科　ジェネリック医薬品普及率(数量ベース)　市区町村別　グラフ</t>
    <phoneticPr fontId="3"/>
  </si>
  <si>
    <t>歯科　ジェネリック医薬品普及率(金額ベース)　市区町村別　MAP</t>
    <rPh sb="0" eb="2">
      <t>シカ</t>
    </rPh>
    <rPh sb="9" eb="12">
      <t>イヤクヒン</t>
    </rPh>
    <rPh sb="12" eb="14">
      <t>フキュウ</t>
    </rPh>
    <rPh sb="14" eb="15">
      <t>リツ</t>
    </rPh>
    <rPh sb="16" eb="18">
      <t>キンガク</t>
    </rPh>
    <rPh sb="23" eb="25">
      <t>シク</t>
    </rPh>
    <rPh sb="25" eb="27">
      <t>チョウソン</t>
    </rPh>
    <rPh sb="27" eb="28">
      <t>ベツ</t>
    </rPh>
    <phoneticPr fontId="2"/>
  </si>
  <si>
    <t>歯科　ジェネリック医薬品普及率(金額ベース)　市区町村別　グラフ</t>
    <phoneticPr fontId="3"/>
  </si>
  <si>
    <t>歯科　ジェネリック医薬品普及率　市区町村別</t>
  </si>
  <si>
    <t>歯科　ジェネリック医薬品普及率(数量ベース)　広域連合全体(男女別)</t>
  </si>
  <si>
    <t>歯科　ジェネリック医薬品普及率(数量ベース)　広域連合全体(年齢階層別)</t>
    <phoneticPr fontId="3"/>
  </si>
  <si>
    <t>歯科　ジェネリック医薬品普及率(金額ベース)　広域連合全体(男女別)</t>
    <phoneticPr fontId="3"/>
  </si>
  <si>
    <t>2-14.②ジェネリック医薬品分析(歯科).xlsx</t>
    <phoneticPr fontId="3"/>
  </si>
  <si>
    <t>歯科　ジェネリック医薬品普及率(金額ベース)　広域連合全体(年齢階層別)</t>
    <phoneticPr fontId="3"/>
  </si>
  <si>
    <t>普及率(歯科)</t>
    <phoneticPr fontId="3"/>
  </si>
  <si>
    <t>市区町村別_ポテンシャル(数量)グラフ</t>
  </si>
  <si>
    <t>医科･調剤　ジェネリック医薬品への切替ポテンシャル(数量ベース)(切替可能数量割合)
市区町村別　グラフ</t>
    <rPh sb="43" eb="48">
      <t>シクチョウソンベツ</t>
    </rPh>
    <phoneticPr fontId="3"/>
  </si>
  <si>
    <t>市区町村別_ポテンシャル(数量)</t>
  </si>
  <si>
    <t>医科･調剤　ジェネリック医薬品への切替ポテンシャル(数量ベース)　市区町村別</t>
    <rPh sb="33" eb="38">
      <t>シクチョウソンベツ</t>
    </rPh>
    <phoneticPr fontId="3"/>
  </si>
  <si>
    <t>ポテンシャル(数量)</t>
  </si>
  <si>
    <t>医科･調剤　ジェネリック医薬品への切替ポテンシャル(数量ベース)　広域連合全体</t>
    <rPh sb="33" eb="39">
      <t>コウイキレンゴウゼンタイ</t>
    </rPh>
    <phoneticPr fontId="3"/>
  </si>
  <si>
    <t>市区町村別_ポテンシャル(金額)</t>
  </si>
  <si>
    <t>医科･調剤　ジェネリック医薬品への切替ポテンシャル(金額ベース)　市区町村別</t>
    <rPh sb="33" eb="38">
      <t>シクチョウソンベツ</t>
    </rPh>
    <phoneticPr fontId="3"/>
  </si>
  <si>
    <t>ポテンシャル(金額)</t>
  </si>
  <si>
    <t>医科･調剤　ジェネリック医薬品への切替ポテンシャル(金額ベース)　広域連合全体</t>
    <rPh sb="33" eb="39">
      <t>コウイキレンゴウゼンタイ</t>
    </rPh>
    <phoneticPr fontId="3"/>
  </si>
  <si>
    <t>医科･調剤　ジェネリック医薬品普及率(数量ベース)　市区町村別　MAP</t>
    <phoneticPr fontId="3"/>
  </si>
  <si>
    <t>医科･調剤　ジェネリック医薬品普及率(数量ベース)　市区町村別　グラフ</t>
    <phoneticPr fontId="3"/>
  </si>
  <si>
    <t>医科･調剤　ジェネリック医薬品普及率(金額ベース)　市区町村別　MAP</t>
    <phoneticPr fontId="3"/>
  </si>
  <si>
    <t>医科･調剤　ジェネリック医薬品普及率(金額ベース)　市区町村別　グラフ</t>
    <phoneticPr fontId="3"/>
  </si>
  <si>
    <t>医科･調剤　ジェネリック医薬品普及率　市区町村別</t>
    <rPh sb="19" eb="24">
      <t>シクチョウソンベツ</t>
    </rPh>
    <phoneticPr fontId="2"/>
  </si>
  <si>
    <t>医科･調剤　ジェネリック医薬品普及率(数量ベース)　広域連合全体(男女別)</t>
  </si>
  <si>
    <t>医科･調剤　ジェネリック医薬品普及率(数量ベース)　広域連合全体(年齢階層別)</t>
    <rPh sb="26" eb="32">
      <t>コウイキレンゴウゼンタイ</t>
    </rPh>
    <phoneticPr fontId="2"/>
  </si>
  <si>
    <t>医科･調剤　ジェネリック医薬品普及率(金額ベース)　広域連合全体(男女別)</t>
  </si>
  <si>
    <t>2-14.①ジェネリック医薬品分析(医科・調剤).xlsx</t>
    <phoneticPr fontId="3"/>
  </si>
  <si>
    <t>医科･調剤　ジェネリック医薬品普及率(金額ベース)　広域連合全体(年齢階層別)</t>
    <rPh sb="26" eb="32">
      <t>コウイキレンゴウゼンタイ</t>
    </rPh>
    <phoneticPr fontId="2"/>
  </si>
  <si>
    <t>普及率(医科･調剤)</t>
    <rPh sb="0" eb="2">
      <t>フキュウ</t>
    </rPh>
    <rPh sb="2" eb="3">
      <t>リツ</t>
    </rPh>
    <phoneticPr fontId="3"/>
  </si>
  <si>
    <t>ジェネリック医薬品
分析</t>
    <rPh sb="6" eb="9">
      <t>イヤクヒン</t>
    </rPh>
    <rPh sb="10" eb="12">
      <t>ブンセキ</t>
    </rPh>
    <phoneticPr fontId="3"/>
  </si>
  <si>
    <t>市区町村別_重複服薬要因</t>
  </si>
  <si>
    <t>重複服薬の要因となる主な上位薬品　市区町村別</t>
    <rPh sb="17" eb="22">
      <t>シクチョウソンベツ</t>
    </rPh>
    <phoneticPr fontId="3"/>
  </si>
  <si>
    <t>市区町村別_頻回受診要因</t>
  </si>
  <si>
    <t>頻回受診の要因となる主な上位疾病　市区町村別</t>
    <rPh sb="17" eb="22">
      <t>シクチョウソンベツ</t>
    </rPh>
    <phoneticPr fontId="3"/>
  </si>
  <si>
    <t>市区町村別_重複受診要因</t>
  </si>
  <si>
    <t>重複受診の要因となる主な上位疾病　市区町村別</t>
    <rPh sb="0" eb="2">
      <t>ジュウフク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rPh sb="17" eb="22">
      <t>シクチョウソンベツ</t>
    </rPh>
    <phoneticPr fontId="3"/>
  </si>
  <si>
    <t>多受診者要因分析</t>
  </si>
  <si>
    <t>多受診者(重複･頻回･重複服薬)要因分析　広域連合全体</t>
    <rPh sb="21" eb="27">
      <t>コウイキレンゴウゼンタイ</t>
    </rPh>
    <phoneticPr fontId="3"/>
  </si>
  <si>
    <t>市区町村別_重複服薬グラフ</t>
  </si>
  <si>
    <t>重複服薬患者割合　市区町村別　グラフ</t>
    <rPh sb="9" eb="11">
      <t>シク</t>
    </rPh>
    <rPh sb="11" eb="13">
      <t>チョウソン</t>
    </rPh>
    <rPh sb="13" eb="14">
      <t>ベツ</t>
    </rPh>
    <phoneticPr fontId="3"/>
  </si>
  <si>
    <t>市区町村別_頻回受診グラフ</t>
  </si>
  <si>
    <t>頻回受診患者割合　市区町村別　グラフ　</t>
    <rPh sb="4" eb="6">
      <t>カンジャ</t>
    </rPh>
    <rPh sb="6" eb="8">
      <t>ワリアイ</t>
    </rPh>
    <rPh sb="9" eb="11">
      <t>シク</t>
    </rPh>
    <rPh sb="11" eb="13">
      <t>チョウソン</t>
    </rPh>
    <rPh sb="13" eb="14">
      <t>ベツ</t>
    </rPh>
    <rPh sb="14" eb="15">
      <t>クベツ</t>
    </rPh>
    <phoneticPr fontId="3"/>
  </si>
  <si>
    <t>市区町村別_重複受診グラフ</t>
  </si>
  <si>
    <t>重複受診患者割合　市区町村別　グラフ</t>
    <rPh sb="9" eb="13">
      <t>シクチョウソン</t>
    </rPh>
    <rPh sb="13" eb="14">
      <t>ベツ</t>
    </rPh>
    <phoneticPr fontId="3"/>
  </si>
  <si>
    <t>市区町村別_多受診</t>
  </si>
  <si>
    <t>受診行動適正化に係る分析　市区町村別　</t>
    <rPh sb="13" eb="15">
      <t>シク</t>
    </rPh>
    <rPh sb="15" eb="17">
      <t>チョウソン</t>
    </rPh>
    <rPh sb="17" eb="18">
      <t>ベツ</t>
    </rPh>
    <phoneticPr fontId="3"/>
  </si>
  <si>
    <t>男女別_多受診</t>
  </si>
  <si>
    <t>受診行動適正化に係る分析　広域連合全体(男女別)</t>
  </si>
  <si>
    <t>年齢階層別_多受診</t>
  </si>
  <si>
    <t>受診行動適正化に係る分析　広域連合全体(年齢階層別)</t>
    <phoneticPr fontId="3"/>
  </si>
  <si>
    <t>多受診</t>
  </si>
  <si>
    <t>受診行動適正化に係る分析　広域連合全体</t>
    <rPh sb="13" eb="19">
      <t>コウイキレンゴウゼンタイ</t>
    </rPh>
    <phoneticPr fontId="3"/>
  </si>
  <si>
    <t>受診行動適正化に係る分析</t>
    <rPh sb="0" eb="2">
      <t>ジュシン</t>
    </rPh>
    <rPh sb="2" eb="4">
      <t>コウドウ</t>
    </rPh>
    <rPh sb="4" eb="7">
      <t>テキセイカ</t>
    </rPh>
    <rPh sb="8" eb="9">
      <t>カカ</t>
    </rPh>
    <rPh sb="10" eb="12">
      <t>ブンセキ</t>
    </rPh>
    <phoneticPr fontId="3"/>
  </si>
  <si>
    <t>受診行動適正化に
係る分析</t>
    <rPh sb="0" eb="2">
      <t>ジュシン</t>
    </rPh>
    <rPh sb="2" eb="4">
      <t>コウドウ</t>
    </rPh>
    <rPh sb="4" eb="7">
      <t>テキセイカ</t>
    </rPh>
    <rPh sb="9" eb="10">
      <t>カカ</t>
    </rPh>
    <rPh sb="11" eb="13">
      <t>ブンセキ</t>
    </rPh>
    <phoneticPr fontId="3"/>
  </si>
  <si>
    <t>市区町村別_オーラルフレイル区分別利用サービス別介護給付費</t>
  </si>
  <si>
    <t>オーラルフレイル区分別　利用サービス別介護給付費の状況　市区町村別</t>
    <rPh sb="28" eb="33">
      <t>シクチョウソンベツ</t>
    </rPh>
    <phoneticPr fontId="3"/>
  </si>
  <si>
    <t>オーラルフレイル区分別利用サービス別介護給付費</t>
  </si>
  <si>
    <t>オーラルフレイル区分別　利用サービス別介護給付費の状況　広域連合全体</t>
    <rPh sb="28" eb="34">
      <t>コウイキレンゴウゼンタイ</t>
    </rPh>
    <phoneticPr fontId="3"/>
  </si>
  <si>
    <t>市区町村別_オーラルフレイル区分別要介護度別人数･介護給付費</t>
  </si>
  <si>
    <t>オーラルフレイル区分別　要介護度別人数･介護給付費　市区町村別</t>
    <rPh sb="26" eb="31">
      <t>シクチョウソンベツ</t>
    </rPh>
    <phoneticPr fontId="3"/>
  </si>
  <si>
    <t>オーラルフレイル区分別要介護度別人数･介護給付費</t>
  </si>
  <si>
    <t>オーラルフレイル区分別　要介護度別人数･介護給付費　広域連合全体</t>
    <rPh sb="26" eb="32">
      <t>コウイキレンゴウゼンタイ</t>
    </rPh>
    <phoneticPr fontId="3"/>
  </si>
  <si>
    <t>市区町村別_オーラルフレイル区分別高齢者の疾病</t>
  </si>
  <si>
    <t>オーラルフレイル区分別　高齢者の疾病　市区町村別</t>
  </si>
  <si>
    <t>年齢別_オーラルフレイル区分別高齢者の疾病</t>
  </si>
  <si>
    <t>オーラルフレイル区分別　高齢者の疾病　広域連合全体(年齢別)</t>
    <phoneticPr fontId="3"/>
  </si>
  <si>
    <t>オーラルフレイル区分別_一人当たり医療費グラフ</t>
  </si>
  <si>
    <t>オーラルフレイル区分別　患者一人当たりの高齢者の疾病医療費　広域連合全体　グラフ</t>
  </si>
  <si>
    <t>オーラルフレイル区分別_患者割合グラフ</t>
  </si>
  <si>
    <t>オーラルフレイル区分別　高齢者の疾病患者割合(総患者数に占める割合)
広域連合全体　グラフ</t>
  </si>
  <si>
    <t>オーラルフレイル区分別_医療費割合グラフ</t>
  </si>
  <si>
    <t>オーラルフレイル区分別　高齢者の疾病医療費割合(総医療費に占める割合)
広域連合全体　グラフ</t>
  </si>
  <si>
    <t>年齢階層別_オーラルフレイル区分別高齢者の疾病</t>
  </si>
  <si>
    <t>オーラルフレイル区分別　高齢者の疾病　広域連合全体(年齢階層別)</t>
    <rPh sb="12" eb="15">
      <t>コウレイシャ</t>
    </rPh>
    <rPh sb="16" eb="18">
      <t>シツビョウ</t>
    </rPh>
    <rPh sb="19" eb="25">
      <t>コウイキレンゴウゼンタイ</t>
    </rPh>
    <phoneticPr fontId="3"/>
  </si>
  <si>
    <t>市区町村別_オーラルフレイル区分別歯科医療費の状況</t>
  </si>
  <si>
    <t>オーラルフレイル区分別　歯科医療費の状況　市区町村別</t>
    <rPh sb="12" eb="16">
      <t>シカイリョウ</t>
    </rPh>
    <rPh sb="16" eb="17">
      <t>ヒ</t>
    </rPh>
    <rPh sb="21" eb="26">
      <t>シクチョウソンベツ</t>
    </rPh>
    <phoneticPr fontId="3"/>
  </si>
  <si>
    <t>男女別_オーラルフレイル区分別歯科医療費の状況</t>
  </si>
  <si>
    <t>オーラルフレイル区分別　歯科医療費の状況　広域連合全体(男女別)</t>
    <rPh sb="12" eb="16">
      <t>シカイリョウ</t>
    </rPh>
    <rPh sb="16" eb="17">
      <t>ヒ</t>
    </rPh>
    <phoneticPr fontId="3"/>
  </si>
  <si>
    <t>年齢階層別_オーラルフレイル区分別歯科医療費の状況</t>
  </si>
  <si>
    <t>オーラルフレイル区分別　歯科医療費の状況　広域連合全体(年齢階層別)</t>
    <rPh sb="12" eb="16">
      <t>シカイリョウ</t>
    </rPh>
    <rPh sb="16" eb="17">
      <t>ヒ</t>
    </rPh>
    <rPh sb="18" eb="20">
      <t>ジョウキョウ</t>
    </rPh>
    <phoneticPr fontId="3"/>
  </si>
  <si>
    <t>市区町村別_オーラルフレイル区分別医療費の状況</t>
  </si>
  <si>
    <t>オーラルフレイル区分別　医療費の状況　市区町村別</t>
    <rPh sb="19" eb="24">
      <t>シクチョウソンベツ</t>
    </rPh>
    <phoneticPr fontId="3"/>
  </si>
  <si>
    <t>男女別_オーラルフレイル区分別医療費の状況</t>
  </si>
  <si>
    <t>オーラルフレイル区分別　医療費の状況　広域連合全体(男女別)</t>
  </si>
  <si>
    <t>年齢階層別_オーラルフレイル区分別医療費の状況</t>
  </si>
  <si>
    <t>オーラルフレイル区分別　医療費の状況　広域連合全体(年齢階層別)</t>
    <phoneticPr fontId="3"/>
  </si>
  <si>
    <t>市区町村別_オーラルフレイル区分別該当人数･割合</t>
  </si>
  <si>
    <t>オーラルフレイル区分別　該当人数･割合　市区町村別</t>
    <phoneticPr fontId="3"/>
  </si>
  <si>
    <t>年齢別_オーラルフレイル区分別該当人数･割合</t>
  </si>
  <si>
    <t>オーラルフレイル区分別　該当人数･割合　広域連合全体(年齢別)</t>
    <phoneticPr fontId="3"/>
  </si>
  <si>
    <t>男女別_オーラルフレイル区分別該当人数･割合</t>
  </si>
  <si>
    <t>オーラルフレイル区分別　該当人数･割合　広域連合全体(男女別)</t>
    <phoneticPr fontId="3"/>
  </si>
  <si>
    <t>年齢階層別_オーラルフレイル区分別該当人数･割合</t>
  </si>
  <si>
    <t>オーラルフレイル区分別　該当人数･割合　広域連合全体(年齢階層別)</t>
    <phoneticPr fontId="3"/>
  </si>
  <si>
    <t>オーラルフレイル区分の定義</t>
  </si>
  <si>
    <t>年齢階層別_歯科健診3項目以上該当者要介護度別人数･割合</t>
  </si>
  <si>
    <t>歯科健診3項目以上該当者　要介護度別人数･割合　広域連合全体(年齢階層別)</t>
    <phoneticPr fontId="3"/>
  </si>
  <si>
    <t>年齢階層別_歯科健診3項目以上該当者高齢者の疾病</t>
  </si>
  <si>
    <t>歯科健診3項目以上該当者　高齢者の疾病　広域連合全体(年齢階層別)</t>
    <phoneticPr fontId="3"/>
  </si>
  <si>
    <t>年齢階層別_歯科健診3項目以上該当人数･割合</t>
  </si>
  <si>
    <t>歯科健診3項目以上該当人数･割合　広域連合全体(年齢階層別)</t>
    <phoneticPr fontId="3"/>
  </si>
  <si>
    <t>年齢階層別_歯科健診項目別該当人数･割合</t>
  </si>
  <si>
    <t>2-12.②口腔フレイルに係る分析(歯科).xlsx</t>
    <phoneticPr fontId="3"/>
  </si>
  <si>
    <t>市区町村別_フレイル区分別利用サービス別介護給付費</t>
  </si>
  <si>
    <t>フレイル区分別　利用サービス別介護給付費の状況　市区町村別</t>
    <rPh sb="24" eb="29">
      <t>シクチョウソンベツ</t>
    </rPh>
    <phoneticPr fontId="3"/>
  </si>
  <si>
    <t>フレイル区分別利用サービス別介護給付費</t>
  </si>
  <si>
    <t>フレイル区分別　利用サービス別介護給付費の状況　広域連合全体</t>
    <rPh sb="24" eb="30">
      <t>コウイキレンゴウゼンタイ</t>
    </rPh>
    <phoneticPr fontId="3"/>
  </si>
  <si>
    <t>市区町村別_フレイル区分別要介護度別人数･介護給付費</t>
  </si>
  <si>
    <t>フレイル区分別　要介護度別人数・介護給付費　市区町村別</t>
    <rPh sb="22" eb="27">
      <t>シクチョウソンベツ</t>
    </rPh>
    <phoneticPr fontId="3"/>
  </si>
  <si>
    <t>フレイル区分別要介護度別人数･介護給付費</t>
  </si>
  <si>
    <t>フレイル区分別　要介護度別人数・介護給付費　広域連合全体</t>
    <phoneticPr fontId="3"/>
  </si>
  <si>
    <t>市区町村別_フレイル区分別高齢者の疾病</t>
  </si>
  <si>
    <t>フレイル区分別　高齢者の疾病　市区町村別</t>
  </si>
  <si>
    <t>年齢別_フレイル区分別高齢者の疾病</t>
  </si>
  <si>
    <t>フレイル区分別　高齢者の疾病　広域連合全体(年齢別)</t>
    <phoneticPr fontId="3"/>
  </si>
  <si>
    <t>フレイル区分別_一人当たり医療費グラフ</t>
  </si>
  <si>
    <t>フレイル区分別　患者一人当たりの高齢者の疾病医療費　広域連合全体　グラフ</t>
  </si>
  <si>
    <t>フレイル区分別_患者割合グラフ</t>
  </si>
  <si>
    <t>フレイル区分別　高齢者の疾病患者割合(総患者数に占める割合)　広域連合全体　グラフ</t>
  </si>
  <si>
    <t>フレイル区分別_医療費割合グラフ</t>
  </si>
  <si>
    <t>フレイル区分別　高齢者の疾病医療費割合(総医療費に占める割合)　広域連合全体　グラフ</t>
  </si>
  <si>
    <t>年齢階層別_フレイル区分別高齢者の疾病</t>
  </si>
  <si>
    <t>フレイル区分別　高齢者の疾病　広域連合全体(年齢階層別)</t>
    <phoneticPr fontId="3"/>
  </si>
  <si>
    <t>市区町村別_フレイル区分別医療費の状況</t>
  </si>
  <si>
    <t>フレイル区分別　医療費の状況　市区町村別</t>
    <rPh sb="15" eb="20">
      <t>シクチョウソンベツ</t>
    </rPh>
    <phoneticPr fontId="3"/>
  </si>
  <si>
    <t>男女別_フレイル区分別医療費の状況</t>
  </si>
  <si>
    <t>フレイル区分別　医療費の状況　広域連合全体(男女別)</t>
    <phoneticPr fontId="3"/>
  </si>
  <si>
    <t>年齢階層別_フレイル区分別医療費の状況</t>
  </si>
  <si>
    <t>フレイル区分別　医療費の状況　広域連合全体(年齢階層別)</t>
    <rPh sb="15" eb="21">
      <t>コウイキレンゴウゼンタイ</t>
    </rPh>
    <phoneticPr fontId="3"/>
  </si>
  <si>
    <t>市区町村別_フレイル区分別該当人数･割合</t>
  </si>
  <si>
    <t>フレイル区分別　該当人数･割合　市区町村別</t>
    <phoneticPr fontId="3"/>
  </si>
  <si>
    <t>年齢別_フレイル区分別該当人数･割合</t>
  </si>
  <si>
    <t>フレイル区分別　該当人数･割合　広域連合全体(年齢別)</t>
    <phoneticPr fontId="3"/>
  </si>
  <si>
    <t>男女別_フレイル区分別該当人数･割合</t>
  </si>
  <si>
    <t>フレイル区分別　該当人数･割合　広域連合全体(男女別)</t>
    <phoneticPr fontId="3"/>
  </si>
  <si>
    <t>年齢階層別_フレイル区分別該当人数･割合</t>
  </si>
  <si>
    <t>フレイル区分別　該当人数･割合　広域連合全体(年齢階層別)</t>
    <rPh sb="25" eb="27">
      <t>カイソウ</t>
    </rPh>
    <phoneticPr fontId="3"/>
  </si>
  <si>
    <t>フレイル区分の定義</t>
  </si>
  <si>
    <t>2-12.①フレイルに係る分析(医科).xlsx</t>
    <phoneticPr fontId="3"/>
  </si>
  <si>
    <t>フレイルに係る分析</t>
    <phoneticPr fontId="3"/>
  </si>
  <si>
    <t>市区町村別_患者一人当たりグラフ</t>
  </si>
  <si>
    <t>患者一人当たりの高齢者の疾病医療費　市区町村別　グラフ</t>
    <phoneticPr fontId="3"/>
  </si>
  <si>
    <t>市区町村別_患者割合グラフ</t>
  </si>
  <si>
    <t>高齢者の疾病患者割合(総患者数に占める割合)　市区町村別　グラフ</t>
    <phoneticPr fontId="3"/>
  </si>
  <si>
    <t>市区町村別_医療費割合グラフ</t>
  </si>
  <si>
    <t>高齢者の疾病医療費割合(総医療費に占める割合)　市区町村別　グラフ</t>
    <phoneticPr fontId="3"/>
  </si>
  <si>
    <t>市区町村別_高齢者の疾病</t>
  </si>
  <si>
    <t>高齢者の疾病　市区町村別</t>
    <rPh sb="7" eb="12">
      <t>シクチョウソンベツ</t>
    </rPh>
    <phoneticPr fontId="3"/>
  </si>
  <si>
    <t>男女別_高齢者の疾病</t>
  </si>
  <si>
    <t>高齢者の疾病　広域連合全体(男女別)</t>
    <phoneticPr fontId="3"/>
  </si>
  <si>
    <t>高齢者の疾病</t>
  </si>
  <si>
    <t>高齢者の疾病　広域連合全体</t>
    <rPh sb="7" eb="13">
      <t>コウイキレンゴウゼンタイ</t>
    </rPh>
    <phoneticPr fontId="3"/>
  </si>
  <si>
    <t>高齢者の疾病傾向</t>
    <rPh sb="0" eb="3">
      <t>コウレイシャ</t>
    </rPh>
    <rPh sb="4" eb="6">
      <t>シッペイ</t>
    </rPh>
    <rPh sb="6" eb="8">
      <t>ケイコウ</t>
    </rPh>
    <phoneticPr fontId="3"/>
  </si>
  <si>
    <t>市区町村別_指導対象者割合グラフ</t>
  </si>
  <si>
    <t>指導対象者割合　市区町村別　グラフ</t>
    <rPh sb="8" eb="13">
      <t>シクチョウソンベツ</t>
    </rPh>
    <phoneticPr fontId="3"/>
  </si>
  <si>
    <t>市区町村別_重症化予防対象者分析</t>
  </si>
  <si>
    <t>腎症重症化予防指導対象者分析　市区町村別</t>
    <rPh sb="15" eb="20">
      <t>シクチョウソンベツ</t>
    </rPh>
    <phoneticPr fontId="3"/>
  </si>
  <si>
    <t>重症化予防対象者分析</t>
  </si>
  <si>
    <t>腎症重症化予防指導対象者分析　広域連合全体</t>
    <rPh sb="15" eb="21">
      <t>コウイキレンゴウゼンタイ</t>
    </rPh>
    <phoneticPr fontId="3"/>
  </si>
  <si>
    <t>市区町村別_透析患者の生活習慣病</t>
  </si>
  <si>
    <t>透析患者の生活習慣病状況　市区町村別</t>
    <rPh sb="13" eb="18">
      <t>シクチョウソンベツ</t>
    </rPh>
    <phoneticPr fontId="3"/>
  </si>
  <si>
    <t>透析患者の生活習慣病</t>
  </si>
  <si>
    <t>透析患者の生活習慣病状況　広域連合全体</t>
    <rPh sb="13" eb="19">
      <t>コウイキレンゴウゼンタイ</t>
    </rPh>
    <phoneticPr fontId="3"/>
  </si>
  <si>
    <t>市区町村別_透析の起因</t>
  </si>
  <si>
    <t>透析患者数と起因　市区町村別</t>
    <rPh sb="9" eb="11">
      <t>シク</t>
    </rPh>
    <rPh sb="11" eb="13">
      <t>チョウソン</t>
    </rPh>
    <rPh sb="13" eb="14">
      <t>ベツ</t>
    </rPh>
    <phoneticPr fontId="3"/>
  </si>
  <si>
    <t>透析の起因</t>
  </si>
  <si>
    <t>透析患者数と起因　広域連合全体</t>
    <rPh sb="9" eb="15">
      <t>コウイキレンゴウゼンタイ</t>
    </rPh>
    <phoneticPr fontId="3"/>
  </si>
  <si>
    <t>市区町村別_透析患者割合グラフ</t>
  </si>
  <si>
    <t>透析患者割合　市区町村別　グラフ</t>
    <rPh sb="0" eb="2">
      <t>トウセキ</t>
    </rPh>
    <rPh sb="2" eb="4">
      <t>カンジャ</t>
    </rPh>
    <rPh sb="4" eb="6">
      <t>ワリアイ</t>
    </rPh>
    <phoneticPr fontId="3"/>
  </si>
  <si>
    <t>市区町村別_透析患者数</t>
  </si>
  <si>
    <t>透析患者数　市区町村別</t>
    <phoneticPr fontId="3"/>
  </si>
  <si>
    <t>男女別_透析患者数</t>
  </si>
  <si>
    <t>透析患者数　広域連合全体(男女別)</t>
    <phoneticPr fontId="3"/>
  </si>
  <si>
    <t>年齢階層別_透析患者数</t>
  </si>
  <si>
    <t>透析患者数　広域連合全体(年齢階層別)</t>
    <rPh sb="6" eb="8">
      <t>コウイキ</t>
    </rPh>
    <rPh sb="8" eb="10">
      <t>レンゴウ</t>
    </rPh>
    <rPh sb="10" eb="12">
      <t>ゼンタイ</t>
    </rPh>
    <phoneticPr fontId="3"/>
  </si>
  <si>
    <t>透析患者数</t>
    <rPh sb="0" eb="2">
      <t>トウセキ</t>
    </rPh>
    <rPh sb="2" eb="4">
      <t>カンジャ</t>
    </rPh>
    <rPh sb="4" eb="5">
      <t>スウ</t>
    </rPh>
    <phoneticPr fontId="3"/>
  </si>
  <si>
    <t>府内府外別健診受診率</t>
  </si>
  <si>
    <t>府内府外医療機関受診別医科健診受診率　広域連合全体</t>
  </si>
  <si>
    <t>市町村別_歯科健診医療機関受診状況グラフ②</t>
  </si>
  <si>
    <t>医療機関受診状況別歯科健診受診率　市町村別　前年度との差分グラフ</t>
    <rPh sb="22" eb="25">
      <t>ゼンネンド</t>
    </rPh>
    <rPh sb="27" eb="29">
      <t>サブン</t>
    </rPh>
    <phoneticPr fontId="3"/>
  </si>
  <si>
    <t>市町村別_歯科健診医療機関受診状況グラフ①</t>
  </si>
  <si>
    <t>医療機関受診状況別歯科健診受診率　市町村別　グラフ</t>
    <phoneticPr fontId="3"/>
  </si>
  <si>
    <t>市区町村別_歯科健診医療機関受診状況</t>
  </si>
  <si>
    <t>医療機関受診状況別歯科健診受診率　市区町村別</t>
  </si>
  <si>
    <t>歯科健診医療機関受診状況</t>
  </si>
  <si>
    <t>医療機関受診状況別歯科健診受診率　広域連合全体</t>
  </si>
  <si>
    <t>市町村別_医科健診医療機関受診状況グラフ②</t>
  </si>
  <si>
    <t>医療機関受診状況別医科健診受診率　市町村別　前年度との差分グラフ</t>
    <rPh sb="22" eb="25">
      <t>ゼンネンド</t>
    </rPh>
    <rPh sb="27" eb="29">
      <t>サブン</t>
    </rPh>
    <phoneticPr fontId="3"/>
  </si>
  <si>
    <t>市町村別_医科健診医療機関受診状況グラフ①</t>
  </si>
  <si>
    <t>医療機関受診状況別医科健診受診率　市町村別　グラフ</t>
    <phoneticPr fontId="3"/>
  </si>
  <si>
    <t>市区町村別_医科健診医療機関受診状況</t>
  </si>
  <si>
    <t>医療機関受診状況別医科健診受診率　市区町村別</t>
  </si>
  <si>
    <t>医科健診医療機関受診状況</t>
  </si>
  <si>
    <t>医療機関受診状況別医科健診受診率　広域連合全体</t>
  </si>
  <si>
    <t>市区町村別_歯科のみMAP</t>
  </si>
  <si>
    <t>歯科健診のみ受診した者の割合　市区町村別　MAP</t>
  </si>
  <si>
    <t>市区町村別_医科のみMAP</t>
  </si>
  <si>
    <t>医科健診のみ受診した者の割合　市区町村別　MAP</t>
  </si>
  <si>
    <t>市区町村別_医科歯科MAP</t>
  </si>
  <si>
    <t>医科健診･歯科健診ともに受診した者の割合　市区町村別　MAP</t>
  </si>
  <si>
    <t>市町村別_健診受診率グラフ②</t>
  </si>
  <si>
    <t>市町村別_健診受診率グラフ①</t>
  </si>
  <si>
    <t>市区町村別_健診受診率</t>
  </si>
  <si>
    <t>医科･歯科健診受診率　市区町村別</t>
  </si>
  <si>
    <t>男女別_健診受診率</t>
  </si>
  <si>
    <t>医科･歯科健診受診率　広域連合全体(男女別)</t>
    <phoneticPr fontId="3"/>
  </si>
  <si>
    <t>年齢階層別_自己負担割合別健診受診率グラフ</t>
  </si>
  <si>
    <t>年齢別_健診受診率グラフ</t>
  </si>
  <si>
    <t>医科･歯科健診受診率　広域連合全体(年齢別)　グラフ</t>
    <phoneticPr fontId="3"/>
  </si>
  <si>
    <t>年齢別_健診受診率</t>
  </si>
  <si>
    <t>2-9.医科・歯科健診受診傾向.xlsx</t>
    <phoneticPr fontId="3"/>
  </si>
  <si>
    <t>医科･歯科健診受診率　広域連合全体(年齢別)</t>
    <phoneticPr fontId="3"/>
  </si>
  <si>
    <t>医科･歯科健診受診率</t>
    <phoneticPr fontId="3"/>
  </si>
  <si>
    <t>医科･歯科健診受診傾向の分析</t>
    <rPh sb="12" eb="14">
      <t>ブンセキ</t>
    </rPh>
    <phoneticPr fontId="3"/>
  </si>
  <si>
    <t>歯科健診受診率との相関</t>
  </si>
  <si>
    <t>歯科健診受診率との相関</t>
    <phoneticPr fontId="3"/>
  </si>
  <si>
    <t>歯科健診受診率と関連する要因の重回帰分析結果</t>
  </si>
  <si>
    <t>歯科健診受診率と関連する要因の重回帰分析結果</t>
    <phoneticPr fontId="3"/>
  </si>
  <si>
    <t>歯科健診受診率と相関関係のある項目の分析</t>
    <phoneticPr fontId="3"/>
  </si>
  <si>
    <t>市区町村別_3点以上高齢者の疾病患者割合MAP</t>
  </si>
  <si>
    <t>EAT10　3点以上該当者の高齢者の疾病患者割合(総患者数に占める割合)　市区町村別　MAP</t>
    <phoneticPr fontId="3"/>
  </si>
  <si>
    <t>市町村別_3点以上高齢者の疾病患者割合グラフ</t>
  </si>
  <si>
    <t>EAT10　3点以上該当者の高齢者の疾病患者割合(総患者数に占める割合)　市町村別　グラフ</t>
    <phoneticPr fontId="3"/>
  </si>
  <si>
    <t>市区町村別_EAT10別高齢者の疾病</t>
  </si>
  <si>
    <t>EAT10点数別高齢者の疾病状況　市区町村別</t>
    <phoneticPr fontId="3"/>
  </si>
  <si>
    <t>EAT10別高齢者の疾病</t>
  </si>
  <si>
    <t>EAT10点数別高齢者の疾病状況　広域連合全体</t>
    <rPh sb="17" eb="23">
      <t>コウイキレンゴウゼンタイ</t>
    </rPh>
    <phoneticPr fontId="3"/>
  </si>
  <si>
    <t>市区町村別_EAT10別MAP</t>
  </si>
  <si>
    <t>EAT10　3点以上該当者割合　市区町村別　MAP</t>
    <phoneticPr fontId="3"/>
  </si>
  <si>
    <t>市区町村別_EAT10別</t>
  </si>
  <si>
    <t>EAT10点数別該当者状況　市区町村別</t>
    <phoneticPr fontId="3"/>
  </si>
  <si>
    <t>年齢階層別_EAT10別</t>
  </si>
  <si>
    <t>EAT10点数別該当者状況　広域連合全体(年齢階層別)</t>
    <rPh sb="14" eb="16">
      <t>コウイキ</t>
    </rPh>
    <rPh sb="16" eb="18">
      <t>レンゴウ</t>
    </rPh>
    <rPh sb="18" eb="20">
      <t>ゼンタイ</t>
    </rPh>
    <rPh sb="21" eb="23">
      <t>ネンレイ</t>
    </rPh>
    <rPh sb="23" eb="25">
      <t>カイソウ</t>
    </rPh>
    <rPh sb="25" eb="26">
      <t>ベツ</t>
    </rPh>
    <phoneticPr fontId="3"/>
  </si>
  <si>
    <t>市区町村別_嚥下機能(総合判定)MAP</t>
  </si>
  <si>
    <t>有所見者割合(嚥下機能評価(総合判定))　市区町村別　MAP　</t>
    <rPh sb="14" eb="16">
      <t>ソウゴウ</t>
    </rPh>
    <rPh sb="16" eb="18">
      <t>ハンテイ</t>
    </rPh>
    <phoneticPr fontId="3"/>
  </si>
  <si>
    <t>市区町村別_嚥下機能(唾液の飲込)MAP</t>
  </si>
  <si>
    <t>有所見者割合(嚥下機能評価(唾液の飲込))　市区町村別　MAP　</t>
    <phoneticPr fontId="3"/>
  </si>
  <si>
    <t>市区町村別_舌･口唇機能MAP</t>
  </si>
  <si>
    <t>有所見者割合(舌･口唇機能評価)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phoneticPr fontId="3"/>
  </si>
  <si>
    <t>市区町村別_咀嚼能力MAP</t>
  </si>
  <si>
    <t>有所見者割合(咀嚼能力評価)　市区町村別　MAP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7">
      <t>シク</t>
    </rPh>
    <rPh sb="17" eb="19">
      <t>チョウソン</t>
    </rPh>
    <rPh sb="19" eb="20">
      <t>ベツ</t>
    </rPh>
    <phoneticPr fontId="3"/>
  </si>
  <si>
    <t>市区町村別_口腔乾燥MAP</t>
  </si>
  <si>
    <t>有所見者割合(口腔乾燥)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phoneticPr fontId="3"/>
  </si>
  <si>
    <t>市区町村別_口臭MAP</t>
  </si>
  <si>
    <t>有所見者割合(口臭)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phoneticPr fontId="3"/>
  </si>
  <si>
    <t>市区町村別_舌苔MAP</t>
  </si>
  <si>
    <t>有所見者割合(舌苔)　市区町村別　MAP</t>
    <phoneticPr fontId="3"/>
  </si>
  <si>
    <t>市区町村別_食渣MAP</t>
  </si>
  <si>
    <t>有所見者割合(食渣)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phoneticPr fontId="3"/>
  </si>
  <si>
    <t>市区町村別_歯垢MAP</t>
  </si>
  <si>
    <t>有所見者割合(歯垢)　市区町村別　MAP　</t>
    <rPh sb="0" eb="1">
      <t>ユウ</t>
    </rPh>
    <rPh sb="1" eb="3">
      <t>ショケン</t>
    </rPh>
    <rPh sb="3" eb="4">
      <t>シャ</t>
    </rPh>
    <rPh sb="4" eb="6">
      <t>ワリアイ</t>
    </rPh>
    <phoneticPr fontId="3"/>
  </si>
  <si>
    <t>市区町村別_咬合MAP</t>
  </si>
  <si>
    <t>有所見者割合(咬合の状態)　市区町村別　MAP</t>
    <phoneticPr fontId="3"/>
  </si>
  <si>
    <t>市区町村別_現在歯MAP</t>
  </si>
  <si>
    <t>有所見者割合(現在歯)　市区町村別　MAP</t>
    <phoneticPr fontId="3"/>
  </si>
  <si>
    <t>市区町村別_有所見者割合</t>
  </si>
  <si>
    <t>歯科健診有所見者割合　市区町村別</t>
    <phoneticPr fontId="3"/>
  </si>
  <si>
    <t>有所見者割合</t>
  </si>
  <si>
    <t>歯科健診有所見者割合　広域連合全体</t>
    <rPh sb="0" eb="2">
      <t>シカ</t>
    </rPh>
    <rPh sb="2" eb="4">
      <t>ケンシン</t>
    </rPh>
    <rPh sb="11" eb="17">
      <t>コウイキレンゴウゼンタイ</t>
    </rPh>
    <phoneticPr fontId="3"/>
  </si>
  <si>
    <t>歯科健診有所見者割合</t>
    <phoneticPr fontId="3"/>
  </si>
  <si>
    <t>市町村別_歯科健診未受診治療中者歯科医療費グラフ</t>
  </si>
  <si>
    <t>歯科健診未受診治療中者　患者一人当たりの歯科医療費　市町村別　グラフ</t>
    <phoneticPr fontId="3"/>
  </si>
  <si>
    <t>市町村別_歯科健診受診治療中者歯科医療費グラフ</t>
  </si>
  <si>
    <t>歯科健診受診治療中者　患者一人当たりの歯科医療費　市町村別　グラフ</t>
    <phoneticPr fontId="3"/>
  </si>
  <si>
    <t>市区町村別_指導対象者群別歯科医療費</t>
  </si>
  <si>
    <t>指導対象者群別歯科医療費　市区町村別</t>
    <rPh sb="13" eb="18">
      <t>シクチョウソンベツ</t>
    </rPh>
    <phoneticPr fontId="3"/>
  </si>
  <si>
    <t>指導対象者群別歯科医療費</t>
  </si>
  <si>
    <t>指導対象者群別歯科医療費　広域連合全体</t>
    <phoneticPr fontId="3"/>
  </si>
  <si>
    <t>市町村別_状態不明者グラフ</t>
  </si>
  <si>
    <t>歯科状態不明者割合　市町村別　グラフ</t>
    <phoneticPr fontId="3"/>
  </si>
  <si>
    <t>市町村別_有所見医療機関未受診者グラフ</t>
  </si>
  <si>
    <t>歯科健診有所見医療機関未受診者割合　市町村別　グラフ</t>
    <phoneticPr fontId="3"/>
  </si>
  <si>
    <t>市区町村別_指導対象者群分析</t>
  </si>
  <si>
    <t>歯科健診及びレセプトによる指導対象者群分析　市区町村別</t>
    <phoneticPr fontId="3"/>
  </si>
  <si>
    <t>指導対象者群分析</t>
  </si>
  <si>
    <t>歯科健診及びレセプトによる指導対象者群分析　広域連合全体</t>
    <phoneticPr fontId="3"/>
  </si>
  <si>
    <t>歯科健診及びレセプトによる指導対象者群分析</t>
    <phoneticPr fontId="3"/>
  </si>
  <si>
    <t>市区町村別_健診受診率MAP</t>
  </si>
  <si>
    <t>歯科健診受診率　市区町村別　MAP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3"/>
  </si>
  <si>
    <t>市町村別_健診受診率グラフ</t>
  </si>
  <si>
    <t>歯科健診受診率　市町村別　グラフ</t>
    <rPh sb="0" eb="2">
      <t>シカ</t>
    </rPh>
    <rPh sb="2" eb="4">
      <t>ケンシン</t>
    </rPh>
    <rPh sb="4" eb="6">
      <t>ジュシン</t>
    </rPh>
    <rPh sb="6" eb="7">
      <t>リツ</t>
    </rPh>
    <rPh sb="8" eb="11">
      <t>シチョウソン</t>
    </rPh>
    <rPh sb="9" eb="11">
      <t>チョウソン</t>
    </rPh>
    <rPh sb="11" eb="12">
      <t>ベツ</t>
    </rPh>
    <phoneticPr fontId="3"/>
  </si>
  <si>
    <t>歯科健診受診率　市区町村別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3"/>
  </si>
  <si>
    <t>歯科健診受診率　広域連合全体(男女別)</t>
  </si>
  <si>
    <t>要介護度別_健診受診率グラフ</t>
  </si>
  <si>
    <t>歯科健診受診率　広域連合全体(要介護度別)　グラフ</t>
    <phoneticPr fontId="3"/>
  </si>
  <si>
    <t>要介護度別_健診受診率</t>
  </si>
  <si>
    <t>歯科健診受診率　広域連合全体(要介護度別)</t>
    <phoneticPr fontId="3"/>
  </si>
  <si>
    <t>歯科健診受診率　広域連合全体(年齢別)　グラフ</t>
    <rPh sb="0" eb="2">
      <t>シカ</t>
    </rPh>
    <rPh sb="2" eb="4">
      <t>ケンシン</t>
    </rPh>
    <rPh sb="4" eb="6">
      <t>ジュシン</t>
    </rPh>
    <rPh sb="6" eb="7">
      <t>リツ</t>
    </rPh>
    <rPh sb="8" eb="10">
      <t>コウイキ</t>
    </rPh>
    <rPh sb="10" eb="12">
      <t>レンゴウ</t>
    </rPh>
    <rPh sb="12" eb="14">
      <t>ゼンタイ</t>
    </rPh>
    <rPh sb="15" eb="17">
      <t>ネンレイ</t>
    </rPh>
    <rPh sb="17" eb="18">
      <t>ベツ</t>
    </rPh>
    <phoneticPr fontId="3"/>
  </si>
  <si>
    <t>歯科健診受診率　広域連合全体(年齢別)</t>
    <rPh sb="0" eb="2">
      <t>シカ</t>
    </rPh>
    <rPh sb="2" eb="4">
      <t>ケンシン</t>
    </rPh>
    <rPh sb="4" eb="6">
      <t>ジュシン</t>
    </rPh>
    <rPh sb="6" eb="7">
      <t>リツ</t>
    </rPh>
    <phoneticPr fontId="3"/>
  </si>
  <si>
    <t>歯科健診受診率</t>
    <rPh sb="4" eb="6">
      <t>ジュシン</t>
    </rPh>
    <rPh sb="6" eb="7">
      <t>リツ</t>
    </rPh>
    <phoneticPr fontId="3"/>
  </si>
  <si>
    <t>歯科健診分析</t>
    <phoneticPr fontId="3"/>
  </si>
  <si>
    <t>自己負担割合別の人間ドック受診率　市区町村別　自己負担割合3割　MAP</t>
    <phoneticPr fontId="3"/>
  </si>
  <si>
    <t>市区町村別_自己負担割合2割人間ドック受診率MAP</t>
  </si>
  <si>
    <t>市区町村別_自己負担割合1割人間ドック受診率MAP</t>
  </si>
  <si>
    <t>自己負担割合別の人間ドック受診率　市区町村別　自己負担割合1割　MAP</t>
    <rPh sb="17" eb="19">
      <t>シク</t>
    </rPh>
    <rPh sb="19" eb="21">
      <t>チョウソン</t>
    </rPh>
    <rPh sb="21" eb="22">
      <t>ベツ</t>
    </rPh>
    <phoneticPr fontId="3"/>
  </si>
  <si>
    <t>市区町村別_全体人間ドック受診率MAP</t>
  </si>
  <si>
    <t>人間ドック受診率(全体)　市区町村別　MAP</t>
    <rPh sb="13" eb="18">
      <t>シクチョウソンベツ</t>
    </rPh>
    <phoneticPr fontId="3"/>
  </si>
  <si>
    <t>市町村別_自己負担割合別人間ドック受診率グラフ</t>
  </si>
  <si>
    <t>自己負担割合別の人間ドック受診率　市町村別　グラフ</t>
    <rPh sb="17" eb="21">
      <t>シチョウソンベツ</t>
    </rPh>
    <phoneticPr fontId="3"/>
  </si>
  <si>
    <t>市町村別_全体人間ドック受診率グラフ</t>
  </si>
  <si>
    <t>人間ドック受診率(全体)　市町村別　グラフ</t>
  </si>
  <si>
    <t>市区町村別_人間ドック受診率</t>
  </si>
  <si>
    <t>人間ドック受診率　市区町村別</t>
  </si>
  <si>
    <t>自己負担割合別人間ドック受診率グラフ</t>
  </si>
  <si>
    <t>自己負担割合別の人間ドック受診率　広域連合全体　グラフ</t>
  </si>
  <si>
    <t>年齢別_人間ドック受診率グラフ</t>
  </si>
  <si>
    <t>年齢別人間ドック受診率　広域連合全体　グラフ</t>
    <phoneticPr fontId="3"/>
  </si>
  <si>
    <t>男女別_人間ドック受診率</t>
  </si>
  <si>
    <t>人間ドック受診率　広域連合全体(男女別)</t>
    <phoneticPr fontId="3"/>
  </si>
  <si>
    <t>年齢別_人間ドック受診率</t>
  </si>
  <si>
    <t>人間ドック受診率　広域連合全体(年齢別)</t>
    <phoneticPr fontId="3"/>
  </si>
  <si>
    <t>人間ドック受診率</t>
    <phoneticPr fontId="3"/>
  </si>
  <si>
    <t>人間ドック受診に係る
分析</t>
    <rPh sb="0" eb="2">
      <t>ニンゲン</t>
    </rPh>
    <rPh sb="5" eb="7">
      <t>ジュシン</t>
    </rPh>
    <rPh sb="8" eb="9">
      <t>カカ</t>
    </rPh>
    <rPh sb="11" eb="13">
      <t>ブンセキ</t>
    </rPh>
    <phoneticPr fontId="3"/>
  </si>
  <si>
    <t>医科健診受診率との相関</t>
  </si>
  <si>
    <t>医科健診受診率と関連する要因の重回帰分析結果</t>
  </si>
  <si>
    <t>医科健診受診率と相関関係のある項目の分析</t>
    <phoneticPr fontId="3"/>
  </si>
  <si>
    <t>市区町村別_HbA1cMAP</t>
  </si>
  <si>
    <t>有所見者割合(HbA1c)　市区町村別　MAP</t>
  </si>
  <si>
    <t>市区町村別_空腹時MAP</t>
  </si>
  <si>
    <t>有所見者割合(空腹時血糖)　市区町村別　MAP</t>
    <phoneticPr fontId="3"/>
  </si>
  <si>
    <t>市区町村別_LDLMAP</t>
  </si>
  <si>
    <t>有所見者割合(LDLコレステロール)　市区町村別　MAP</t>
    <phoneticPr fontId="3"/>
  </si>
  <si>
    <t>市区町村別_HDLMAP</t>
  </si>
  <si>
    <t>有所見者割合(HDLコレステロール)　市区町村別　MAP</t>
    <phoneticPr fontId="3"/>
  </si>
  <si>
    <t>市区町村別_中性脂肪MAP</t>
  </si>
  <si>
    <t>有所見者割合(中性脂肪)　市区町村別　MAP</t>
    <phoneticPr fontId="3"/>
  </si>
  <si>
    <t>市区町村別_拡張期MAP</t>
  </si>
  <si>
    <t>有所見者割合(拡張期血圧)　市区町村別　MAP</t>
    <phoneticPr fontId="3"/>
  </si>
  <si>
    <t>市区町村別_収縮期MAP</t>
  </si>
  <si>
    <t>有所見者割合(収縮期血圧)　市区町村別　MAP</t>
    <phoneticPr fontId="3"/>
  </si>
  <si>
    <t>市区町村別_腹囲MAP</t>
  </si>
  <si>
    <t>有所見者割合(腹囲)　市区町村別　MAP</t>
    <rPh sb="7" eb="9">
      <t>フクイ</t>
    </rPh>
    <phoneticPr fontId="3"/>
  </si>
  <si>
    <t>市区町村別_BMIMAP</t>
  </si>
  <si>
    <t>有所見者割合(BMI)　市区町村別　MAP</t>
  </si>
  <si>
    <t>医科健診有所見者割合　市区町村別</t>
    <phoneticPr fontId="3"/>
  </si>
  <si>
    <t>医科健診有所見者割合　広域連合全体</t>
    <rPh sb="11" eb="17">
      <t>コウイキレンゴウゼンタイ</t>
    </rPh>
    <phoneticPr fontId="3"/>
  </si>
  <si>
    <t>医科健診有所見者割合</t>
    <rPh sb="0" eb="2">
      <t>イカ</t>
    </rPh>
    <rPh sb="2" eb="4">
      <t>ケンシン</t>
    </rPh>
    <rPh sb="4" eb="5">
      <t>ユウ</t>
    </rPh>
    <rPh sb="5" eb="7">
      <t>ショケン</t>
    </rPh>
    <rPh sb="7" eb="8">
      <t>シャ</t>
    </rPh>
    <rPh sb="8" eb="10">
      <t>ワリアイ</t>
    </rPh>
    <phoneticPr fontId="3"/>
  </si>
  <si>
    <t>指導対象者群別医療費</t>
  </si>
  <si>
    <t>指導対象者群別医療費　広域連合全体</t>
    <phoneticPr fontId="3"/>
  </si>
  <si>
    <t>医科健診及びレセプトによる指導対象者群分析　広域連合全体</t>
    <rPh sb="0" eb="2">
      <t>イカ</t>
    </rPh>
    <rPh sb="22" eb="24">
      <t>コウイキ</t>
    </rPh>
    <rPh sb="24" eb="26">
      <t>レンゴウ</t>
    </rPh>
    <rPh sb="26" eb="28">
      <t>ゼンタイ</t>
    </rPh>
    <phoneticPr fontId="3"/>
  </si>
  <si>
    <t>市区町村別_健診受診率(年度末資格)MAP</t>
  </si>
  <si>
    <t>市町村別_健診受診率(年度末資格)グラフ</t>
  </si>
  <si>
    <t>市区町村別_健診受診率(年度末資格)</t>
  </si>
  <si>
    <t>男女別_健診受診率(年度末資格)</t>
  </si>
  <si>
    <t>要介護度別_健診受診率(年度末資格)グラフ</t>
  </si>
  <si>
    <t>要介護度別_受診率(年度末資格)</t>
  </si>
  <si>
    <t>年齢別_健診受診率(年度末資格)グラフ</t>
  </si>
  <si>
    <t>年齢別_健診受診率(年度末資格)</t>
  </si>
  <si>
    <t>推計残存歯数階層別要介護度別人数</t>
  </si>
  <si>
    <t>推計残存歯数階層別要介護度別人数　広域連合全体</t>
    <rPh sb="17" eb="23">
      <t>コウイキレンゴウゼンタイ</t>
    </rPh>
    <phoneticPr fontId="3"/>
  </si>
  <si>
    <t>推計残存歯数階層別誤嚥性肺炎患者数</t>
  </si>
  <si>
    <t>推計残存歯数階層別誤嚥性肺炎患者数　広域連合全体</t>
    <rPh sb="18" eb="24">
      <t>コウイキレンゴウゼンタイ</t>
    </rPh>
    <phoneticPr fontId="3"/>
  </si>
  <si>
    <t>推計残存歯数階層別生活習慣病等患者数</t>
  </si>
  <si>
    <t>推計残存歯数階層別生活習慣病等患者数　広域連合全体</t>
    <rPh sb="19" eb="25">
      <t>コウイキレンゴウゼンタイ</t>
    </rPh>
    <phoneticPr fontId="3"/>
  </si>
  <si>
    <t>推計残存歯数階層別医療費(医科･調剤)</t>
  </si>
  <si>
    <t>推計残存歯数階層別医療費(医科･調剤)の状況　広域連合全体</t>
    <rPh sb="23" eb="29">
      <t>コウイキレンゴウゼンタイ</t>
    </rPh>
    <phoneticPr fontId="3"/>
  </si>
  <si>
    <t>推計残存歯数階層別人数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3"/>
  </si>
  <si>
    <t>推計残存歯数に係る分析</t>
    <rPh sb="7" eb="8">
      <t>カカ</t>
    </rPh>
    <rPh sb="9" eb="11">
      <t>ブンセキ</t>
    </rPh>
    <phoneticPr fontId="3"/>
  </si>
  <si>
    <t>年齢階層別_推計残存歯数階層別人数</t>
  </si>
  <si>
    <t>特定疾病別歯科医療費　市区町村別</t>
    <phoneticPr fontId="3"/>
  </si>
  <si>
    <t>市区町村別_特定疾病別歯科医療費</t>
  </si>
  <si>
    <t>特定疾病別歯科医療費　広域連合全体</t>
    <phoneticPr fontId="3"/>
  </si>
  <si>
    <t>特定疾病別歯科医療費</t>
    <rPh sb="0" eb="2">
      <t>トクテイ</t>
    </rPh>
    <rPh sb="2" eb="4">
      <t>シッペイ</t>
    </rPh>
    <rPh sb="4" eb="5">
      <t>ベツ</t>
    </rPh>
    <rPh sb="5" eb="7">
      <t>シカ</t>
    </rPh>
    <rPh sb="7" eb="10">
      <t>イリョウヒ</t>
    </rPh>
    <phoneticPr fontId="3"/>
  </si>
  <si>
    <t>特定疾病別歯科医療費</t>
  </si>
  <si>
    <t>中分類による疾病別歯科患者数上位5疾病　市区町村別</t>
    <rPh sb="20" eb="22">
      <t>シク</t>
    </rPh>
    <rPh sb="22" eb="24">
      <t>チョウソン</t>
    </rPh>
    <rPh sb="24" eb="25">
      <t>ベツ</t>
    </rPh>
    <phoneticPr fontId="3"/>
  </si>
  <si>
    <t>市区町村別_中分類別歯科患者数上位5疾病</t>
  </si>
  <si>
    <t>中分類別歯科患者数上位5疾病</t>
  </si>
  <si>
    <t>中分類による疾病別歯科患者数上位5疾病　広域連合全体</t>
    <rPh sb="11" eb="14">
      <t>カンジャスウ</t>
    </rPh>
    <rPh sb="20" eb="24">
      <t>コウイキレンゴウ</t>
    </rPh>
    <rPh sb="24" eb="26">
      <t>ゼンタイ</t>
    </rPh>
    <phoneticPr fontId="3"/>
  </si>
  <si>
    <t>市区町村別_中分類別歯科医療費上位5疾病</t>
  </si>
  <si>
    <t>中分類による疾病別歯科医療費上位5疾病　市区町村別</t>
    <rPh sb="20" eb="22">
      <t>シク</t>
    </rPh>
    <rPh sb="22" eb="24">
      <t>チョウソン</t>
    </rPh>
    <rPh sb="24" eb="25">
      <t>ベツ</t>
    </rPh>
    <phoneticPr fontId="3"/>
  </si>
  <si>
    <t>中分類別歯科医療費上位5疾病</t>
  </si>
  <si>
    <t>中分類による疾病別歯科医療費上位5疾病　広域連合全体</t>
    <rPh sb="20" eb="24">
      <t>コウイキレンゴウ</t>
    </rPh>
    <rPh sb="24" eb="26">
      <t>ゼンタイ</t>
    </rPh>
    <phoneticPr fontId="3"/>
  </si>
  <si>
    <t>市区町村別_中分類別歯科医療費</t>
  </si>
  <si>
    <t>中分類による疾病別歯科医療費　市区町村別</t>
  </si>
  <si>
    <t>男女別_中分類別歯科医療費</t>
  </si>
  <si>
    <t>中分類による疾病別歯科医療費　広域連合全体(男女別)</t>
    <phoneticPr fontId="3"/>
  </si>
  <si>
    <t>年齢階層別_中分類別歯科医療費</t>
  </si>
  <si>
    <t>中分類による疾病別歯科医療費　広域連合全体(年齢階層別)</t>
    <phoneticPr fontId="3"/>
  </si>
  <si>
    <t>中分類別歯科医療費</t>
  </si>
  <si>
    <t>中分類による疾病別歯科医療費　広域連合全体</t>
    <rPh sb="15" eb="17">
      <t>コウイキ</t>
    </rPh>
    <rPh sb="17" eb="19">
      <t>レンゴウ</t>
    </rPh>
    <rPh sb="19" eb="21">
      <t>ゼンタイ</t>
    </rPh>
    <phoneticPr fontId="2"/>
  </si>
  <si>
    <t>市区町村別_年齢調整歯科医療費グラフ</t>
  </si>
  <si>
    <t>年齢調整前後の被保険者一人当たりの歯科医療費　市区町村別　グラフ</t>
  </si>
  <si>
    <t>市区町村別_年齢調整歯科医療費</t>
  </si>
  <si>
    <t>年齢調整前後の被保険者一人当たりの歯科医療費　市区町村別</t>
  </si>
  <si>
    <t>市区町村別_一日当たりの医療費MAP</t>
  </si>
  <si>
    <t>一日当たりの医療費　市区町村別　MAP</t>
    <rPh sb="1" eb="2">
      <t>ニチ</t>
    </rPh>
    <phoneticPr fontId="3"/>
  </si>
  <si>
    <t>市区町村別_一日当たりの医療費グラフ</t>
  </si>
  <si>
    <t>一日当たりの医療費　市区町村別　グラフ</t>
    <rPh sb="1" eb="2">
      <t>ニチ</t>
    </rPh>
    <rPh sb="10" eb="12">
      <t>シク</t>
    </rPh>
    <rPh sb="12" eb="14">
      <t>チョウソン</t>
    </rPh>
    <rPh sb="14" eb="15">
      <t>ベツ</t>
    </rPh>
    <phoneticPr fontId="3"/>
  </si>
  <si>
    <t>市区町村別_一件当たりの日数MAP</t>
  </si>
  <si>
    <t>一件当たりの日数　市区町村別　MAP</t>
    <rPh sb="9" eb="11">
      <t>シク</t>
    </rPh>
    <rPh sb="11" eb="13">
      <t>チョウソン</t>
    </rPh>
    <rPh sb="13" eb="14">
      <t>ベツ</t>
    </rPh>
    <phoneticPr fontId="3"/>
  </si>
  <si>
    <t>市区町村別_一件当たりの日数グラフ</t>
  </si>
  <si>
    <t>一件当たりの日数　市区町村別　グラフ</t>
    <rPh sb="9" eb="11">
      <t>シク</t>
    </rPh>
    <rPh sb="11" eb="13">
      <t>チョウソン</t>
    </rPh>
    <rPh sb="13" eb="14">
      <t>ベツ</t>
    </rPh>
    <phoneticPr fontId="3"/>
  </si>
  <si>
    <t>市区町村別_受診率MAP</t>
  </si>
  <si>
    <t>受診率　市区町村別　MAP</t>
    <phoneticPr fontId="3"/>
  </si>
  <si>
    <t>市区町村別_受診率グラフ</t>
  </si>
  <si>
    <t>受診率　市区町村別　グラフ</t>
    <phoneticPr fontId="3"/>
  </si>
  <si>
    <t>市区町村別_歯科患者割合MAP</t>
  </si>
  <si>
    <t>市区町村別_歯科患者割合グラフ</t>
  </si>
  <si>
    <t>市区町村別_歯科患者一人当たりの歯科医療費MAP</t>
  </si>
  <si>
    <t>歯科患者一人当たりの歯科医療費　市区町村別　MAP</t>
    <rPh sb="0" eb="2">
      <t>シカ</t>
    </rPh>
    <phoneticPr fontId="3"/>
  </si>
  <si>
    <t>市区町村別_歯科患者一人当たりの歯科医療費グラフ</t>
  </si>
  <si>
    <t>歯科患者一人当たりの歯科医療費　市区町村別　グラフ</t>
    <rPh sb="0" eb="2">
      <t>シカ</t>
    </rPh>
    <phoneticPr fontId="3"/>
  </si>
  <si>
    <t>市区町村別_歯科レセプト一件当たりの歯科医療費MAP</t>
  </si>
  <si>
    <t>歯科レセプト一件当たりの歯科医療費　市区町村別　MAP</t>
    <rPh sb="0" eb="2">
      <t>シカ</t>
    </rPh>
    <phoneticPr fontId="3"/>
  </si>
  <si>
    <t>市区町村別_歯科レセプト一件当たりの歯科医療費グラフ</t>
  </si>
  <si>
    <t>歯科レセプト一件当たりの歯科医療費　市区町村別　グラフ</t>
    <rPh sb="0" eb="2">
      <t>シカ</t>
    </rPh>
    <phoneticPr fontId="3"/>
  </si>
  <si>
    <t>市区町村別_被保険者一人当たりの歯科医療費MAP</t>
  </si>
  <si>
    <t>被保険者一人当たりの歯科医療費　市区町村別　MAP</t>
  </si>
  <si>
    <t>市区町村別_被保険者一人当たりの歯科医療費グラフ</t>
  </si>
  <si>
    <t>被保険者一人当たりの歯科医療費　市区町村別　グラフ</t>
  </si>
  <si>
    <t>市区町村別_歯科医療費</t>
  </si>
  <si>
    <t>歯科医療費の状況　市区町村別</t>
    <rPh sb="0" eb="2">
      <t>シカ</t>
    </rPh>
    <rPh sb="2" eb="5">
      <t>イリョウヒ</t>
    </rPh>
    <rPh sb="6" eb="8">
      <t>ジョウキョウ</t>
    </rPh>
    <phoneticPr fontId="2"/>
  </si>
  <si>
    <t>男女別_歯科医療費</t>
  </si>
  <si>
    <t>歯科医療費の状況　広域連合全体(男女別)</t>
    <phoneticPr fontId="3"/>
  </si>
  <si>
    <t>年齢階層別_歯科医療費</t>
  </si>
  <si>
    <t>歯科医療費の状況　広域連合全体(年齢階層別)</t>
    <phoneticPr fontId="3"/>
  </si>
  <si>
    <t>歯科医療費の状況</t>
    <rPh sb="0" eb="2">
      <t>シカ</t>
    </rPh>
    <rPh sb="2" eb="5">
      <t>イリョウヒ</t>
    </rPh>
    <rPh sb="6" eb="8">
      <t>ジョウキョウ</t>
    </rPh>
    <phoneticPr fontId="3"/>
  </si>
  <si>
    <t>市区町村別_歯科医療費割合グラフ</t>
  </si>
  <si>
    <t>市区町村別_医療費全体における歯科医療費</t>
  </si>
  <si>
    <t>医療費全体における歯科医療費の状況　市区町村別</t>
    <phoneticPr fontId="3"/>
  </si>
  <si>
    <t>男女別_医療費全体における歯科医療費</t>
  </si>
  <si>
    <t>医療費全体における歯科医療費の状況　広域連合全体(男女別)</t>
    <phoneticPr fontId="3"/>
  </si>
  <si>
    <t>年齢階層別_医療費全体における歯科医療費</t>
  </si>
  <si>
    <t>医療費全体における歯科医療費の状況　広域連合全体(年齢階層別)</t>
    <rPh sb="0" eb="3">
      <t>イリョウヒ</t>
    </rPh>
    <rPh sb="3" eb="5">
      <t>ゼンタイ</t>
    </rPh>
    <rPh sb="9" eb="11">
      <t>シカ</t>
    </rPh>
    <rPh sb="11" eb="14">
      <t>イリョウヒ</t>
    </rPh>
    <rPh sb="15" eb="17">
      <t>ジョウキョウ</t>
    </rPh>
    <rPh sb="18" eb="20">
      <t>コウイキ</t>
    </rPh>
    <rPh sb="20" eb="22">
      <t>レンゴウ</t>
    </rPh>
    <rPh sb="22" eb="24">
      <t>ゼンタイ</t>
    </rPh>
    <rPh sb="25" eb="27">
      <t>ネンレイ</t>
    </rPh>
    <rPh sb="27" eb="29">
      <t>カイソウ</t>
    </rPh>
    <rPh sb="29" eb="30">
      <t>ベツ</t>
    </rPh>
    <phoneticPr fontId="2"/>
  </si>
  <si>
    <t>歯の疾病に係る
医療費等の状況</t>
    <rPh sb="0" eb="1">
      <t>ハ</t>
    </rPh>
    <rPh sb="2" eb="4">
      <t>シッペイ</t>
    </rPh>
    <phoneticPr fontId="3"/>
  </si>
  <si>
    <t>市区町村別_年齢調整高血圧性疾患医療費グラフ</t>
  </si>
  <si>
    <t>年齢調整前後の被保険者一人当たりの高血圧性疾患医療費　市区町村別　グラフ</t>
    <rPh sb="0" eb="2">
      <t>ネンレイ</t>
    </rPh>
    <rPh sb="2" eb="4">
      <t>チョウセイ</t>
    </rPh>
    <rPh sb="4" eb="6">
      <t>ゼンゴ</t>
    </rPh>
    <rPh sb="23" eb="26">
      <t>イリョウヒ</t>
    </rPh>
    <phoneticPr fontId="3"/>
  </si>
  <si>
    <t>市区町村別_年齢調整高血圧性疾患医療費</t>
  </si>
  <si>
    <t>年齢調整前後の被保険者一人当たりの高血圧性疾患医療費　市区町村別</t>
    <rPh sb="0" eb="2">
      <t>ネンレイ</t>
    </rPh>
    <rPh sb="2" eb="4">
      <t>チョウセイ</t>
    </rPh>
    <rPh sb="4" eb="6">
      <t>ゼンゴ</t>
    </rPh>
    <rPh sb="23" eb="26">
      <t>イリョウヒ</t>
    </rPh>
    <phoneticPr fontId="3"/>
  </si>
  <si>
    <t>市区町村別_年齢調整脂質異常症医療費グラフ</t>
  </si>
  <si>
    <t>年齢調整前後の被保険者一人当たりの脂質異常症医療費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</si>
  <si>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市区町村別_年齢調整脂質異常症医療費</t>
  </si>
  <si>
    <t>年齢調整前後の被保険者一人当たりの脂質異常症医療費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</si>
  <si>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市区町村別_年齢調整糖尿病医療費グラフ</t>
  </si>
  <si>
    <t>年齢調整前後の被保険者一人当たりの糖尿病医療費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</si>
  <si>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市区町村別_年齢調整糖尿病医療費</t>
  </si>
  <si>
    <t>年齢調整前後の被保険者一人当たりの糖尿病医療費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</si>
  <si>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市区町村別_生活習慣病疾病別の医療費グラフ②</t>
  </si>
  <si>
    <t>生活習慣病疾病別の医療費構成比　市区町村別　前年度との差分グラフ</t>
    <rPh sb="16" eb="18">
      <t>シク</t>
    </rPh>
    <rPh sb="18" eb="20">
      <t>チョウソン</t>
    </rPh>
    <rPh sb="20" eb="21">
      <t>ベツ</t>
    </rPh>
    <phoneticPr fontId="3"/>
  </si>
  <si>
    <t>市区町村別_生活習慣病疾病別の医療費グラフ①</t>
  </si>
  <si>
    <t>生活習慣病疾病別の医療費構成比　市区町村別　グラフ</t>
    <rPh sb="16" eb="18">
      <t>シク</t>
    </rPh>
    <rPh sb="18" eb="20">
      <t>チョウソン</t>
    </rPh>
    <rPh sb="20" eb="21">
      <t>ベツ</t>
    </rPh>
    <phoneticPr fontId="3"/>
  </si>
  <si>
    <t>市区町村別_生活習慣病疾病別の医療費</t>
  </si>
  <si>
    <t>生活習慣病疾病別の医療費状況　市区町村別</t>
    <rPh sb="12" eb="14">
      <t>ジョウキョウ</t>
    </rPh>
    <rPh sb="15" eb="17">
      <t>シク</t>
    </rPh>
    <rPh sb="17" eb="19">
      <t>チョウソン</t>
    </rPh>
    <rPh sb="19" eb="20">
      <t>ベツ</t>
    </rPh>
    <phoneticPr fontId="3"/>
  </si>
  <si>
    <t>生活習慣病疾病別の医療費</t>
  </si>
  <si>
    <t>生活習慣病疾病別の医療費状況　広域連合全体</t>
    <rPh sb="12" eb="14">
      <t>ジョウキョウ</t>
    </rPh>
    <rPh sb="15" eb="17">
      <t>コウイキ</t>
    </rPh>
    <rPh sb="17" eb="19">
      <t>レンゴウ</t>
    </rPh>
    <rPh sb="19" eb="21">
      <t>ゼンタイ</t>
    </rPh>
    <phoneticPr fontId="3"/>
  </si>
  <si>
    <t>市区町村別_年齢調整生活習慣病医療費グラフ</t>
  </si>
  <si>
    <t>年齢調整前後の被保険者一人当たりの生活習慣病医療費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</si>
  <si>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市区町村別_年齢調整生活習慣病医療費</t>
  </si>
  <si>
    <t>年齢調整前後の被保険者一人当たりの生活習慣病医療費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</si>
  <si>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市区町村別_生活習慣病患者一人当たりMAP</t>
  </si>
  <si>
    <t>患者一人当たりの生活習慣病医療費　市区町村別　MAP</t>
    <rPh sb="17" eb="19">
      <t>シク</t>
    </rPh>
    <rPh sb="19" eb="21">
      <t>チョウソン</t>
    </rPh>
    <rPh sb="21" eb="22">
      <t>ベツ</t>
    </rPh>
    <phoneticPr fontId="3"/>
  </si>
  <si>
    <t>市区町村別_生活習慣病患者一人当たりグラフ</t>
  </si>
  <si>
    <t>患者一人当たりの生活習慣病医療費　市区町村別　グラフ</t>
    <rPh sb="17" eb="19">
      <t>シク</t>
    </rPh>
    <rPh sb="19" eb="21">
      <t>チョウソン</t>
    </rPh>
    <rPh sb="21" eb="22">
      <t>ベツ</t>
    </rPh>
    <phoneticPr fontId="3"/>
  </si>
  <si>
    <t>市区町村別_生活習慣病患者割合MAP</t>
  </si>
  <si>
    <t>生活習慣病患者割合　市区町村別　MAP</t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3"/>
  </si>
  <si>
    <t>市区町村別_生活習慣病患者割合グラフ</t>
  </si>
  <si>
    <t>生活習慣病患者割合　市区町村別　グラフ</t>
    <rPh sb="0" eb="2">
      <t>セイカツ</t>
    </rPh>
    <rPh sb="2" eb="4">
      <t>シュウカン</t>
    </rPh>
    <rPh sb="4" eb="5">
      <t>ビョウ</t>
    </rPh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3"/>
  </si>
  <si>
    <t>市区町村別_生活習慣病の状況</t>
  </si>
  <si>
    <t>生活習慣病の状況　市区町村別</t>
    <rPh sb="0" eb="2">
      <t>セイカツ</t>
    </rPh>
    <rPh sb="2" eb="4">
      <t>シュウカン</t>
    </rPh>
    <rPh sb="4" eb="5">
      <t>ビョウ</t>
    </rPh>
    <rPh sb="6" eb="8">
      <t>ジョウキョウ</t>
    </rPh>
    <rPh sb="9" eb="10">
      <t>シ</t>
    </rPh>
    <rPh sb="10" eb="11">
      <t>ク</t>
    </rPh>
    <rPh sb="11" eb="13">
      <t>マチムラ</t>
    </rPh>
    <rPh sb="13" eb="14">
      <t>ベツ</t>
    </rPh>
    <phoneticPr fontId="3"/>
  </si>
  <si>
    <t>男女別_生活習慣病の状況</t>
  </si>
  <si>
    <t>生活習慣病の状況　広域連合全体(男女別)</t>
    <phoneticPr fontId="3"/>
  </si>
  <si>
    <t>年齢階層別_生活習慣病の状況</t>
  </si>
  <si>
    <t>2-4.生活習慣病に係る医療費等の状況.xlsx</t>
    <phoneticPr fontId="3"/>
  </si>
  <si>
    <t>生活習慣病の状況　広域連合全体(年齢階層別)</t>
    <rPh sb="0" eb="2">
      <t>セイカツ</t>
    </rPh>
    <rPh sb="2" eb="4">
      <t>シュウカン</t>
    </rPh>
    <rPh sb="4" eb="5">
      <t>ビョウ</t>
    </rPh>
    <rPh sb="6" eb="8">
      <t>ジョウキョウ</t>
    </rPh>
    <rPh sb="9" eb="11">
      <t>コウイキ</t>
    </rPh>
    <rPh sb="11" eb="13">
      <t>レンゴウ</t>
    </rPh>
    <rPh sb="13" eb="15">
      <t>ゼンタイ</t>
    </rPh>
    <phoneticPr fontId="3"/>
  </si>
  <si>
    <t>生活習慣病の状況</t>
    <rPh sb="0" eb="2">
      <t>セイカツ</t>
    </rPh>
    <rPh sb="2" eb="4">
      <t>シュウカン</t>
    </rPh>
    <rPh sb="4" eb="5">
      <t>ビョウ</t>
    </rPh>
    <rPh sb="6" eb="8">
      <t>ジョウキョウ</t>
    </rPh>
    <phoneticPr fontId="3"/>
  </si>
  <si>
    <t>生活習慣病に係る
医療費等の状況</t>
    <rPh sb="0" eb="2">
      <t>セイカツ</t>
    </rPh>
    <rPh sb="2" eb="4">
      <t>シュウカン</t>
    </rPh>
    <rPh sb="4" eb="5">
      <t>ビョウ</t>
    </rPh>
    <rPh sb="6" eb="7">
      <t>カカ</t>
    </rPh>
    <rPh sb="9" eb="12">
      <t>イリョウヒ</t>
    </rPh>
    <rPh sb="12" eb="13">
      <t>トウ</t>
    </rPh>
    <rPh sb="14" eb="16">
      <t>ジョウキョウ</t>
    </rPh>
    <phoneticPr fontId="3"/>
  </si>
  <si>
    <t>市区町村別_患者一人当たり医療費上位10疾病の詳細</t>
  </si>
  <si>
    <t>中分類による患者一人当たりの医療費上位10疾病の上位3傷病名(広域連合全体基準)　
市区町村別</t>
    <rPh sb="42" eb="46">
      <t>シクマチムラ</t>
    </rPh>
    <rPh sb="46" eb="47">
      <t>ベツ</t>
    </rPh>
    <phoneticPr fontId="3"/>
  </si>
  <si>
    <t>市区町村別_患者数上位10疾病の詳細</t>
  </si>
  <si>
    <t>中分類による患者数上位10疾病の上位3傷病名(広域連合全体基準)　市区町村別</t>
    <rPh sb="33" eb="35">
      <t>シク</t>
    </rPh>
    <rPh sb="35" eb="37">
      <t>チョウソン</t>
    </rPh>
    <rPh sb="37" eb="38">
      <t>ベツ</t>
    </rPh>
    <phoneticPr fontId="3"/>
  </si>
  <si>
    <t>市区町村別_医療費上位10疾病の詳細</t>
  </si>
  <si>
    <t>中分類による医療費上位10疾病の上位3傷病名(広域連合全体基準)　市区町村別</t>
    <rPh sb="33" eb="38">
      <t>シクチョウソンベツ</t>
    </rPh>
    <phoneticPr fontId="3"/>
  </si>
  <si>
    <t>市区町村別_患者一人当たり医療費上位10疾病</t>
  </si>
  <si>
    <t>中分類による患者一人当たりの医療費上位10疾病(広域連合全体基準)　市区町村別</t>
    <rPh sb="0" eb="3">
      <t>チュウブンルイ</t>
    </rPh>
    <rPh sb="6" eb="8">
      <t>カンジャ</t>
    </rPh>
    <rPh sb="8" eb="10">
      <t>ヒトリ</t>
    </rPh>
    <rPh sb="10" eb="11">
      <t>ア</t>
    </rPh>
    <rPh sb="14" eb="17">
      <t>イリョウヒ</t>
    </rPh>
    <rPh sb="17" eb="19">
      <t>ジョウイ</t>
    </rPh>
    <rPh sb="21" eb="23">
      <t>シッペイ</t>
    </rPh>
    <rPh sb="24" eb="26">
      <t>コウイキ</t>
    </rPh>
    <rPh sb="26" eb="28">
      <t>レンゴウ</t>
    </rPh>
    <rPh sb="28" eb="30">
      <t>ゼンタイ</t>
    </rPh>
    <rPh sb="30" eb="32">
      <t>キジュン</t>
    </rPh>
    <rPh sb="34" eb="39">
      <t>シクチョウソンベツ</t>
    </rPh>
    <phoneticPr fontId="3"/>
  </si>
  <si>
    <t>市区町村別_患者数上位10疾病</t>
  </si>
  <si>
    <t>中分類による患者数上位10疾病(広域連合全体基準)　市区町村別</t>
    <rPh sb="0" eb="3">
      <t>チュウブンルイ</t>
    </rPh>
    <rPh sb="6" eb="9">
      <t>カンジャスウ</t>
    </rPh>
    <rPh sb="9" eb="11">
      <t>ジョウイ</t>
    </rPh>
    <rPh sb="13" eb="15">
      <t>シッペイ</t>
    </rPh>
    <rPh sb="16" eb="18">
      <t>コウイキ</t>
    </rPh>
    <rPh sb="18" eb="20">
      <t>レンゴウ</t>
    </rPh>
    <rPh sb="20" eb="22">
      <t>ゼンタイ</t>
    </rPh>
    <rPh sb="22" eb="24">
      <t>キジュン</t>
    </rPh>
    <rPh sb="26" eb="31">
      <t>シクチョウソンベツ</t>
    </rPh>
    <phoneticPr fontId="3"/>
  </si>
  <si>
    <t>市区町村別_医療費上位10疾病</t>
  </si>
  <si>
    <t>2-3.⑥疾病別中分類(広域基準).xlsx</t>
    <phoneticPr fontId="3"/>
  </si>
  <si>
    <t>中分類による医療費上位10疾病(広域連合全体基準)　市区町村別</t>
    <rPh sb="26" eb="31">
      <t>シクチョウソンベツ</t>
    </rPh>
    <phoneticPr fontId="3"/>
  </si>
  <si>
    <t>中分類　広域連合全体基準</t>
    <phoneticPr fontId="3"/>
  </si>
  <si>
    <t>中分類による患者一人当たりの医療費上位10疾病の上位3傷病名　市区町村別</t>
    <rPh sb="31" eb="36">
      <t>シクチョウソンベツ</t>
    </rPh>
    <phoneticPr fontId="3"/>
  </si>
  <si>
    <t>中分類による患者数上位10疾病の上位3傷病名　市区町村別</t>
    <rPh sb="23" eb="28">
      <t>シクチョウソンベツ</t>
    </rPh>
    <phoneticPr fontId="3"/>
  </si>
  <si>
    <t>中分類による医療費上位10疾病の上位3傷病名　市区町村別</t>
    <rPh sb="23" eb="28">
      <t>シクチョウソンベツ</t>
    </rPh>
    <phoneticPr fontId="3"/>
  </si>
  <si>
    <t>市区町村別_患者一人当たり医療費順位</t>
  </si>
  <si>
    <t>患者一人当たり医療費順位</t>
  </si>
  <si>
    <t>市区町村別_患者数順位</t>
  </si>
  <si>
    <t>中分類による患者数上位10疾病　市区町村別</t>
    <rPh sb="16" eb="18">
      <t>シク</t>
    </rPh>
    <rPh sb="18" eb="20">
      <t>マチムラ</t>
    </rPh>
    <rPh sb="20" eb="21">
      <t>ベツ</t>
    </rPh>
    <phoneticPr fontId="3"/>
  </si>
  <si>
    <t>患者数順位</t>
  </si>
  <si>
    <t>中分類による患者数上位10疾病　広域連合全体</t>
    <rPh sb="16" eb="18">
      <t>コウイキ</t>
    </rPh>
    <rPh sb="18" eb="20">
      <t>レンゴウ</t>
    </rPh>
    <rPh sb="20" eb="22">
      <t>ゼンタイ</t>
    </rPh>
    <phoneticPr fontId="3"/>
  </si>
  <si>
    <t>市区町村別_医療費順位</t>
  </si>
  <si>
    <t>中分類による医療費上位10疾病　市区町村別</t>
    <rPh sb="16" eb="18">
      <t>シク</t>
    </rPh>
    <rPh sb="18" eb="20">
      <t>マチムラ</t>
    </rPh>
    <rPh sb="20" eb="21">
      <t>ベツ</t>
    </rPh>
    <phoneticPr fontId="3"/>
  </si>
  <si>
    <t>医療費順位</t>
  </si>
  <si>
    <t>2-3.⑤疾病別中分類(各地区).xlsx</t>
    <phoneticPr fontId="3"/>
  </si>
  <si>
    <t>中分類による医療費上位10疾病　広域連合全体</t>
    <rPh sb="16" eb="18">
      <t>コウイキ</t>
    </rPh>
    <rPh sb="18" eb="20">
      <t>レンゴウ</t>
    </rPh>
    <rPh sb="20" eb="22">
      <t>ゼンタイ</t>
    </rPh>
    <phoneticPr fontId="3"/>
  </si>
  <si>
    <t>市区町村別_医療費上位5疾病</t>
  </si>
  <si>
    <t>医療費大分類上位5疾病　市区町村別</t>
    <rPh sb="0" eb="2">
      <t>イリョウ</t>
    </rPh>
    <rPh sb="2" eb="3">
      <t>ヒ</t>
    </rPh>
    <rPh sb="3" eb="6">
      <t>ダイブンルイ</t>
    </rPh>
    <rPh sb="6" eb="8">
      <t>ジョウイ</t>
    </rPh>
    <rPh sb="9" eb="11">
      <t>シッペイ</t>
    </rPh>
    <rPh sb="12" eb="14">
      <t>シク</t>
    </rPh>
    <rPh sb="14" eb="16">
      <t>チョウソン</t>
    </rPh>
    <rPh sb="16" eb="17">
      <t>ベツ</t>
    </rPh>
    <phoneticPr fontId="3"/>
  </si>
  <si>
    <t>女性_医療費上位5疾病</t>
  </si>
  <si>
    <t>医療費大分類上位5疾病　広域連合全体(女性)</t>
    <rPh sb="12" eb="18">
      <t>コウイキレンゴウゼンタイ</t>
    </rPh>
    <rPh sb="19" eb="21">
      <t>ジョセイ</t>
    </rPh>
    <phoneticPr fontId="3"/>
  </si>
  <si>
    <t>男性_医療費上位5疾病</t>
  </si>
  <si>
    <t>医療費大分類上位5疾病　広域連合全体(男性)</t>
    <rPh sb="12" eb="18">
      <t>コウイキレンゴウゼンタイ</t>
    </rPh>
    <rPh sb="19" eb="21">
      <t>ダンセイ</t>
    </rPh>
    <phoneticPr fontId="3"/>
  </si>
  <si>
    <t>年齢階層別_医療費上位5疾病</t>
  </si>
  <si>
    <t>医療費大分類上位5疾病　広域連合全体(年齢階層別)</t>
    <rPh sb="12" eb="14">
      <t>コウイキ</t>
    </rPh>
    <phoneticPr fontId="3"/>
  </si>
  <si>
    <t>大分類　医療費上位5疾病</t>
    <rPh sb="0" eb="3">
      <t>ダイブンルイ</t>
    </rPh>
    <rPh sb="4" eb="6">
      <t>イリョウ</t>
    </rPh>
    <rPh sb="6" eb="7">
      <t>ヒ</t>
    </rPh>
    <rPh sb="7" eb="9">
      <t>ジョウイ</t>
    </rPh>
    <rPh sb="10" eb="12">
      <t>シッペイ</t>
    </rPh>
    <phoneticPr fontId="3"/>
  </si>
  <si>
    <t>大阪市(以降のシートに市区町村が続く)</t>
    <rPh sb="0" eb="3">
      <t>オオサカシ</t>
    </rPh>
    <rPh sb="4" eb="6">
      <t>イコウ</t>
    </rPh>
    <rPh sb="11" eb="13">
      <t>シク</t>
    </rPh>
    <rPh sb="13" eb="15">
      <t>チョウソン</t>
    </rPh>
    <rPh sb="16" eb="17">
      <t>ツヅ</t>
    </rPh>
    <phoneticPr fontId="3"/>
  </si>
  <si>
    <t>大分類による疾病別医療費統計　男女別　市区町村別</t>
    <rPh sb="19" eb="21">
      <t>シク</t>
    </rPh>
    <rPh sb="21" eb="23">
      <t>マチムラ</t>
    </rPh>
    <rPh sb="23" eb="24">
      <t>ベツ</t>
    </rPh>
    <phoneticPr fontId="3"/>
  </si>
  <si>
    <t>全体</t>
  </si>
  <si>
    <t>2-3.③疾病別大分類 男女別.xlsx</t>
    <phoneticPr fontId="3"/>
  </si>
  <si>
    <t>大分類による疾病別医療費統計　男女別　広域連合全体</t>
    <rPh sb="19" eb="25">
      <t>コウイキレンゴウゼンタイ</t>
    </rPh>
    <phoneticPr fontId="3"/>
  </si>
  <si>
    <t>大分類　男女別</t>
    <rPh sb="0" eb="3">
      <t>ダイブンルイ</t>
    </rPh>
    <rPh sb="4" eb="6">
      <t>ダンジョ</t>
    </rPh>
    <rPh sb="6" eb="7">
      <t>ベツ</t>
    </rPh>
    <phoneticPr fontId="3"/>
  </si>
  <si>
    <t>大分類による疾病別医療費統計　入院入院外　市区町村別</t>
    <rPh sb="15" eb="17">
      <t>ニュウイン</t>
    </rPh>
    <rPh sb="17" eb="19">
      <t>ニュウイン</t>
    </rPh>
    <rPh sb="19" eb="20">
      <t>ガイ</t>
    </rPh>
    <rPh sb="21" eb="23">
      <t>シク</t>
    </rPh>
    <rPh sb="23" eb="25">
      <t>マチムラ</t>
    </rPh>
    <rPh sb="25" eb="26">
      <t>ベツ</t>
    </rPh>
    <phoneticPr fontId="3"/>
  </si>
  <si>
    <t>2-3.②疾病別大分類 入院入院外.xlsx</t>
    <phoneticPr fontId="3"/>
  </si>
  <si>
    <t>大分類による疾病別医療費統計　入院入院外　広域連合全体</t>
    <rPh sb="15" eb="17">
      <t>ニュウイン</t>
    </rPh>
    <rPh sb="17" eb="19">
      <t>ニュウイン</t>
    </rPh>
    <rPh sb="19" eb="20">
      <t>ガイ</t>
    </rPh>
    <rPh sb="21" eb="27">
      <t>コウイキレンゴウゼンタイ</t>
    </rPh>
    <phoneticPr fontId="3"/>
  </si>
  <si>
    <t>大分類による疾病別医療費統計　市区町村別</t>
    <rPh sb="15" eb="17">
      <t>シク</t>
    </rPh>
    <rPh sb="17" eb="19">
      <t>マチムラ</t>
    </rPh>
    <rPh sb="19" eb="20">
      <t>ベツ</t>
    </rPh>
    <phoneticPr fontId="3"/>
  </si>
  <si>
    <t>年齢階層別_全体</t>
  </si>
  <si>
    <t>大分類による疾病別医療費統計　広域連合全体(年齢階層別)</t>
    <rPh sb="15" eb="19">
      <t>コウイキレンゴウ</t>
    </rPh>
    <rPh sb="19" eb="21">
      <t>ゼンタイ</t>
    </rPh>
    <phoneticPr fontId="3"/>
  </si>
  <si>
    <t>2-3.①疾病別大分類 全体.xlsx</t>
    <phoneticPr fontId="3"/>
  </si>
  <si>
    <t>大分類による疾病別医療費統計　広域連合全体</t>
    <rPh sb="15" eb="21">
      <t>コウイキレンゴウゼンタイ</t>
    </rPh>
    <phoneticPr fontId="3"/>
  </si>
  <si>
    <t>大分類　全体</t>
    <rPh sb="0" eb="3">
      <t>ダイブンルイ</t>
    </rPh>
    <rPh sb="4" eb="6">
      <t>ゼンタイ</t>
    </rPh>
    <phoneticPr fontId="3"/>
  </si>
  <si>
    <t>疾病別医療費統計</t>
    <rPh sb="0" eb="2">
      <t>シッペイ</t>
    </rPh>
    <rPh sb="2" eb="3">
      <t>ベツ</t>
    </rPh>
    <rPh sb="3" eb="6">
      <t>イリョウヒ</t>
    </rPh>
    <rPh sb="6" eb="8">
      <t>トウケイ</t>
    </rPh>
    <phoneticPr fontId="3"/>
  </si>
  <si>
    <t>市区町村別_高額レセ疾病傾向(患者数順)(市区町村基準)</t>
  </si>
  <si>
    <t>市区町村別_高額レセ疾病傾向(一人当たり医療費順)(市区町村)</t>
  </si>
  <si>
    <t>市区町村別_高額レセ疾病傾向(患者数順)</t>
  </si>
  <si>
    <t>高額(5万点以上)レセプト発生患者の疾病傾向(患者数順)(広域連合全体基準)　市区町村別</t>
    <rPh sb="26" eb="27">
      <t>ジュン</t>
    </rPh>
    <rPh sb="39" eb="41">
      <t>シク</t>
    </rPh>
    <rPh sb="41" eb="43">
      <t>マチムラ</t>
    </rPh>
    <rPh sb="43" eb="44">
      <t>ベツ</t>
    </rPh>
    <phoneticPr fontId="3"/>
  </si>
  <si>
    <t>高額レセ疾病傾向(患者数順)</t>
  </si>
  <si>
    <t>高額(5万点以上)レセプト発生患者の疾病傾向(患者数順)　広域連合全体</t>
    <rPh sb="29" eb="35">
      <t>コウイキレンゴウゼンタイ</t>
    </rPh>
    <phoneticPr fontId="3"/>
  </si>
  <si>
    <t>市区町村別_高額レセ疾病傾向(患者一人当たり医療費順)</t>
  </si>
  <si>
    <t>高額(5万点以上)レセプト発生患者の疾病傾向(患者一人当たりの医療費順)
(広域連合全体基準)　市区町村別</t>
    <rPh sb="48" eb="50">
      <t>シク</t>
    </rPh>
    <rPh sb="50" eb="52">
      <t>チョウソン</t>
    </rPh>
    <rPh sb="52" eb="53">
      <t>ベツ</t>
    </rPh>
    <phoneticPr fontId="3"/>
  </si>
  <si>
    <t>高額レセ疾病傾向(患者一人当たり医療費順)</t>
  </si>
  <si>
    <t>高額(5万点以上)レセプト発生患者の疾病傾向(患者一人当たりの医療費順)
広域連合全体</t>
    <rPh sb="37" eb="43">
      <t>コウイキレンゴウゼンタイ</t>
    </rPh>
    <phoneticPr fontId="3"/>
  </si>
  <si>
    <t>市区町村別_レセプト件数</t>
  </si>
  <si>
    <t>男女別_レセプト件数</t>
  </si>
  <si>
    <t>高額(5万点以上)レセプト　レセプト件数　広域連合全体(男女別)</t>
    <phoneticPr fontId="3"/>
  </si>
  <si>
    <t>年齢階層別_レセプト件数</t>
  </si>
  <si>
    <t>高額(5万点以上)レセプト　レセプト件数　広域連合全体(年齢階層別)</t>
    <phoneticPr fontId="3"/>
  </si>
  <si>
    <t>市区町村別_患者数</t>
  </si>
  <si>
    <t>男女別_患者数</t>
  </si>
  <si>
    <t>高額(5万点以上)レセプト　患者数　広域連合全体(男女別)</t>
    <phoneticPr fontId="3"/>
  </si>
  <si>
    <t>年齢階層別_患者数</t>
  </si>
  <si>
    <t>高額(5万点以上)レセプト　患者数　広域連合全体(年齢階層別)</t>
    <phoneticPr fontId="3"/>
  </si>
  <si>
    <t>市区町村別_医療費</t>
  </si>
  <si>
    <t>男女別_医療費</t>
  </si>
  <si>
    <t>高額(5万点以上)レセプト　医療費　広域連合全体(男女別)</t>
    <phoneticPr fontId="3"/>
  </si>
  <si>
    <t>年齢階層別_医療費</t>
  </si>
  <si>
    <t>高額(5万点以上)レセプト　医療費　広域連合全体(年齢階層別)</t>
    <rPh sb="18" eb="24">
      <t>コウイキレンゴウゼンタイ</t>
    </rPh>
    <phoneticPr fontId="3"/>
  </si>
  <si>
    <t>市区町村別_高額レセ医療費割合MAP</t>
  </si>
  <si>
    <t>市区町村別_高額レセ医療費割合グラフ</t>
  </si>
  <si>
    <t>市区町村別_高額レセ件数割合MAP</t>
  </si>
  <si>
    <t>市区町村別_高額レセ件数割合グラフ</t>
  </si>
  <si>
    <t>市区町村別_件数及び割合</t>
  </si>
  <si>
    <t>男女別_件数及び割合</t>
  </si>
  <si>
    <t>年齢階層別_件数及び割合</t>
  </si>
  <si>
    <t>件数及び割合</t>
  </si>
  <si>
    <t>高額レセプトの
件数及び医療費</t>
    <rPh sb="0" eb="2">
      <t>コウガク</t>
    </rPh>
    <rPh sb="8" eb="10">
      <t>ケンスウ</t>
    </rPh>
    <rPh sb="10" eb="11">
      <t>オヨ</t>
    </rPh>
    <rPh sb="12" eb="14">
      <t>イリョウ</t>
    </rPh>
    <rPh sb="14" eb="15">
      <t>ヒ</t>
    </rPh>
    <phoneticPr fontId="3"/>
  </si>
  <si>
    <t>市区町村別_年齢調整医療費グラフ</t>
  </si>
  <si>
    <t>年齢調整前後の被保険者一人当たりの医療費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</si>
  <si>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市区町村別_年齢調整医療費</t>
  </si>
  <si>
    <t>年齢調整前後の被保険者一人当たりの医療費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</si>
  <si>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市区町村別_患者割合MAP</t>
  </si>
  <si>
    <t>患者割合　市区町村別　MAP</t>
    <rPh sb="0" eb="4">
      <t>カンジャワリアイ</t>
    </rPh>
    <phoneticPr fontId="3"/>
  </si>
  <si>
    <t>市区町村別_被保険者一人当たりのレセプト件数MAP</t>
  </si>
  <si>
    <t>被保険者一人当たりのレセプト件数　市区町村別　MAP</t>
    <phoneticPr fontId="3"/>
  </si>
  <si>
    <t>市区町村別_患者一人当たりの医療費MAP</t>
  </si>
  <si>
    <t>患者一人当たりの医療費　市区町村別　MAP</t>
    <phoneticPr fontId="3"/>
  </si>
  <si>
    <t>市区町村別_レセプト一件当たりの医療費MAP</t>
  </si>
  <si>
    <t>レセプト一件当たりの医療費　市区町村別　MAP</t>
    <phoneticPr fontId="3"/>
  </si>
  <si>
    <t>市区町村別_被保険者一人当たりの医療費MAP</t>
  </si>
  <si>
    <t>被保険者一人当たりの医療費　市区町村別　MAP</t>
    <phoneticPr fontId="3"/>
  </si>
  <si>
    <t>医療費の状況　市区町村別</t>
    <rPh sb="4" eb="6">
      <t>ジョウキョウ</t>
    </rPh>
    <phoneticPr fontId="3"/>
  </si>
  <si>
    <t>医療費の状況　広域連合全体(男女別)</t>
    <phoneticPr fontId="3"/>
  </si>
  <si>
    <t>医療費の状況　広域連合全体(年齢階層別)</t>
    <rPh sb="4" eb="6">
      <t>ジョウキョウ</t>
    </rPh>
    <rPh sb="7" eb="13">
      <t>コウイキレンゴウゼンタイ</t>
    </rPh>
    <phoneticPr fontId="3"/>
  </si>
  <si>
    <t>医療費の状況</t>
    <rPh sb="0" eb="3">
      <t>イリョウヒ</t>
    </rPh>
    <rPh sb="4" eb="6">
      <t>ジョウキョウ</t>
    </rPh>
    <phoneticPr fontId="3"/>
  </si>
  <si>
    <t>長期入院</t>
  </si>
  <si>
    <t>長期入院患者数／長期入院患者の入院時年齢　広域連合全体</t>
    <rPh sb="8" eb="10">
      <t>チョウキ</t>
    </rPh>
    <rPh sb="10" eb="12">
      <t>ニュウイン</t>
    </rPh>
    <rPh sb="12" eb="14">
      <t>カンジャ</t>
    </rPh>
    <rPh sb="15" eb="17">
      <t>ニュウイン</t>
    </rPh>
    <rPh sb="17" eb="18">
      <t>ジ</t>
    </rPh>
    <rPh sb="18" eb="20">
      <t>ネンレイ</t>
    </rPh>
    <rPh sb="21" eb="27">
      <t>コウイキレンゴウゼンタイ</t>
    </rPh>
    <phoneticPr fontId="3"/>
  </si>
  <si>
    <t>長期入院の状況</t>
    <rPh sb="0" eb="2">
      <t>チョウキ</t>
    </rPh>
    <rPh sb="2" eb="4">
      <t>ニュウイン</t>
    </rPh>
    <rPh sb="5" eb="7">
      <t>ジョウキョウ</t>
    </rPh>
    <phoneticPr fontId="3"/>
  </si>
  <si>
    <t>市区町村別_疾病別死因割合</t>
  </si>
  <si>
    <t>主たる死因の状況　市区町村別</t>
    <rPh sb="9" eb="14">
      <t>シクチョウソンベツ</t>
    </rPh>
    <phoneticPr fontId="3"/>
  </si>
  <si>
    <t>疾病別死因割合</t>
  </si>
  <si>
    <t>主たる死因の状況</t>
    <rPh sb="0" eb="1">
      <t>シュ</t>
    </rPh>
    <rPh sb="3" eb="5">
      <t>シイン</t>
    </rPh>
    <rPh sb="6" eb="8">
      <t>ジョウキョウ</t>
    </rPh>
    <phoneticPr fontId="3"/>
  </si>
  <si>
    <t>市区町村別_標準化死亡比</t>
  </si>
  <si>
    <t>標準化死亡比　市区町村別</t>
    <rPh sb="7" eb="9">
      <t>シク</t>
    </rPh>
    <rPh sb="9" eb="11">
      <t>チョウソン</t>
    </rPh>
    <rPh sb="11" eb="12">
      <t>ベツ</t>
    </rPh>
    <phoneticPr fontId="3"/>
  </si>
  <si>
    <t>標準化死亡比</t>
  </si>
  <si>
    <t>標準化死亡比　広域連合全体</t>
    <rPh sb="7" eb="13">
      <t>コウイキレンゴウゼンタイ</t>
    </rPh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</si>
  <si>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3"/>
  </si>
  <si>
    <t>市区町村別_介護疾病別有病状況</t>
  </si>
  <si>
    <t>認定者の疾病別有病状況　市区町村別</t>
    <rPh sb="12" eb="17">
      <t>シクチョウソンベツ</t>
    </rPh>
    <phoneticPr fontId="3"/>
  </si>
  <si>
    <t>介護疾病別有病状況</t>
  </si>
  <si>
    <t>認定者の疾病別有病状況　広域連合全体</t>
    <rPh sb="12" eb="18">
      <t>コウイキレンゴウゼンタイ</t>
    </rPh>
    <phoneticPr fontId="3"/>
  </si>
  <si>
    <t>市区町村別_介護認定率</t>
  </si>
  <si>
    <t>介護保険の状況　市区町村別</t>
    <rPh sb="8" eb="13">
      <t>シクチョウソンベツ</t>
    </rPh>
    <phoneticPr fontId="3"/>
  </si>
  <si>
    <t>介護認定率</t>
  </si>
  <si>
    <t>介護保険の状況　広域連合全体</t>
    <rPh sb="8" eb="14">
      <t>コウイキレンゴウゼンタイ</t>
    </rPh>
    <phoneticPr fontId="3"/>
  </si>
  <si>
    <t>介護保険の状況</t>
    <rPh sb="0" eb="2">
      <t>カイゴ</t>
    </rPh>
    <rPh sb="2" eb="4">
      <t>ホケン</t>
    </rPh>
    <rPh sb="5" eb="7">
      <t>ジョウキョウ</t>
    </rPh>
    <phoneticPr fontId="3"/>
  </si>
  <si>
    <t>市区町村別_被保険者数MAP</t>
    <phoneticPr fontId="3"/>
  </si>
  <si>
    <t>被保険者数　市区町村別　MAP</t>
    <rPh sb="6" eb="11">
      <t>シクチョウソンベツ</t>
    </rPh>
    <phoneticPr fontId="3"/>
  </si>
  <si>
    <t>市区町村別_被保険者数</t>
  </si>
  <si>
    <t>被保険者数　市区町村別</t>
    <rPh sb="6" eb="11">
      <t>シクチョウソンベツ</t>
    </rPh>
    <phoneticPr fontId="3"/>
  </si>
  <si>
    <t>被保険者数</t>
  </si>
  <si>
    <t>1.基礎統計.xlsx</t>
    <phoneticPr fontId="3"/>
  </si>
  <si>
    <t>被保険者数　広域連合全体</t>
    <rPh sb="6" eb="12">
      <t>コウイキレンゴウゼンタイ</t>
    </rPh>
    <phoneticPr fontId="3"/>
  </si>
  <si>
    <t>被保険者数</t>
    <rPh sb="0" eb="4">
      <t>ヒホケンシャ</t>
    </rPh>
    <rPh sb="4" eb="5">
      <t>スウ</t>
    </rPh>
    <phoneticPr fontId="3"/>
  </si>
  <si>
    <t>基礎統計</t>
    <rPh sb="0" eb="2">
      <t>キソ</t>
    </rPh>
    <rPh sb="2" eb="4">
      <t>トウケイ</t>
    </rPh>
    <phoneticPr fontId="3"/>
  </si>
  <si>
    <t>1.基礎統計</t>
    <rPh sb="2" eb="4">
      <t>キソ</t>
    </rPh>
    <rPh sb="4" eb="6">
      <t>トウケイ</t>
    </rPh>
    <phoneticPr fontId="3"/>
  </si>
  <si>
    <t>地図</t>
    <rPh sb="0" eb="2">
      <t>チズ</t>
    </rPh>
    <phoneticPr fontId="3"/>
  </si>
  <si>
    <t>集計定義</t>
    <rPh sb="0" eb="2">
      <t>シュウケイ</t>
    </rPh>
    <rPh sb="2" eb="4">
      <t>テイギ</t>
    </rPh>
    <phoneticPr fontId="3"/>
  </si>
  <si>
    <t>リンク</t>
  </si>
  <si>
    <t>シート名</t>
    <rPh sb="3" eb="4">
      <t>メイ</t>
    </rPh>
    <phoneticPr fontId="3"/>
  </si>
  <si>
    <t>ファイル名</t>
    <phoneticPr fontId="3"/>
  </si>
  <si>
    <t>分析項目</t>
    <rPh sb="0" eb="2">
      <t>ブンセキ</t>
    </rPh>
    <rPh sb="2" eb="4">
      <t>コウモク</t>
    </rPh>
    <phoneticPr fontId="3"/>
  </si>
  <si>
    <t>分析内容</t>
    <rPh sb="0" eb="2">
      <t>ブンセキ</t>
    </rPh>
    <rPh sb="2" eb="4">
      <t>ナイヨウ</t>
    </rPh>
    <phoneticPr fontId="3"/>
  </si>
  <si>
    <t>自己負担割合別の人間ドック受診率　市区町村別　自己負担割合2割　MAP</t>
    <rPh sb="17" eb="19">
      <t>シク</t>
    </rPh>
    <rPh sb="19" eb="21">
      <t>チョウソン</t>
    </rPh>
    <rPh sb="21" eb="22">
      <t>ベツ</t>
    </rPh>
    <phoneticPr fontId="3"/>
  </si>
  <si>
    <t>2-5.歯科医療費の状況.xlsx</t>
    <rPh sb="4" eb="6">
      <t>シカ</t>
    </rPh>
    <rPh sb="6" eb="9">
      <t>イリョウヒ</t>
    </rPh>
    <phoneticPr fontId="3"/>
  </si>
  <si>
    <t>医科健診分析</t>
    <phoneticPr fontId="3"/>
  </si>
  <si>
    <t>2-11.高齢者の疾病傾向.xlsx</t>
    <rPh sb="5" eb="8">
      <t>コウレイシャ</t>
    </rPh>
    <rPh sb="9" eb="11">
      <t>シッペイ</t>
    </rPh>
    <rPh sb="11" eb="13">
      <t>ケイコウ</t>
    </rPh>
    <phoneticPr fontId="3"/>
  </si>
  <si>
    <t>2-15.薬剤併用禁忌分析.xlsx</t>
    <rPh sb="5" eb="7">
      <t>ヤクザイ</t>
    </rPh>
    <rPh sb="7" eb="9">
      <t>ヘイヨウ</t>
    </rPh>
    <rPh sb="9" eb="11">
      <t>キンキ</t>
    </rPh>
    <rPh sb="11" eb="13">
      <t>ブンセキ</t>
    </rPh>
    <phoneticPr fontId="3"/>
  </si>
  <si>
    <t>2-16.多剤服薬者に係る分析.xlsx</t>
    <rPh sb="5" eb="7">
      <t>タザイ</t>
    </rPh>
    <rPh sb="7" eb="9">
      <t>フクヤク</t>
    </rPh>
    <rPh sb="9" eb="10">
      <t>シャ</t>
    </rPh>
    <rPh sb="11" eb="12">
      <t>カカ</t>
    </rPh>
    <rPh sb="13" eb="15">
      <t>ブンセキ</t>
    </rPh>
    <phoneticPr fontId="3"/>
  </si>
  <si>
    <t>2-17.在宅医療に係る分析.xlsx</t>
    <rPh sb="7" eb="9">
      <t>イリョウ</t>
    </rPh>
    <rPh sb="10" eb="11">
      <t>カカ</t>
    </rPh>
    <rPh sb="12" eb="14">
      <t>ブンセキ</t>
    </rPh>
    <phoneticPr fontId="3"/>
  </si>
  <si>
    <t>3.課題把握.xlsx</t>
    <rPh sb="2" eb="4">
      <t>カダイ</t>
    </rPh>
    <rPh sb="4" eb="6">
      <t>ハアク</t>
    </rPh>
    <phoneticPr fontId="3"/>
  </si>
  <si>
    <t>2-18.介護費等に係る分析.xlsx</t>
    <phoneticPr fontId="3"/>
  </si>
  <si>
    <t>医療機関数</t>
    <phoneticPr fontId="3"/>
  </si>
  <si>
    <t>医科健診受診率</t>
    <phoneticPr fontId="3"/>
  </si>
  <si>
    <t>■集計定義.xlsx</t>
    <phoneticPr fontId="3"/>
  </si>
  <si>
    <t>広域連合全体</t>
    <phoneticPr fontId="3"/>
  </si>
  <si>
    <t>市区町村別_課題</t>
    <phoneticPr fontId="3"/>
  </si>
  <si>
    <t>課題整理</t>
    <phoneticPr fontId="3"/>
  </si>
  <si>
    <t>事業</t>
    <phoneticPr fontId="3"/>
  </si>
  <si>
    <t>集計定義①</t>
    <phoneticPr fontId="3"/>
  </si>
  <si>
    <t>集計定義②</t>
    <phoneticPr fontId="3"/>
  </si>
  <si>
    <t>集計定義③</t>
    <phoneticPr fontId="3"/>
  </si>
  <si>
    <t>集計定義④</t>
    <phoneticPr fontId="3"/>
  </si>
  <si>
    <t>集計定義⑤</t>
    <phoneticPr fontId="3"/>
  </si>
  <si>
    <t>地図</t>
    <phoneticPr fontId="3"/>
  </si>
  <si>
    <t>フレイル区分の定義</t>
    <phoneticPr fontId="3"/>
  </si>
  <si>
    <t>オーラルフレイル区分の定義</t>
    <phoneticPr fontId="3"/>
  </si>
  <si>
    <t>認定者の疾病別有病状況</t>
    <phoneticPr fontId="3"/>
  </si>
  <si>
    <t>大分類　入院入院外</t>
    <rPh sb="0" eb="3">
      <t>ダイブンルイ</t>
    </rPh>
    <rPh sb="4" eb="6">
      <t>ニュウイン</t>
    </rPh>
    <rPh sb="6" eb="8">
      <t>ニュウイン</t>
    </rPh>
    <rPh sb="8" eb="9">
      <t>ガイ</t>
    </rPh>
    <phoneticPr fontId="3"/>
  </si>
  <si>
    <t>中分類　各市区町村基準</t>
    <rPh sb="0" eb="3">
      <t>チュウブンルイ</t>
    </rPh>
    <rPh sb="4" eb="9">
      <t>カクシクチョウソン</t>
    </rPh>
    <rPh sb="9" eb="11">
      <t>キジュン</t>
    </rPh>
    <phoneticPr fontId="3"/>
  </si>
  <si>
    <t>生活習慣病疾病別の医療費状況</t>
    <rPh sb="0" eb="2">
      <t>セイカツ</t>
    </rPh>
    <rPh sb="2" eb="4">
      <t>シュウカン</t>
    </rPh>
    <rPh sb="4" eb="5">
      <t>ビョウ</t>
    </rPh>
    <rPh sb="5" eb="7">
      <t>シッペイ</t>
    </rPh>
    <rPh sb="7" eb="8">
      <t>ベツ</t>
    </rPh>
    <rPh sb="9" eb="12">
      <t>イリョウヒ</t>
    </rPh>
    <rPh sb="12" eb="14">
      <t>ジョウキョウ</t>
    </rPh>
    <phoneticPr fontId="3"/>
  </si>
  <si>
    <t>EAT10点数別の状況</t>
    <rPh sb="5" eb="7">
      <t>テンスウ</t>
    </rPh>
    <rPh sb="7" eb="8">
      <t>ベツ</t>
    </rPh>
    <rPh sb="9" eb="11">
      <t>ジョウキョウ</t>
    </rPh>
    <phoneticPr fontId="3"/>
  </si>
  <si>
    <t>透析患者数と起因</t>
    <rPh sb="0" eb="2">
      <t>トウセキ</t>
    </rPh>
    <rPh sb="2" eb="4">
      <t>カンジャ</t>
    </rPh>
    <rPh sb="4" eb="5">
      <t>スウ</t>
    </rPh>
    <rPh sb="6" eb="8">
      <t>キイン</t>
    </rPh>
    <phoneticPr fontId="3"/>
  </si>
  <si>
    <t>高額(5万点以上)レセプト　件数及び割合　広域連合全体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7">
      <t>オヨ</t>
    </rPh>
    <rPh sb="18" eb="20">
      <t>ワリアイ</t>
    </rPh>
    <rPh sb="21" eb="27">
      <t>コウイキレンゴウゼンタイ</t>
    </rPh>
    <phoneticPr fontId="3"/>
  </si>
  <si>
    <t>高額(5万点以上)レセプト　件数及び割合　広域連合全体(年齢階層別)</t>
    <phoneticPr fontId="3"/>
  </si>
  <si>
    <t>高額(5万点以上)レセプト　件数及び割合　広域連合全体(男女別)</t>
    <phoneticPr fontId="3"/>
  </si>
  <si>
    <t>高額(5万点以上)レセプト　件数及び割合　市区町村別</t>
    <rPh sb="0" eb="2">
      <t>コウガク</t>
    </rPh>
    <rPh sb="4" eb="5">
      <t>マン</t>
    </rPh>
    <rPh sb="5" eb="6">
      <t>テン</t>
    </rPh>
    <rPh sb="6" eb="8">
      <t>イジョウ</t>
    </rPh>
    <rPh sb="21" eb="23">
      <t>シク</t>
    </rPh>
    <rPh sb="23" eb="25">
      <t>チョウソン</t>
    </rPh>
    <rPh sb="25" eb="26">
      <t>ベツ</t>
    </rPh>
    <phoneticPr fontId="3"/>
  </si>
  <si>
    <t>高額(5万点以上)レセプト　件数割合　市区町村別　グラフ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8">
      <t>ワリアイ</t>
    </rPh>
    <rPh sb="19" eb="21">
      <t>シク</t>
    </rPh>
    <rPh sb="21" eb="23">
      <t>チョウソン</t>
    </rPh>
    <rPh sb="23" eb="24">
      <t>ベツ</t>
    </rPh>
    <phoneticPr fontId="3"/>
  </si>
  <si>
    <t>高額(5万点以上)レセプト　件数割合　市区町村別　MAP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8">
      <t>ワリアイ</t>
    </rPh>
    <rPh sb="19" eb="24">
      <t>シクチョウソンベツ</t>
    </rPh>
    <phoneticPr fontId="3"/>
  </si>
  <si>
    <t>高額(5万点以上)レセプト　医療費割合　市区町村別　グラフ</t>
    <rPh sb="20" eb="22">
      <t>シク</t>
    </rPh>
    <rPh sb="22" eb="24">
      <t>チョウソン</t>
    </rPh>
    <rPh sb="24" eb="25">
      <t>ベツ</t>
    </rPh>
    <phoneticPr fontId="3"/>
  </si>
  <si>
    <t>高額(5万点以上)レセプト　医療費割合　市区町村別　MAP</t>
    <rPh sb="0" eb="2">
      <t>コウガク</t>
    </rPh>
    <rPh sb="4" eb="5">
      <t>マン</t>
    </rPh>
    <rPh sb="5" eb="6">
      <t>テン</t>
    </rPh>
    <rPh sb="6" eb="8">
      <t>イジョウ</t>
    </rPh>
    <rPh sb="14" eb="16">
      <t>イリョウ</t>
    </rPh>
    <rPh sb="16" eb="17">
      <t>ヒ</t>
    </rPh>
    <rPh sb="17" eb="19">
      <t>ワリアイ</t>
    </rPh>
    <rPh sb="20" eb="25">
      <t>シクチョウソンベツ</t>
    </rPh>
    <phoneticPr fontId="3"/>
  </si>
  <si>
    <t>高額(5万点以上)レセプト　医療費　市区町村別</t>
    <rPh sb="14" eb="17">
      <t>イリョウヒ</t>
    </rPh>
    <rPh sb="18" eb="20">
      <t>シク</t>
    </rPh>
    <rPh sb="20" eb="22">
      <t>チョウソン</t>
    </rPh>
    <rPh sb="22" eb="23">
      <t>ベツ</t>
    </rPh>
    <phoneticPr fontId="3"/>
  </si>
  <si>
    <t>高額(5万点以上)レセプト　患者数　市区町村別</t>
    <phoneticPr fontId="3"/>
  </si>
  <si>
    <t>高額(5万点以上)レセプト　レセプト件数　市区町村別</t>
    <phoneticPr fontId="3"/>
  </si>
  <si>
    <t>高額(5万点以上)レセプト発生患者の疾病傾向(患者一人当たりの医療費順)(市区町村基準)
市区町村別</t>
    <rPh sb="45" eb="47">
      <t>シク</t>
    </rPh>
    <rPh sb="47" eb="49">
      <t>チョウソン</t>
    </rPh>
    <rPh sb="49" eb="50">
      <t>ベツ</t>
    </rPh>
    <phoneticPr fontId="3"/>
  </si>
  <si>
    <t>高額(5万点以上)レセプト発生患者の疾病傾向(患者数順)(市区町村基準)　市区町村別</t>
    <rPh sb="26" eb="27">
      <t>ジュン</t>
    </rPh>
    <rPh sb="37" eb="39">
      <t>シク</t>
    </rPh>
    <rPh sb="39" eb="41">
      <t>マチムラ</t>
    </rPh>
    <rPh sb="41" eb="42">
      <t>ベツ</t>
    </rPh>
    <phoneticPr fontId="3"/>
  </si>
  <si>
    <t>中分類による患者一人当たりの医療費上位10疾病　広域連合全体</t>
    <rPh sb="24" eb="26">
      <t>コウイキ</t>
    </rPh>
    <rPh sb="26" eb="28">
      <t>レンゴウ</t>
    </rPh>
    <rPh sb="28" eb="30">
      <t>ゼンタイ</t>
    </rPh>
    <phoneticPr fontId="3"/>
  </si>
  <si>
    <t>中分類による患者一人当たりの医療費上位10疾病　市区町村別</t>
    <rPh sb="24" eb="28">
      <t>シクチョウソン</t>
    </rPh>
    <rPh sb="28" eb="29">
      <t>ベツ</t>
    </rPh>
    <phoneticPr fontId="3"/>
  </si>
  <si>
    <t>歯科医療費割合　市区町村別　グラフ</t>
    <phoneticPr fontId="3"/>
  </si>
  <si>
    <t>自己負担割合別医科･歯科健診受診率　広域連合全体(年齢階層別)　グラフ</t>
    <phoneticPr fontId="3"/>
  </si>
  <si>
    <t>医科･歯科健診受診率　市町村別　グラフ</t>
    <phoneticPr fontId="3"/>
  </si>
  <si>
    <t>自己負担割合別医科･歯科健診受診率　市町村別　グラフ</t>
    <rPh sb="18" eb="21">
      <t>シチョウソン</t>
    </rPh>
    <rPh sb="21" eb="22">
      <t>ベツ</t>
    </rPh>
    <phoneticPr fontId="2"/>
  </si>
  <si>
    <t>歯科健診項目別　該当人数･割合　広域連合全体(年齢階層別)</t>
    <phoneticPr fontId="3"/>
  </si>
  <si>
    <t>要介護度別中分類による医療費上位10疾病　広域連合全体</t>
    <phoneticPr fontId="3"/>
  </si>
  <si>
    <t>要介護度別中分類による医療費上位10疾病　市区町村別</t>
    <rPh sb="21" eb="26">
      <t>シクチョウソンベツ</t>
    </rPh>
    <phoneticPr fontId="3"/>
  </si>
  <si>
    <t>要介護度別中分類による患者数上位10疾病　広域連合全体</t>
    <phoneticPr fontId="3"/>
  </si>
  <si>
    <t>要介護度別中分類による患者数上位10疾病　市区町村別</t>
    <rPh sb="21" eb="26">
      <t>シクチョウソンベツ</t>
    </rPh>
    <phoneticPr fontId="3"/>
  </si>
  <si>
    <t>要介護度別中分類による患者一人当たりの医療費上位10疾病　広域連合全体</t>
    <rPh sb="29" eb="35">
      <t>コウイキレンゴウゼンタイ</t>
    </rPh>
    <phoneticPr fontId="3"/>
  </si>
  <si>
    <t>要介護度別中分類による患者一人当たりの医療費上位10疾病　市区町村別</t>
    <rPh sb="29" eb="34">
      <t>シクチョウソンベツ</t>
    </rPh>
    <phoneticPr fontId="3"/>
  </si>
  <si>
    <t>R1及びR2で一人当たり医療費の高い14市町の状況</t>
  </si>
  <si>
    <t>14市町別_医療費</t>
    <rPh sb="2" eb="5">
      <t>シチョウベツ</t>
    </rPh>
    <rPh sb="6" eb="9">
      <t>イリョウヒ</t>
    </rPh>
    <phoneticPr fontId="3"/>
  </si>
  <si>
    <t>14市町別_被保険者一人当たりの医療費グラフ</t>
    <phoneticPr fontId="3"/>
  </si>
  <si>
    <t>14市町別_被保険者一人当たりの医療費MAP</t>
  </si>
  <si>
    <t>14市町別_レセプト一件当たりの医療費グラフ</t>
    <phoneticPr fontId="3"/>
  </si>
  <si>
    <t>14市町別_レセプト一件当たりの医療費MAP</t>
  </si>
  <si>
    <t>14市町別_受診率グラフ</t>
  </si>
  <si>
    <t>14市町別_受診率MAP</t>
  </si>
  <si>
    <t>14市町別_中分類医療費順位</t>
  </si>
  <si>
    <t>参考_一人当たり医療費の高い14市町の選定</t>
  </si>
  <si>
    <t>14市町別_医療費</t>
  </si>
  <si>
    <t>14市町別_被保険者一人当たりの医療費グラフ</t>
  </si>
  <si>
    <t>14市町別_レセプト一件当たりの医療費グラフ</t>
  </si>
  <si>
    <t>参考_一人当たり医療費の低い14市町の選定</t>
  </si>
  <si>
    <t>R1及びR2で一人当たり医療費の低い14市町の状況</t>
    <phoneticPr fontId="3"/>
  </si>
  <si>
    <t>医科健診受診状況①</t>
  </si>
  <si>
    <t>医科健診受診状況②</t>
  </si>
  <si>
    <t>医科健診結果_検査値(平均値)</t>
  </si>
  <si>
    <t>医科健診結果_判定基準</t>
  </si>
  <si>
    <t>医科健診結果_有所見状況</t>
  </si>
  <si>
    <t>医科健診結果_有所見状況(年齢階層･区分別)</t>
  </si>
  <si>
    <t>医科健診質問票結果</t>
  </si>
  <si>
    <t>医科健診受診状況　広域連合全体</t>
    <rPh sb="0" eb="2">
      <t>イカ</t>
    </rPh>
    <rPh sb="2" eb="4">
      <t>ケンシン</t>
    </rPh>
    <rPh sb="4" eb="8">
      <t>ジュシンジョウキョウ</t>
    </rPh>
    <rPh sb="9" eb="15">
      <t>コウイキレンゴウゼンタイ</t>
    </rPh>
    <phoneticPr fontId="3"/>
  </si>
  <si>
    <t>医科健診受診状況　広域連合全体(年齢階層別男女別)</t>
    <rPh sb="0" eb="2">
      <t>イカ</t>
    </rPh>
    <rPh sb="2" eb="4">
      <t>ケンシン</t>
    </rPh>
    <rPh sb="4" eb="8">
      <t>ジュシンジョウキョウ</t>
    </rPh>
    <rPh sb="9" eb="15">
      <t>コウイキレンゴウゼンタイ</t>
    </rPh>
    <rPh sb="16" eb="20">
      <t>ネンレイカイソウ</t>
    </rPh>
    <rPh sb="20" eb="21">
      <t>ベツ</t>
    </rPh>
    <rPh sb="21" eb="24">
      <t>ダンジョベツ</t>
    </rPh>
    <phoneticPr fontId="3"/>
  </si>
  <si>
    <t>医科健診結果　健診検査値(平均値)　広域連合全体</t>
    <rPh sb="0" eb="2">
      <t>イカ</t>
    </rPh>
    <rPh sb="2" eb="6">
      <t>ケンシンケッカ</t>
    </rPh>
    <rPh sb="7" eb="12">
      <t>ケンシンケンサチ</t>
    </rPh>
    <rPh sb="13" eb="16">
      <t>ヘイキンチ</t>
    </rPh>
    <rPh sb="18" eb="24">
      <t>コウイキレンゴウゼンタイ</t>
    </rPh>
    <phoneticPr fontId="3"/>
  </si>
  <si>
    <t>医科健診結果　有所見判定基準　広域連合全体</t>
    <rPh sb="0" eb="6">
      <t>イカケンシンケッカ</t>
    </rPh>
    <rPh sb="7" eb="8">
      <t>ユウ</t>
    </rPh>
    <rPh sb="8" eb="10">
      <t>ショケン</t>
    </rPh>
    <rPh sb="10" eb="12">
      <t>ハンテイ</t>
    </rPh>
    <rPh sb="12" eb="14">
      <t>キジュン</t>
    </rPh>
    <rPh sb="15" eb="17">
      <t>コウイキ</t>
    </rPh>
    <rPh sb="17" eb="19">
      <t>レンゴウ</t>
    </rPh>
    <rPh sb="19" eb="21">
      <t>ゼンタイ</t>
    </rPh>
    <phoneticPr fontId="3"/>
  </si>
  <si>
    <t>医科健診結果　有所見状況　広域連合全体</t>
    <rPh sb="0" eb="2">
      <t>イカ</t>
    </rPh>
    <rPh sb="2" eb="6">
      <t>ケンシンケッカ</t>
    </rPh>
    <rPh sb="7" eb="12">
      <t>ユウショケンジョウキョウ</t>
    </rPh>
    <rPh sb="13" eb="19">
      <t>コウイキレンゴウゼンタイ</t>
    </rPh>
    <phoneticPr fontId="3"/>
  </si>
  <si>
    <t>医科健診結果　有所見状況(年齢階層･区分別)　広域連合全体</t>
    <rPh sb="0" eb="2">
      <t>イカ</t>
    </rPh>
    <rPh sb="2" eb="6">
      <t>ケンシンケッカ</t>
    </rPh>
    <rPh sb="7" eb="12">
      <t>ユウショケンジョウキョウ</t>
    </rPh>
    <rPh sb="13" eb="17">
      <t>ネンレイカイソウ</t>
    </rPh>
    <rPh sb="18" eb="21">
      <t>クブンベツ</t>
    </rPh>
    <rPh sb="23" eb="29">
      <t>コウイキレンゴウゼンタイ</t>
    </rPh>
    <phoneticPr fontId="3"/>
  </si>
  <si>
    <t>医科健診質問票結果　広域連合全体</t>
    <rPh sb="0" eb="7">
      <t>イカケンシンシツモンヒョウ</t>
    </rPh>
    <rPh sb="7" eb="9">
      <t>ケッカ</t>
    </rPh>
    <rPh sb="10" eb="16">
      <t>コウイキレンゴウゼンタイ</t>
    </rPh>
    <phoneticPr fontId="3"/>
  </si>
  <si>
    <t>医科健診結果</t>
    <rPh sb="0" eb="6">
      <t>イカケンシンケッカ</t>
    </rPh>
    <phoneticPr fontId="3"/>
  </si>
  <si>
    <t>歯科健診受診状況①</t>
  </si>
  <si>
    <t>歯科健診受診状況②</t>
  </si>
  <si>
    <t>歯科健診結果①</t>
  </si>
  <si>
    <t>歯科健診結果②</t>
  </si>
  <si>
    <t>歯科健診問診結果①</t>
  </si>
  <si>
    <t>歯科健診問診結果②</t>
  </si>
  <si>
    <t>歯科健診受診状況　広域連合全体</t>
    <rPh sb="0" eb="8">
      <t>シカケンシンジュシンジョウキョウ</t>
    </rPh>
    <rPh sb="9" eb="15">
      <t>コウイキレンゴウゼンタイ</t>
    </rPh>
    <phoneticPr fontId="3"/>
  </si>
  <si>
    <t>歯科健診受診状況　広域連合全体(年齢階層別男女別)</t>
    <rPh sb="0" eb="8">
      <t>シカケンシンジュシンジョウキョウ</t>
    </rPh>
    <rPh sb="9" eb="15">
      <t>コウイキレンゴウゼンタイ</t>
    </rPh>
    <rPh sb="16" eb="21">
      <t>ネンレイカイソウベツ</t>
    </rPh>
    <rPh sb="21" eb="24">
      <t>ダンジョベツ</t>
    </rPh>
    <phoneticPr fontId="3"/>
  </si>
  <si>
    <t>歯科健診受診状況</t>
    <rPh sb="0" eb="8">
      <t>シカケンシンジュシンジョウキョウ</t>
    </rPh>
    <phoneticPr fontId="3"/>
  </si>
  <si>
    <t>歯科健診結果</t>
    <rPh sb="0" eb="6">
      <t>シカケンシンケッカ</t>
    </rPh>
    <phoneticPr fontId="3"/>
  </si>
  <si>
    <t>令和元年度及び令和2年度で一人当たりの医療費の高い14市町別　医療費状況　14市町別</t>
    <rPh sb="0" eb="2">
      <t>レイワ</t>
    </rPh>
    <rPh sb="2" eb="4">
      <t>ガンネン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19" eb="22">
      <t>イリョウヒ</t>
    </rPh>
    <rPh sb="23" eb="24">
      <t>タカ</t>
    </rPh>
    <rPh sb="27" eb="29">
      <t>シチョウ</t>
    </rPh>
    <rPh sb="29" eb="30">
      <t>ベツ</t>
    </rPh>
    <rPh sb="31" eb="34">
      <t>イリョウヒ</t>
    </rPh>
    <rPh sb="34" eb="36">
      <t>ジョウキョウ</t>
    </rPh>
    <rPh sb="39" eb="41">
      <t>シチョウ</t>
    </rPh>
    <rPh sb="41" eb="42">
      <t>ベツ</t>
    </rPh>
    <phoneticPr fontId="3"/>
  </si>
  <si>
    <t>令和元年度及び令和2年度で一人当たりの医療費の高い14市町別　中分類による医療費上位10疾病　14市町別</t>
    <rPh sb="0" eb="2">
      <t>レイワ</t>
    </rPh>
    <rPh sb="2" eb="4">
      <t>ガンネン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19" eb="22">
      <t>イリョウヒ</t>
    </rPh>
    <rPh sb="23" eb="24">
      <t>タカ</t>
    </rPh>
    <rPh sb="27" eb="29">
      <t>シチョウ</t>
    </rPh>
    <rPh sb="29" eb="30">
      <t>ベツ</t>
    </rPh>
    <rPh sb="31" eb="32">
      <t>チュウ</t>
    </rPh>
    <rPh sb="32" eb="34">
      <t>ブンルイ</t>
    </rPh>
    <rPh sb="37" eb="40">
      <t>イリョウヒ</t>
    </rPh>
    <rPh sb="40" eb="42">
      <t>ジョウイ</t>
    </rPh>
    <rPh sb="44" eb="46">
      <t>シッペイ</t>
    </rPh>
    <rPh sb="49" eb="52">
      <t>シチョウベツ</t>
    </rPh>
    <phoneticPr fontId="3"/>
  </si>
  <si>
    <t>【参考】令和元年度及び令和2年度で一人当たりの医療費の高い14市町の選定　市町村別</t>
    <rPh sb="1" eb="3">
      <t>サンコウ</t>
    </rPh>
    <rPh sb="4" eb="6">
      <t>レイワ</t>
    </rPh>
    <rPh sb="6" eb="8">
      <t>ガンネン</t>
    </rPh>
    <rPh sb="8" eb="9">
      <t>ド</t>
    </rPh>
    <rPh sb="9" eb="10">
      <t>オヨ</t>
    </rPh>
    <rPh sb="11" eb="13">
      <t>レイワ</t>
    </rPh>
    <rPh sb="14" eb="16">
      <t>ネンド</t>
    </rPh>
    <rPh sb="17" eb="19">
      <t>ヒトリ</t>
    </rPh>
    <rPh sb="19" eb="20">
      <t>ア</t>
    </rPh>
    <rPh sb="23" eb="26">
      <t>イリョウヒ</t>
    </rPh>
    <rPh sb="27" eb="28">
      <t>タカ</t>
    </rPh>
    <rPh sb="31" eb="33">
      <t>シチョウ</t>
    </rPh>
    <rPh sb="34" eb="36">
      <t>センテイ</t>
    </rPh>
    <rPh sb="37" eb="40">
      <t>シチョウソン</t>
    </rPh>
    <rPh sb="40" eb="41">
      <t>ベツ</t>
    </rPh>
    <phoneticPr fontId="3"/>
  </si>
  <si>
    <t>令和元年度及び令和2年度で一人当たりの医療費の低い14市町別 医療費状況　14市町別</t>
    <rPh sb="0" eb="2">
      <t>レイワ</t>
    </rPh>
    <rPh sb="2" eb="4">
      <t>ガンネン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19" eb="22">
      <t>イリョウヒ</t>
    </rPh>
    <rPh sb="23" eb="24">
      <t>ヒク</t>
    </rPh>
    <rPh sb="27" eb="29">
      <t>シチョウ</t>
    </rPh>
    <rPh sb="29" eb="30">
      <t>ベツ</t>
    </rPh>
    <rPh sb="31" eb="34">
      <t>イリョウヒ</t>
    </rPh>
    <rPh sb="34" eb="36">
      <t>ジョウキョウ</t>
    </rPh>
    <rPh sb="39" eb="42">
      <t>シチョウベツ</t>
    </rPh>
    <phoneticPr fontId="3"/>
  </si>
  <si>
    <t>令和元年度及び令和2年度で一人当たりの医療費の低い14市町別　中分類による医療費上位10疾病　14市町別</t>
    <rPh sb="0" eb="2">
      <t>レイワ</t>
    </rPh>
    <rPh sb="2" eb="4">
      <t>ガンネン</t>
    </rPh>
    <rPh sb="4" eb="5">
      <t>ド</t>
    </rPh>
    <rPh sb="5" eb="6">
      <t>オヨ</t>
    </rPh>
    <rPh sb="7" eb="9">
      <t>レイワ</t>
    </rPh>
    <rPh sb="10" eb="12">
      <t>ネンド</t>
    </rPh>
    <rPh sb="13" eb="15">
      <t>ヒトリ</t>
    </rPh>
    <rPh sb="15" eb="16">
      <t>ア</t>
    </rPh>
    <rPh sb="19" eb="22">
      <t>イリョウヒ</t>
    </rPh>
    <rPh sb="23" eb="24">
      <t>ヒク</t>
    </rPh>
    <rPh sb="27" eb="29">
      <t>シチョウ</t>
    </rPh>
    <rPh sb="29" eb="30">
      <t>ベツ</t>
    </rPh>
    <rPh sb="31" eb="32">
      <t>チュウ</t>
    </rPh>
    <rPh sb="32" eb="34">
      <t>ブンルイ</t>
    </rPh>
    <rPh sb="37" eb="40">
      <t>イリョウヒ</t>
    </rPh>
    <rPh sb="40" eb="42">
      <t>ジョウイ</t>
    </rPh>
    <rPh sb="44" eb="46">
      <t>シッペイ</t>
    </rPh>
    <rPh sb="49" eb="52">
      <t>シチョウベツ</t>
    </rPh>
    <phoneticPr fontId="3"/>
  </si>
  <si>
    <t>【参考】令和元年度及び令和2年度で一人当たりの医療費の低い14市町の選定　市町村別</t>
    <rPh sb="1" eb="3">
      <t>サンコウ</t>
    </rPh>
    <rPh sb="4" eb="6">
      <t>レイワ</t>
    </rPh>
    <rPh sb="6" eb="8">
      <t>ガンネン</t>
    </rPh>
    <rPh sb="8" eb="9">
      <t>ド</t>
    </rPh>
    <rPh sb="9" eb="10">
      <t>オヨ</t>
    </rPh>
    <rPh sb="11" eb="13">
      <t>レイワ</t>
    </rPh>
    <rPh sb="14" eb="16">
      <t>ネンド</t>
    </rPh>
    <rPh sb="17" eb="19">
      <t>ヒトリ</t>
    </rPh>
    <rPh sb="19" eb="20">
      <t>ア</t>
    </rPh>
    <rPh sb="23" eb="26">
      <t>イリョウヒ</t>
    </rPh>
    <rPh sb="27" eb="28">
      <t>ヒク</t>
    </rPh>
    <rPh sb="31" eb="33">
      <t>シチョウ</t>
    </rPh>
    <rPh sb="34" eb="36">
      <t>センテイ</t>
    </rPh>
    <rPh sb="37" eb="40">
      <t>シチョウソン</t>
    </rPh>
    <rPh sb="40" eb="41">
      <t>ベツ</t>
    </rPh>
    <phoneticPr fontId="3"/>
  </si>
  <si>
    <t>2-1.②R1及びR2で一人当たり医療費の高い14市町の状況.xlsx</t>
    <phoneticPr fontId="3"/>
  </si>
  <si>
    <t>2-1.③R1及びR2で一人当たり医療費の低い14市町の状況.xlsx</t>
    <phoneticPr fontId="3"/>
  </si>
  <si>
    <t>2-8.②歯科健診結果集計.xlsx</t>
    <phoneticPr fontId="3"/>
  </si>
  <si>
    <t>2-6.②医科健診結果集計.xlsx</t>
    <phoneticPr fontId="3"/>
  </si>
  <si>
    <t>2-6.①医科健診分析.xlsx</t>
    <phoneticPr fontId="3"/>
  </si>
  <si>
    <t>2-8.①歯科健診分析.xlsx</t>
    <phoneticPr fontId="3"/>
  </si>
  <si>
    <t>2-1.①医療費の状況.xlsx</t>
    <phoneticPr fontId="3"/>
  </si>
  <si>
    <t>年度別_一人当たりの医療費</t>
    <rPh sb="0" eb="3">
      <t>ネンドベツ</t>
    </rPh>
    <rPh sb="4" eb="6">
      <t>ヒトリ</t>
    </rPh>
    <rPh sb="6" eb="7">
      <t>ア</t>
    </rPh>
    <rPh sb="10" eb="13">
      <t>イリョウヒ</t>
    </rPh>
    <phoneticPr fontId="3"/>
  </si>
  <si>
    <t>全体_国比較</t>
    <rPh sb="3" eb="6">
      <t>クニヒカク</t>
    </rPh>
    <phoneticPr fontId="3"/>
  </si>
  <si>
    <t>年度別_医療費上位5疾病</t>
    <rPh sb="0" eb="3">
      <t>ネンドベツ</t>
    </rPh>
    <rPh sb="4" eb="9">
      <t>イリョウヒジョウイ</t>
    </rPh>
    <rPh sb="10" eb="12">
      <t>シッペイ</t>
    </rPh>
    <phoneticPr fontId="3"/>
  </si>
  <si>
    <t>健診受診状況別　生活習慣病疾病別の医療費状況　広域連合全体</t>
    <rPh sb="0" eb="7">
      <t>ケンシンジュシンジョウキョウベツ</t>
    </rPh>
    <rPh sb="8" eb="13">
      <t>セイカツシュウカンビョウ</t>
    </rPh>
    <rPh sb="13" eb="16">
      <t>シッペイベツ</t>
    </rPh>
    <rPh sb="17" eb="22">
      <t>イリョウヒジョウキョウ</t>
    </rPh>
    <rPh sb="23" eb="29">
      <t>コウイキレンゴウゼンタイ</t>
    </rPh>
    <phoneticPr fontId="3"/>
  </si>
  <si>
    <t>健診受診状況別生活習慣病疾病別の医療費</t>
    <rPh sb="0" eb="6">
      <t>ケンシンジュシンジョウキョウ</t>
    </rPh>
    <rPh sb="6" eb="7">
      <t>ベツ</t>
    </rPh>
    <rPh sb="7" eb="9">
      <t>セイカツ</t>
    </rPh>
    <rPh sb="9" eb="12">
      <t>シュウカンビョウ</t>
    </rPh>
    <rPh sb="12" eb="15">
      <t>シッペイベツ</t>
    </rPh>
    <rPh sb="16" eb="19">
      <t>イリョウヒ</t>
    </rPh>
    <phoneticPr fontId="3"/>
  </si>
  <si>
    <t>健診受診状況別　疾病別の医療費状況　広域連合全体</t>
    <rPh sb="0" eb="4">
      <t>ケンシンジュシン</t>
    </rPh>
    <rPh sb="4" eb="7">
      <t>ジョウキョウベツ</t>
    </rPh>
    <rPh sb="8" eb="11">
      <t>シッペイベツ</t>
    </rPh>
    <rPh sb="12" eb="15">
      <t>イリョウヒ</t>
    </rPh>
    <rPh sb="15" eb="17">
      <t>ジョウキョウ</t>
    </rPh>
    <rPh sb="18" eb="24">
      <t>コウイキレンゴウゼンタイ</t>
    </rPh>
    <phoneticPr fontId="3"/>
  </si>
  <si>
    <t>健診受診状況別疾病別の医療費</t>
    <rPh sb="0" eb="6">
      <t>ケンシンジュシンジョウキョウ</t>
    </rPh>
    <rPh sb="6" eb="7">
      <t>ベツ</t>
    </rPh>
    <rPh sb="7" eb="10">
      <t>シッペイベツ</t>
    </rPh>
    <rPh sb="11" eb="14">
      <t>イリョウヒ</t>
    </rPh>
    <phoneticPr fontId="3"/>
  </si>
  <si>
    <t>市区町村別_自己負担割合3割人間ドック受診率MAP</t>
    <phoneticPr fontId="3"/>
  </si>
  <si>
    <t>人間ドック受診状況別　医療費の状況　広域連合全体(年齢階層別)</t>
    <rPh sb="0" eb="2">
      <t>ニンゲン</t>
    </rPh>
    <rPh sb="5" eb="7">
      <t>ジュシン</t>
    </rPh>
    <rPh sb="7" eb="9">
      <t>ジョウキョウ</t>
    </rPh>
    <rPh sb="9" eb="10">
      <t>ベツ</t>
    </rPh>
    <rPh sb="11" eb="14">
      <t>イリョウヒ</t>
    </rPh>
    <rPh sb="15" eb="17">
      <t>ジョウキョウ</t>
    </rPh>
    <rPh sb="18" eb="24">
      <t>コウイキレンゴウゼンタイ</t>
    </rPh>
    <rPh sb="25" eb="30">
      <t>ネンレイカイソウベツ</t>
    </rPh>
    <phoneticPr fontId="3"/>
  </si>
  <si>
    <t>人間ドック受診状況別　医療費の状況　男女別</t>
    <rPh sb="0" eb="2">
      <t>ニンゲン</t>
    </rPh>
    <rPh sb="5" eb="9">
      <t>ジュシンジョウキョウ</t>
    </rPh>
    <rPh sb="9" eb="10">
      <t>ベツ</t>
    </rPh>
    <rPh sb="11" eb="14">
      <t>イリョウヒ</t>
    </rPh>
    <rPh sb="15" eb="17">
      <t>ジョウキョウ</t>
    </rPh>
    <rPh sb="18" eb="21">
      <t>ダンジョベツ</t>
    </rPh>
    <phoneticPr fontId="3"/>
  </si>
  <si>
    <t>人間ドック受診状況別　医療費の状況　市区町村別</t>
    <rPh sb="0" eb="2">
      <t>ニンゲン</t>
    </rPh>
    <rPh sb="5" eb="9">
      <t>ジュシンジョウキョウ</t>
    </rPh>
    <rPh sb="9" eb="10">
      <t>ベツ</t>
    </rPh>
    <rPh sb="11" eb="14">
      <t>イリョウヒ</t>
    </rPh>
    <rPh sb="15" eb="17">
      <t>ジョウキョウ</t>
    </rPh>
    <rPh sb="18" eb="23">
      <t>シクチョウソンベツ</t>
    </rPh>
    <phoneticPr fontId="3"/>
  </si>
  <si>
    <t>男女別_受診状況別医療費の状況</t>
    <rPh sb="0" eb="3">
      <t>ダンジョベツ</t>
    </rPh>
    <rPh sb="4" eb="8">
      <t>ジュシンジョウキョウ</t>
    </rPh>
    <rPh sb="8" eb="9">
      <t>ベツ</t>
    </rPh>
    <rPh sb="9" eb="12">
      <t>イリョウヒ</t>
    </rPh>
    <rPh sb="13" eb="15">
      <t>ジョウキョウ</t>
    </rPh>
    <phoneticPr fontId="3"/>
  </si>
  <si>
    <t>市区町村別_受診状況別一人当たりの医療費</t>
    <rPh sb="0" eb="5">
      <t>シクチョウソンベツ</t>
    </rPh>
    <rPh sb="6" eb="10">
      <t>ジュシンジョウキョウ</t>
    </rPh>
    <rPh sb="10" eb="11">
      <t>ベツ</t>
    </rPh>
    <rPh sb="11" eb="14">
      <t>ヒトリア</t>
    </rPh>
    <rPh sb="17" eb="20">
      <t>イリョウヒ</t>
    </rPh>
    <phoneticPr fontId="3"/>
  </si>
  <si>
    <t>歯科健診受診状況別　疾病別の医療費状況　広域連合全体</t>
    <rPh sb="0" eb="8">
      <t>シカケンシンジュシンジョウキョウ</t>
    </rPh>
    <rPh sb="8" eb="9">
      <t>ベツ</t>
    </rPh>
    <rPh sb="10" eb="13">
      <t>シッペイベツ</t>
    </rPh>
    <rPh sb="14" eb="19">
      <t>イリョウヒジョウキョウ</t>
    </rPh>
    <rPh sb="20" eb="26">
      <t>コウイキレンゴウゼンタイ</t>
    </rPh>
    <phoneticPr fontId="3"/>
  </si>
  <si>
    <t>歯科健診受診状況別疾病別の医療費</t>
    <rPh sb="0" eb="6">
      <t>シカケンシンジュシン</t>
    </rPh>
    <rPh sb="6" eb="8">
      <t>ジョウキョウ</t>
    </rPh>
    <rPh sb="8" eb="9">
      <t>ベツ</t>
    </rPh>
    <rPh sb="9" eb="12">
      <t>シッペイベツ</t>
    </rPh>
    <rPh sb="13" eb="16">
      <t>イリョウヒ</t>
    </rPh>
    <phoneticPr fontId="3"/>
  </si>
  <si>
    <t>市町村別_自己負担割合別健診受診率グラフ①</t>
    <phoneticPr fontId="3"/>
  </si>
  <si>
    <t>医科･歯科健診受診率　市町村別　前年度との差分グラフ</t>
    <phoneticPr fontId="3"/>
  </si>
  <si>
    <t>自己負担割合別医科･歯科健診受診率　市町村別　前年度との差分グラフ</t>
    <rPh sb="0" eb="6">
      <t>ジコフタンワリアイ</t>
    </rPh>
    <rPh sb="6" eb="7">
      <t>ベツ</t>
    </rPh>
    <rPh sb="7" eb="9">
      <t>イカ</t>
    </rPh>
    <rPh sb="10" eb="12">
      <t>シカ</t>
    </rPh>
    <rPh sb="12" eb="17">
      <t>ケンシンジュシンリツ</t>
    </rPh>
    <rPh sb="18" eb="21">
      <t>シチョウソン</t>
    </rPh>
    <rPh sb="21" eb="22">
      <t>ベツ</t>
    </rPh>
    <rPh sb="23" eb="26">
      <t>ゼンネンド</t>
    </rPh>
    <rPh sb="28" eb="30">
      <t>サブン</t>
    </rPh>
    <phoneticPr fontId="3"/>
  </si>
  <si>
    <t>要介護度別介護給付費の構成比　市区町村別　前年度との差分グラフ</t>
    <rPh sb="0" eb="5">
      <t>ヨウカイゴドベツ</t>
    </rPh>
    <rPh sb="5" eb="10">
      <t>カイゴキュウフヒ</t>
    </rPh>
    <rPh sb="11" eb="14">
      <t>コウセイヒ</t>
    </rPh>
    <rPh sb="15" eb="20">
      <t>シクチョウソンベツ</t>
    </rPh>
    <rPh sb="21" eb="24">
      <t>ゼンネンド</t>
    </rPh>
    <rPh sb="26" eb="28">
      <t>サブン</t>
    </rPh>
    <phoneticPr fontId="3"/>
  </si>
  <si>
    <t>市区町村別_要介護度別介護給付費グラフ①</t>
    <phoneticPr fontId="3"/>
  </si>
  <si>
    <t>利用サービス別介護給付費の構成比　市区町村別　前年度との差分グラフ</t>
    <rPh sb="0" eb="2">
      <t>リヨウ</t>
    </rPh>
    <rPh sb="6" eb="7">
      <t>ベツ</t>
    </rPh>
    <rPh sb="7" eb="12">
      <t>カイゴキュウフヒ</t>
    </rPh>
    <rPh sb="13" eb="16">
      <t>コウセイヒ</t>
    </rPh>
    <rPh sb="17" eb="22">
      <t>シクチョウソンベツ</t>
    </rPh>
    <rPh sb="23" eb="26">
      <t>ゼンネンド</t>
    </rPh>
    <rPh sb="28" eb="30">
      <t>サブン</t>
    </rPh>
    <phoneticPr fontId="3"/>
  </si>
  <si>
    <t>市区町村別_利用サービス別介護給付費グラフ①</t>
    <phoneticPr fontId="3"/>
  </si>
  <si>
    <t>医科健診受診率(令和6年3月31日時点有資格者)　広域連合全体(年齢別)</t>
    <rPh sb="13" eb="14">
      <t>ツキ</t>
    </rPh>
    <rPh sb="16" eb="17">
      <t>ニチ</t>
    </rPh>
    <rPh sb="17" eb="19">
      <t>ジテン</t>
    </rPh>
    <rPh sb="19" eb="23">
      <t>ユウシカクシャ</t>
    </rPh>
    <rPh sb="25" eb="27">
      <t>コウイキ</t>
    </rPh>
    <rPh sb="27" eb="29">
      <t>レンゴウ</t>
    </rPh>
    <rPh sb="29" eb="31">
      <t>ゼンタイ</t>
    </rPh>
    <rPh sb="32" eb="34">
      <t>ネンレイ</t>
    </rPh>
    <rPh sb="34" eb="35">
      <t>ベツ</t>
    </rPh>
    <phoneticPr fontId="2"/>
  </si>
  <si>
    <t>医科健診受診率(令和6年3月31日時点有資格者)　広域連合全体(年齢別)　グラフ</t>
    <phoneticPr fontId="3"/>
  </si>
  <si>
    <t>医科健診受診率(令和6年3月31日時点有資格者)　広域連合全体(要介護度別)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3"/>
  </si>
  <si>
    <t>医科健診受診率(令和6年3月31日時点有資格者)　広域連合全体(要介護度別)　グラフ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3"/>
  </si>
  <si>
    <t>医科健診受診率(令和6年3月31日時点有資格者)　広域連合全体(男女別)</t>
    <phoneticPr fontId="3"/>
  </si>
  <si>
    <t>医科健診受診率(令和6年3月31日時点有資格者)　市区町村別</t>
    <rPh sb="25" eb="30">
      <t>シクチョウソンベツ</t>
    </rPh>
    <phoneticPr fontId="2"/>
  </si>
  <si>
    <t>医科健診受診率(令和6年3月31日時点有資格者)　市町村別　グラフ</t>
    <rPh sb="25" eb="28">
      <t>シチョウソン</t>
    </rPh>
    <rPh sb="28" eb="29">
      <t>ベツ</t>
    </rPh>
    <phoneticPr fontId="2"/>
  </si>
  <si>
    <t>医科健診受診率(令和6年3月31日時点有資格者)　市区町村別　MAP</t>
    <rPh sb="25" eb="27">
      <t>シク</t>
    </rPh>
    <rPh sb="27" eb="29">
      <t>チョウソン</t>
    </rPh>
    <rPh sb="29" eb="30">
      <t>ベツ</t>
    </rPh>
    <phoneticPr fontId="2"/>
  </si>
  <si>
    <t>受診状況別医療費の状況</t>
    <rPh sb="0" eb="4">
      <t>ジュシンジョウキョウ</t>
    </rPh>
    <rPh sb="4" eb="5">
      <t>ベツ</t>
    </rPh>
    <rPh sb="5" eb="8">
      <t>イリョウヒ</t>
    </rPh>
    <rPh sb="9" eb="11">
      <t>ジョウキョウ</t>
    </rPh>
    <phoneticPr fontId="3"/>
  </si>
  <si>
    <t>市町村別_自己負担割合別健診受診率グラフ②</t>
    <rPh sb="0" eb="3">
      <t>シチョウソン</t>
    </rPh>
    <rPh sb="3" eb="4">
      <t>ベツ</t>
    </rPh>
    <rPh sb="5" eb="11">
      <t>ジコフタンワリアイ</t>
    </rPh>
    <rPh sb="11" eb="12">
      <t>ベツ</t>
    </rPh>
    <rPh sb="12" eb="17">
      <t>ケンシンジュシンリツ</t>
    </rPh>
    <phoneticPr fontId="3"/>
  </si>
  <si>
    <t>市区町村別_要介護度別介護給付費グラフ②</t>
    <rPh sb="0" eb="5">
      <t>シクチョウソンベツ</t>
    </rPh>
    <rPh sb="6" eb="11">
      <t>ヨウカイゴドベツ</t>
    </rPh>
    <rPh sb="11" eb="16">
      <t>カイゴキュウフヒ</t>
    </rPh>
    <phoneticPr fontId="3"/>
  </si>
  <si>
    <t>市区町村別_利用サービス別介護給付費グラフ②</t>
    <rPh sb="0" eb="5">
      <t>シクチョウソンベツ</t>
    </rPh>
    <rPh sb="6" eb="8">
      <t>リヨウ</t>
    </rPh>
    <rPh sb="12" eb="13">
      <t>ベツ</t>
    </rPh>
    <rPh sb="13" eb="18">
      <t>カイゴキュウフヒ</t>
    </rPh>
    <phoneticPr fontId="3"/>
  </si>
  <si>
    <t>集計定義①(1.基礎統計～2-4.生活習慣病に係る医療費等の状況)</t>
    <phoneticPr fontId="3"/>
  </si>
  <si>
    <t>集計定義②(2-5.歯科医療費の状況～2-7.人間ドック受診に係る分析)</t>
    <phoneticPr fontId="3"/>
  </si>
  <si>
    <t>集計定義➂(2-8.①歯科健診分析～2-11.高齢者の疾病傾向)</t>
    <phoneticPr fontId="3"/>
  </si>
  <si>
    <t>集計定義➃(2-12.①フレイルに係る分析(医科)～2-12.②口腔フレイルに係る分析(歯科))</t>
    <phoneticPr fontId="3"/>
  </si>
  <si>
    <t>集計定義⑤(2-13.受診行動適正化に係る分析～2-17.在宅医療に係る分析)</t>
    <phoneticPr fontId="3"/>
  </si>
  <si>
    <t>集計定義⑥(2-18.介護費等に係る分析)</t>
    <rPh sb="0" eb="4">
      <t>シュウケイテイギ</t>
    </rPh>
    <phoneticPr fontId="3"/>
  </si>
  <si>
    <t>集計定義⑥</t>
    <rPh sb="0" eb="4">
      <t>シュウケイテイギ</t>
    </rPh>
    <phoneticPr fontId="3"/>
  </si>
  <si>
    <t>2-3.⑦疾病別患者数の増減.xlsx</t>
    <phoneticPr fontId="3"/>
  </si>
  <si>
    <t>大分類別_患者数の増減</t>
  </si>
  <si>
    <t>中分類別_患者数の増減</t>
  </si>
  <si>
    <t>年度別　被保険者一人当たりの医療費　14市町別　グラフ</t>
    <phoneticPr fontId="3"/>
  </si>
  <si>
    <t>年度別　レセプト一件当たりの医療費　14市町別　グラフ</t>
    <phoneticPr fontId="3"/>
  </si>
  <si>
    <t>年度別　受診率　14市町別　グラフ</t>
    <phoneticPr fontId="3"/>
  </si>
  <si>
    <t>大分類による疾病別医療費統計　広域連合全体(国との比較)</t>
  </si>
  <si>
    <t>直近5カ年の医療費大分類上位5疾病　広域連合全体</t>
  </si>
  <si>
    <t>歯科患者割合(被保険者数に占める割合)　市区町村別　グラフ</t>
  </si>
  <si>
    <t>歯科患者割合(被保険者数に占める割合)　市区町村別　MAP</t>
  </si>
  <si>
    <t>主たる死因の状況／直近5カ年の死因割合の状況　広域連合全体</t>
    <rPh sb="23" eb="29">
      <t>コウイキレンゴウゼンタイ</t>
    </rPh>
    <phoneticPr fontId="3"/>
  </si>
  <si>
    <t>直近5カ年の一人当たりの医療費の状況／一人当たりの医療費に影響する三要素
広域連合全体</t>
    <rPh sb="0" eb="2">
      <t>チョッキン</t>
    </rPh>
    <rPh sb="4" eb="5">
      <t>ネン</t>
    </rPh>
    <rPh sb="6" eb="9">
      <t>ヒトリア</t>
    </rPh>
    <rPh sb="12" eb="15">
      <t>イリョウヒ</t>
    </rPh>
    <rPh sb="16" eb="18">
      <t>ジョウキョウ</t>
    </rPh>
    <rPh sb="37" eb="43">
      <t>コウイキレンゴウゼンタイ</t>
    </rPh>
    <phoneticPr fontId="3"/>
  </si>
  <si>
    <t>被保険者一人当たりの医療費の前年比　14市町別　MAP</t>
    <rPh sb="14" eb="17">
      <t>ゼンネンヒ</t>
    </rPh>
    <phoneticPr fontId="3"/>
  </si>
  <si>
    <t>レセプト一件当たりの医療費の前年比　14市町別　MAP</t>
    <rPh sb="4" eb="6">
      <t>イッケン</t>
    </rPh>
    <rPh sb="6" eb="7">
      <t>ア</t>
    </rPh>
    <rPh sb="10" eb="13">
      <t>イリョウヒ</t>
    </rPh>
    <rPh sb="14" eb="17">
      <t>ゼンネンヒ</t>
    </rPh>
    <rPh sb="20" eb="23">
      <t>シチョウベツ</t>
    </rPh>
    <phoneticPr fontId="3"/>
  </si>
  <si>
    <t>受診率の前年比　14市町別　MAP</t>
    <rPh sb="0" eb="3">
      <t>ジュシンリツ</t>
    </rPh>
    <rPh sb="4" eb="7">
      <t>ゼンネンヒ</t>
    </rPh>
    <rPh sb="10" eb="13">
      <t>シチョウベツ</t>
    </rPh>
    <phoneticPr fontId="3"/>
  </si>
  <si>
    <t>被保険者一人当たりの医療費の前年比　14市町別　MAP</t>
    <phoneticPr fontId="3"/>
  </si>
  <si>
    <t>レセプト一件当たりの医療費の前年比　14市町別　MAP</t>
    <rPh sb="4" eb="5">
      <t>イッ</t>
    </rPh>
    <rPh sb="5" eb="6">
      <t>ケン</t>
    </rPh>
    <rPh sb="6" eb="7">
      <t>ア</t>
    </rPh>
    <rPh sb="10" eb="13">
      <t>イリョウヒ</t>
    </rPh>
    <rPh sb="14" eb="17">
      <t>ゼンネンヒ</t>
    </rPh>
    <rPh sb="20" eb="23">
      <t>シチョウベツ</t>
    </rPh>
    <phoneticPr fontId="3"/>
  </si>
  <si>
    <t>受診率の前年比　14市町別　MAP</t>
    <rPh sb="0" eb="2">
      <t>ジュシン</t>
    </rPh>
    <rPh sb="2" eb="3">
      <t>リツ</t>
    </rPh>
    <rPh sb="4" eb="7">
      <t>ゼンネンヒ</t>
    </rPh>
    <rPh sb="10" eb="13">
      <t>シチョウベツ</t>
    </rPh>
    <phoneticPr fontId="3"/>
  </si>
  <si>
    <t>大分類による疾病別過去平均患者数に対する患者数の増減　広域連合全体</t>
    <phoneticPr fontId="3"/>
  </si>
  <si>
    <t>中分類による疾病別過去平均患者数に対する患者数の増減　広域連合全体</t>
    <phoneticPr fontId="3"/>
  </si>
  <si>
    <t>医科健診受診状況別の医療費状況</t>
    <rPh sb="0" eb="2">
      <t>イカ</t>
    </rPh>
    <phoneticPr fontId="3"/>
  </si>
  <si>
    <t>医科健診受診状況</t>
    <rPh sb="0" eb="2">
      <t>イカ</t>
    </rPh>
    <rPh sb="2" eb="4">
      <t>ケンシン</t>
    </rPh>
    <rPh sb="4" eb="6">
      <t>ジュシン</t>
    </rPh>
    <rPh sb="6" eb="8">
      <t>ジョウキョウ</t>
    </rPh>
    <phoneticPr fontId="3"/>
  </si>
  <si>
    <t>医科健診質問票結果</t>
    <phoneticPr fontId="3"/>
  </si>
  <si>
    <t>人間ドック受診状況別 医療費の状況</t>
    <rPh sb="0" eb="2">
      <t>ニンゲン</t>
    </rPh>
    <rPh sb="5" eb="7">
      <t>ジュシン</t>
    </rPh>
    <rPh sb="7" eb="9">
      <t>ジョウキョウ</t>
    </rPh>
    <rPh sb="9" eb="10">
      <t>ベツ</t>
    </rPh>
    <rPh sb="11" eb="14">
      <t>イリョウヒ</t>
    </rPh>
    <rPh sb="15" eb="17">
      <t>ジョウキョウ</t>
    </rPh>
    <phoneticPr fontId="3"/>
  </si>
  <si>
    <t>歯科健診受診状況別の医療費状況</t>
    <rPh sb="0" eb="2">
      <t>シカ</t>
    </rPh>
    <rPh sb="2" eb="4">
      <t>ケンシン</t>
    </rPh>
    <rPh sb="4" eb="6">
      <t>ジュシン</t>
    </rPh>
    <rPh sb="6" eb="8">
      <t>ジョウキョウ</t>
    </rPh>
    <rPh sb="8" eb="9">
      <t>ベツ</t>
    </rPh>
    <rPh sb="10" eb="13">
      <t>イリョウヒ</t>
    </rPh>
    <rPh sb="13" eb="15">
      <t>ジョウキョウ</t>
    </rPh>
    <phoneticPr fontId="3"/>
  </si>
  <si>
    <t>歯科健診問診結果</t>
    <phoneticPr fontId="3"/>
  </si>
  <si>
    <t>歯科健診結果　広域連合全体(1.歯の状態(口腔内検査))</t>
    <rPh sb="0" eb="4">
      <t>シカケンシン</t>
    </rPh>
    <rPh sb="4" eb="6">
      <t>ケッカ</t>
    </rPh>
    <rPh sb="7" eb="13">
      <t>コウイキレンゴウゼンタイ</t>
    </rPh>
    <phoneticPr fontId="3"/>
  </si>
  <si>
    <t>歯科健診結果　広域連合全体(2.歯周組織の状況～11.歯科健診結果)</t>
    <phoneticPr fontId="3"/>
  </si>
  <si>
    <t>歯科健診問診結果　広域連合全体(問1～問17)</t>
    <rPh sb="0" eb="8">
      <t>シカケンシンモンシンケッカ</t>
    </rPh>
    <rPh sb="9" eb="15">
      <t>コウイキレンゴウゼンタイ</t>
    </rPh>
    <phoneticPr fontId="3"/>
  </si>
  <si>
    <t>歯科健診問診結果　広域連合全体(問18)</t>
    <phoneticPr fontId="3"/>
  </si>
  <si>
    <t>各保健事業の達成状況　広域連合全体</t>
    <rPh sb="11" eb="17">
      <t>コウイキレンゴウゼンタイ</t>
    </rPh>
    <phoneticPr fontId="3"/>
  </si>
  <si>
    <t>2-13.受診行動適正化に係る分析.xlsx</t>
    <rPh sb="5" eb="7">
      <t>ジュシン</t>
    </rPh>
    <rPh sb="7" eb="9">
      <t>コウドウ</t>
    </rPh>
    <rPh sb="9" eb="12">
      <t>テキセイカ</t>
    </rPh>
    <rPh sb="13" eb="14">
      <t>カカ</t>
    </rPh>
    <rPh sb="15" eb="17">
      <t>ブンセキ</t>
    </rPh>
    <phoneticPr fontId="3"/>
  </si>
  <si>
    <t>2-10.糖尿病性腎症重症化予防に係る分析.xlsx</t>
    <rPh sb="5" eb="9">
      <t>トウニョウビョウセイ</t>
    </rPh>
    <rPh sb="9" eb="10">
      <t>ジン</t>
    </rPh>
    <rPh sb="10" eb="11">
      <t>ショウ</t>
    </rPh>
    <rPh sb="11" eb="14">
      <t>ジュウショウカ</t>
    </rPh>
    <rPh sb="14" eb="16">
      <t>ヨボウ</t>
    </rPh>
    <rPh sb="17" eb="18">
      <t>カカ</t>
    </rPh>
    <rPh sb="19" eb="21">
      <t>ブンセキ</t>
    </rPh>
    <phoneticPr fontId="3"/>
  </si>
  <si>
    <t>2-7.人間ドック受診に係る分析.xlsx</t>
    <rPh sb="14" eb="16">
      <t>ブンセキ</t>
    </rPh>
    <phoneticPr fontId="3"/>
  </si>
  <si>
    <t>2-3.④疾病別大分類 医療費上位5位.xlsx</t>
    <phoneticPr fontId="3"/>
  </si>
  <si>
    <t>2-2.高額レセプトの件数及び医療費.xlsx</t>
    <phoneticPr fontId="3"/>
  </si>
  <si>
    <t>2.医療費情報分析</t>
    <rPh sb="2" eb="4">
      <t>イリョウ</t>
    </rPh>
    <rPh sb="4" eb="5">
      <t>ヒ</t>
    </rPh>
    <rPh sb="5" eb="7">
      <t>ジョウホウ</t>
    </rPh>
    <rPh sb="7" eb="9">
      <t>ブンセキ</t>
    </rPh>
    <phoneticPr fontId="3"/>
  </si>
  <si>
    <t>高額レセプトの件数及び割合</t>
    <rPh sb="0" eb="2">
      <t>コウガク</t>
    </rPh>
    <rPh sb="7" eb="9">
      <t>ケンスウ</t>
    </rPh>
    <rPh sb="9" eb="10">
      <t>オヨ</t>
    </rPh>
    <rPh sb="11" eb="13">
      <t>ワリアイ</t>
    </rPh>
    <phoneticPr fontId="3"/>
  </si>
  <si>
    <t>高額レセプトの年齢階層別統計</t>
    <rPh sb="0" eb="2">
      <t>コウガク</t>
    </rPh>
    <rPh sb="7" eb="9">
      <t>ネンレイ</t>
    </rPh>
    <rPh sb="9" eb="12">
      <t>カイソウベツ</t>
    </rPh>
    <rPh sb="12" eb="14">
      <t>トウケイ</t>
    </rPh>
    <phoneticPr fontId="3"/>
  </si>
  <si>
    <t>高額レセプト発生患者の疾病傾向</t>
    <rPh sb="0" eb="2">
      <t>コウガク</t>
    </rPh>
    <rPh sb="6" eb="8">
      <t>ハッセイ</t>
    </rPh>
    <rPh sb="8" eb="10">
      <t>カンジャ</t>
    </rPh>
    <rPh sb="11" eb="13">
      <t>シッペイ</t>
    </rPh>
    <rPh sb="13" eb="15">
      <t>ケイコウ</t>
    </rPh>
    <phoneticPr fontId="3"/>
  </si>
  <si>
    <t>大分類による疾病別過去平均患者数に対する患者数の増減</t>
    <rPh sb="0" eb="3">
      <t>ダイブンルイ</t>
    </rPh>
    <rPh sb="6" eb="8">
      <t>シッペイ</t>
    </rPh>
    <rPh sb="8" eb="9">
      <t>ベツ</t>
    </rPh>
    <rPh sb="9" eb="11">
      <t>カコ</t>
    </rPh>
    <rPh sb="11" eb="13">
      <t>ヘイキン</t>
    </rPh>
    <rPh sb="13" eb="16">
      <t>カンジャスウ</t>
    </rPh>
    <rPh sb="17" eb="18">
      <t>タイ</t>
    </rPh>
    <rPh sb="20" eb="23">
      <t>カンジャスウ</t>
    </rPh>
    <rPh sb="24" eb="26">
      <t>ゾウゲン</t>
    </rPh>
    <phoneticPr fontId="3"/>
  </si>
  <si>
    <t>中分類による疾病別過去平均患者数に対する患者数の増減</t>
    <rPh sb="0" eb="3">
      <t>チュウブンルイ</t>
    </rPh>
    <rPh sb="6" eb="8">
      <t>シッペイ</t>
    </rPh>
    <rPh sb="8" eb="9">
      <t>ベツ</t>
    </rPh>
    <rPh sb="9" eb="11">
      <t>カコ</t>
    </rPh>
    <rPh sb="11" eb="13">
      <t>ヘイキン</t>
    </rPh>
    <rPh sb="13" eb="16">
      <t>カンジャスウ</t>
    </rPh>
    <rPh sb="17" eb="18">
      <t>タイ</t>
    </rPh>
    <rPh sb="20" eb="23">
      <t>カンジャスウ</t>
    </rPh>
    <rPh sb="24" eb="26">
      <t>ゾウゲン</t>
    </rPh>
    <phoneticPr fontId="3"/>
  </si>
  <si>
    <t>医療費全体における歯科医療費の状況</t>
    <rPh sb="0" eb="3">
      <t>イリョウヒ</t>
    </rPh>
    <rPh sb="3" eb="5">
      <t>ゼンタイ</t>
    </rPh>
    <rPh sb="9" eb="11">
      <t>シカ</t>
    </rPh>
    <rPh sb="11" eb="14">
      <t>イリョウヒ</t>
    </rPh>
    <rPh sb="15" eb="17">
      <t>ジョウキョウ</t>
    </rPh>
    <phoneticPr fontId="3"/>
  </si>
  <si>
    <t>中分類による疾病別歯科医療費及び歯科患者数</t>
    <rPh sb="0" eb="3">
      <t>チュウブンルイ</t>
    </rPh>
    <rPh sb="6" eb="9">
      <t>シッペイベツ</t>
    </rPh>
    <rPh sb="9" eb="11">
      <t>シカ</t>
    </rPh>
    <rPh sb="11" eb="14">
      <t>イリョウヒ</t>
    </rPh>
    <rPh sb="14" eb="15">
      <t>オヨ</t>
    </rPh>
    <rPh sb="16" eb="21">
      <t>シカカンジャスウ</t>
    </rPh>
    <phoneticPr fontId="3"/>
  </si>
  <si>
    <t>医科健診及びレセプトによる指導対象者群分析</t>
    <rPh sb="0" eb="2">
      <t>イカ</t>
    </rPh>
    <rPh sb="2" eb="4">
      <t>ケンシン</t>
    </rPh>
    <rPh sb="4" eb="5">
      <t>オヨ</t>
    </rPh>
    <rPh sb="13" eb="15">
      <t>シドウ</t>
    </rPh>
    <rPh sb="15" eb="18">
      <t>タイショウシャ</t>
    </rPh>
    <rPh sb="18" eb="19">
      <t>グン</t>
    </rPh>
    <rPh sb="19" eb="21">
      <t>ブンセキ</t>
    </rPh>
    <phoneticPr fontId="3"/>
  </si>
  <si>
    <t>医療機関受診状況別医科･歯科健診受診状況</t>
    <rPh sb="16" eb="18">
      <t>ジュシン</t>
    </rPh>
    <phoneticPr fontId="3"/>
  </si>
  <si>
    <t>糖尿病性腎症重症化予防に係る分析</t>
    <rPh sb="0" eb="3">
      <t>トウニョウビョウ</t>
    </rPh>
    <rPh sb="3" eb="4">
      <t>セイ</t>
    </rPh>
    <rPh sb="4" eb="5">
      <t>ジン</t>
    </rPh>
    <rPh sb="5" eb="6">
      <t>ショウ</t>
    </rPh>
    <rPh sb="6" eb="9">
      <t>ジュウショウカ</t>
    </rPh>
    <rPh sb="9" eb="11">
      <t>ヨボウ</t>
    </rPh>
    <rPh sb="12" eb="13">
      <t>カカ</t>
    </rPh>
    <rPh sb="14" eb="16">
      <t>ブンセキ</t>
    </rPh>
    <phoneticPr fontId="3"/>
  </si>
  <si>
    <t>透析患者の生活習慣病の状況</t>
    <rPh sb="0" eb="2">
      <t>トウセキ</t>
    </rPh>
    <rPh sb="2" eb="4">
      <t>カンジャ</t>
    </rPh>
    <rPh sb="5" eb="7">
      <t>セイカツ</t>
    </rPh>
    <rPh sb="7" eb="9">
      <t>シュウカン</t>
    </rPh>
    <rPh sb="9" eb="10">
      <t>ビョウ</t>
    </rPh>
    <rPh sb="11" eb="13">
      <t>ジョウキョウ</t>
    </rPh>
    <phoneticPr fontId="3"/>
  </si>
  <si>
    <t>腎症重症化予防指導対象者分析</t>
    <rPh sb="0" eb="1">
      <t>ジン</t>
    </rPh>
    <rPh sb="1" eb="2">
      <t>ショウ</t>
    </rPh>
    <rPh sb="2" eb="5">
      <t>ジュウショウカ</t>
    </rPh>
    <rPh sb="5" eb="7">
      <t>ヨボウ</t>
    </rPh>
    <rPh sb="7" eb="9">
      <t>シドウ</t>
    </rPh>
    <rPh sb="9" eb="12">
      <t>タイショウシャ</t>
    </rPh>
    <rPh sb="12" eb="14">
      <t>ブンセキ</t>
    </rPh>
    <phoneticPr fontId="3"/>
  </si>
  <si>
    <t>フレイル(医科)区分別該当人数･割合</t>
    <rPh sb="5" eb="7">
      <t>イカ</t>
    </rPh>
    <rPh sb="8" eb="10">
      <t>クブン</t>
    </rPh>
    <phoneticPr fontId="3"/>
  </si>
  <si>
    <t>フレイル(医科)区分別医療費の状況</t>
    <rPh sb="11" eb="14">
      <t>イリョウヒ</t>
    </rPh>
    <rPh sb="15" eb="17">
      <t>ジョウキョウ</t>
    </rPh>
    <phoneticPr fontId="3"/>
  </si>
  <si>
    <t>フレイル(医科)区分別高齢者の疾病傾向</t>
    <rPh sb="11" eb="14">
      <t>コウレイシャ</t>
    </rPh>
    <rPh sb="15" eb="17">
      <t>シッペイ</t>
    </rPh>
    <rPh sb="17" eb="19">
      <t>ケイコウ</t>
    </rPh>
    <phoneticPr fontId="3"/>
  </si>
  <si>
    <t>フレイル(医科)区分別介護給付費の状況</t>
    <rPh sb="5" eb="7">
      <t>イカ</t>
    </rPh>
    <rPh sb="11" eb="13">
      <t>カイゴ</t>
    </rPh>
    <rPh sb="13" eb="16">
      <t>キュウフヒ</t>
    </rPh>
    <rPh sb="17" eb="19">
      <t>ジョウキョウ</t>
    </rPh>
    <phoneticPr fontId="3"/>
  </si>
  <si>
    <t>歯科健診項目別該当人数･割合</t>
    <phoneticPr fontId="3"/>
  </si>
  <si>
    <t>歯科健診3項目以上該当者高齢者の疾病傾向</t>
    <rPh sb="11" eb="12">
      <t>シャ</t>
    </rPh>
    <rPh sb="18" eb="20">
      <t>ケイコウ</t>
    </rPh>
    <phoneticPr fontId="3"/>
  </si>
  <si>
    <t>歯科健診3項目以上該当者要介護度別人数･割合</t>
    <phoneticPr fontId="3"/>
  </si>
  <si>
    <t>オーラルフレイル(歯科)区分別該当人数･割合</t>
    <rPh sb="9" eb="11">
      <t>シカ</t>
    </rPh>
    <rPh sb="12" eb="14">
      <t>クブン</t>
    </rPh>
    <phoneticPr fontId="3"/>
  </si>
  <si>
    <t>オーラルフレイル(歯科)区分別医療費の状況</t>
    <rPh sb="15" eb="18">
      <t>イリョウヒ</t>
    </rPh>
    <rPh sb="19" eb="21">
      <t>ジョウキョウ</t>
    </rPh>
    <phoneticPr fontId="3"/>
  </si>
  <si>
    <t>オーラルフレイル(歯科)区分別歯科医療費の状況</t>
    <rPh sb="15" eb="17">
      <t>シカ</t>
    </rPh>
    <rPh sb="17" eb="20">
      <t>イリョウヒ</t>
    </rPh>
    <rPh sb="21" eb="23">
      <t>ジョウキョウ</t>
    </rPh>
    <phoneticPr fontId="3"/>
  </si>
  <si>
    <t>オーラルフレイル(歯科)区分別高齢者の疾病傾向</t>
    <rPh sb="9" eb="11">
      <t>シカ</t>
    </rPh>
    <rPh sb="15" eb="18">
      <t>コウレイシャ</t>
    </rPh>
    <rPh sb="19" eb="21">
      <t>シッペイ</t>
    </rPh>
    <rPh sb="21" eb="23">
      <t>ケイコウ</t>
    </rPh>
    <phoneticPr fontId="3"/>
  </si>
  <si>
    <t>オーラルフレイル(歯科)区分別介護給付費の状況</t>
    <rPh sb="9" eb="11">
      <t>シカ</t>
    </rPh>
    <rPh sb="15" eb="17">
      <t>カイゴ</t>
    </rPh>
    <rPh sb="17" eb="20">
      <t>キュウフヒ</t>
    </rPh>
    <rPh sb="21" eb="23">
      <t>ジョウキョウ</t>
    </rPh>
    <phoneticPr fontId="3"/>
  </si>
  <si>
    <t>切替ポテンシャル(医科･調剤)</t>
    <rPh sb="0" eb="2">
      <t>キリカエ</t>
    </rPh>
    <phoneticPr fontId="3"/>
  </si>
  <si>
    <t>要介護度別介護給付費の状況</t>
    <phoneticPr fontId="3"/>
  </si>
  <si>
    <t>要介護度別中分類による上位10疾病</t>
    <rPh sb="11" eb="13">
      <t>ジョウイ</t>
    </rPh>
    <rPh sb="15" eb="17">
      <t>シッペイ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</si>
</sst>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1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5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5" xfId="2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6" fillId="0" borderId="10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6" fillId="0" borderId="7" xfId="3" applyFont="1" applyFill="1" applyBorder="1" applyAlignment="1">
      <alignment horizontal="left"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2 26" xfId="2" xr:uid="{50FAFD71-BD73-4979-849C-A9AAAD134334}"/>
    <cellStyle name="標準 3" xfId="3" xr:uid="{757A25A8-7C7D-4B05-A053-5F7166518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8404-D7E6-44E0-95A8-FFDF6E83EBC8}">
  <dimension ref="B2:I428"/>
  <sheetViews>
    <sheetView showGridLines="0" tabSelected="1" zoomScaleNormal="100" zoomScaleSheetLayoutView="40" workbookViewId="0">
      <pane ySplit="3" topLeftCell="A4" activePane="bottomLeft" state="frozen"/>
      <selection pane="bottomLeft"/>
    </sheetView>
  </sheetViews>
  <sheetFormatPr defaultColWidth="9" defaultRowHeight="24.75" x14ac:dyDescent="0.4"/>
  <cols>
    <col min="1" max="1" width="4.625" style="2" customWidth="1"/>
    <col min="2" max="2" width="18.375" style="3" customWidth="1"/>
    <col min="3" max="3" width="5.375" style="4" customWidth="1"/>
    <col min="4" max="4" width="44.625" style="3" customWidth="1"/>
    <col min="5" max="5" width="44.625" style="5" customWidth="1"/>
    <col min="6" max="6" width="116.625" style="3" customWidth="1"/>
    <col min="7" max="7" width="44.625" style="3" customWidth="1"/>
    <col min="8" max="8" width="100.625" style="1" customWidth="1"/>
    <col min="9" max="9" width="75" style="12" customWidth="1"/>
    <col min="10" max="10" width="9.125" style="2" customWidth="1"/>
    <col min="11" max="16384" width="9" style="2"/>
  </cols>
  <sheetData>
    <row r="2" spans="2:9" ht="21.75" customHeight="1" x14ac:dyDescent="0.4">
      <c r="B2" s="111"/>
      <c r="C2" s="112"/>
      <c r="D2" s="109" t="s">
        <v>729</v>
      </c>
      <c r="E2" s="115" t="s">
        <v>728</v>
      </c>
      <c r="F2" s="116"/>
      <c r="G2" s="119" t="s">
        <v>727</v>
      </c>
      <c r="H2" s="109" t="s">
        <v>726</v>
      </c>
      <c r="I2" s="109" t="s">
        <v>725</v>
      </c>
    </row>
    <row r="3" spans="2:9" ht="45.75" customHeight="1" x14ac:dyDescent="0.4">
      <c r="B3" s="113"/>
      <c r="C3" s="114"/>
      <c r="D3" s="110"/>
      <c r="E3" s="117"/>
      <c r="F3" s="118"/>
      <c r="G3" s="120"/>
      <c r="H3" s="110"/>
      <c r="I3" s="110"/>
    </row>
    <row r="4" spans="2:9" ht="48" customHeight="1" x14ac:dyDescent="0.4">
      <c r="B4" s="83" t="s">
        <v>724</v>
      </c>
      <c r="C4" s="84"/>
      <c r="D4" s="89" t="s">
        <v>724</v>
      </c>
      <c r="E4" s="92" t="s">
        <v>724</v>
      </c>
      <c r="F4" s="28" t="s">
        <v>873</v>
      </c>
      <c r="G4" s="92" t="s">
        <v>741</v>
      </c>
      <c r="H4" s="55" t="s">
        <v>746</v>
      </c>
      <c r="I4" s="6" t="str">
        <f>HYPERLINK("..\医療費分析(令和5年度)\■集計定義.xlsx#’集計定義①’!A1","■集計定義.xlsx#集計定義①!A1")</f>
        <v>■集計定義.xlsx#集計定義①!A1</v>
      </c>
    </row>
    <row r="5" spans="2:9" ht="48" customHeight="1" x14ac:dyDescent="0.4">
      <c r="B5" s="85"/>
      <c r="C5" s="86"/>
      <c r="D5" s="90"/>
      <c r="E5" s="93"/>
      <c r="F5" s="29" t="s">
        <v>874</v>
      </c>
      <c r="G5" s="93"/>
      <c r="H5" s="56" t="s">
        <v>747</v>
      </c>
      <c r="I5" s="7" t="str">
        <f>HYPERLINK("..\医療費分析(令和5年度)\■集計定義.xlsx#’集計定義②’!A1","■集計定義.xlsx#集計定義②!A1")</f>
        <v>■集計定義.xlsx#集計定義②!A1</v>
      </c>
    </row>
    <row r="6" spans="2:9" ht="48" customHeight="1" x14ac:dyDescent="0.4">
      <c r="B6" s="85"/>
      <c r="C6" s="86"/>
      <c r="D6" s="90"/>
      <c r="E6" s="93"/>
      <c r="F6" s="29" t="s">
        <v>875</v>
      </c>
      <c r="G6" s="93"/>
      <c r="H6" s="56" t="s">
        <v>748</v>
      </c>
      <c r="I6" s="7" t="str">
        <f>HYPERLINK("..\医療費分析(令和5年度)\■集計定義.xlsx#’集計定義③’!A1","■集計定義.xlsx#集計定義③!A1")</f>
        <v>■集計定義.xlsx#集計定義③!A1</v>
      </c>
    </row>
    <row r="7" spans="2:9" ht="48" customHeight="1" x14ac:dyDescent="0.4">
      <c r="B7" s="85"/>
      <c r="C7" s="86"/>
      <c r="D7" s="90"/>
      <c r="E7" s="93"/>
      <c r="F7" s="29" t="s">
        <v>876</v>
      </c>
      <c r="G7" s="93"/>
      <c r="H7" s="56" t="s">
        <v>749</v>
      </c>
      <c r="I7" s="7" t="str">
        <f>HYPERLINK("..\医療費分析(令和5年度)\■集計定義.xlsx#’集計定義④’!A1","■集計定義.xlsx#集計定義④!A1")</f>
        <v>■集計定義.xlsx#集計定義④!A1</v>
      </c>
    </row>
    <row r="8" spans="2:9" ht="48" customHeight="1" x14ac:dyDescent="0.4">
      <c r="B8" s="85"/>
      <c r="C8" s="86"/>
      <c r="D8" s="90"/>
      <c r="E8" s="93"/>
      <c r="F8" s="29" t="s">
        <v>877</v>
      </c>
      <c r="G8" s="93"/>
      <c r="H8" s="56" t="s">
        <v>750</v>
      </c>
      <c r="I8" s="7" t="str">
        <f>HYPERLINK("..\医療費分析(令和5年度)\■集計定義.xlsx#’集計定義⑤’!A1","■集計定義.xlsx#集計定義⑤!A1")</f>
        <v>■集計定義.xlsx#集計定義⑤!A1</v>
      </c>
    </row>
    <row r="9" spans="2:9" ht="48" customHeight="1" x14ac:dyDescent="0.4">
      <c r="B9" s="85"/>
      <c r="C9" s="86"/>
      <c r="D9" s="90"/>
      <c r="E9" s="93"/>
      <c r="F9" s="29" t="s">
        <v>878</v>
      </c>
      <c r="G9" s="93"/>
      <c r="H9" s="56" t="s">
        <v>879</v>
      </c>
      <c r="I9" s="7" t="str">
        <f>HYPERLINK("..\医療費分析(令和5年度)\■集計定義.xlsx#’集計定義⑥’!A1","■集計定義.xlsx#集計定義⑥!A1")</f>
        <v>■集計定義.xlsx#集計定義⑥!A1</v>
      </c>
    </row>
    <row r="10" spans="2:9" ht="48" customHeight="1" x14ac:dyDescent="0.4">
      <c r="B10" s="85"/>
      <c r="C10" s="86"/>
      <c r="D10" s="90"/>
      <c r="E10" s="93"/>
      <c r="F10" s="29" t="s">
        <v>723</v>
      </c>
      <c r="G10" s="93"/>
      <c r="H10" s="56" t="s">
        <v>751</v>
      </c>
      <c r="I10" s="7" t="str">
        <f>HYPERLINK("..\医療費分析(令和5年度)\■集計定義.xlsx#’地図’!A1","■集計定義.xlsx#地図!A1")</f>
        <v>■集計定義.xlsx#地図!A1</v>
      </c>
    </row>
    <row r="11" spans="2:9" ht="48" customHeight="1" x14ac:dyDescent="0.4">
      <c r="B11" s="85"/>
      <c r="C11" s="86"/>
      <c r="D11" s="90"/>
      <c r="E11" s="93"/>
      <c r="F11" s="29" t="s">
        <v>258</v>
      </c>
      <c r="G11" s="93"/>
      <c r="H11" s="56" t="s">
        <v>752</v>
      </c>
      <c r="I11" s="7" t="str">
        <f>HYPERLINK("..\医療費分析(令和5年度)\■集計定義.xlsx#’フレイル区分の定義’!A1","■集計定義.xlsx#フレイル区分の定義!A1")</f>
        <v>■集計定義.xlsx#フレイル区分の定義!A1</v>
      </c>
    </row>
    <row r="12" spans="2:9" ht="48" customHeight="1" x14ac:dyDescent="0.4">
      <c r="B12" s="85"/>
      <c r="C12" s="86"/>
      <c r="D12" s="90"/>
      <c r="E12" s="93"/>
      <c r="F12" s="30" t="s">
        <v>215</v>
      </c>
      <c r="G12" s="94"/>
      <c r="H12" s="57" t="s">
        <v>753</v>
      </c>
      <c r="I12" s="8" t="str">
        <f>HYPERLINK("..\医療費分析(令和5年度)\■集計定義.xlsx#’オーラルフレイル区分の定義’!A1","■集計定義.xlsx#オーラルフレイル区分の定義!A1")</f>
        <v>■集計定義.xlsx#オーラルフレイル区分の定義!A1</v>
      </c>
    </row>
    <row r="13" spans="2:9" ht="48" customHeight="1" x14ac:dyDescent="0.4">
      <c r="B13" s="121" t="s">
        <v>722</v>
      </c>
      <c r="C13" s="122"/>
      <c r="D13" s="97" t="s">
        <v>721</v>
      </c>
      <c r="E13" s="92" t="s">
        <v>720</v>
      </c>
      <c r="F13" s="28" t="s">
        <v>719</v>
      </c>
      <c r="G13" s="92" t="s">
        <v>718</v>
      </c>
      <c r="H13" s="55" t="s">
        <v>717</v>
      </c>
      <c r="I13" s="6" t="str">
        <f>HYPERLINK("..\医療費分析(令和5年度)\1.基礎統計.xlsx#'被保険者数'!A1","1.基礎統計.xlsx#被保険者数!A1")</f>
        <v>1.基礎統計.xlsx#被保険者数!A1</v>
      </c>
    </row>
    <row r="14" spans="2:9" ht="48" customHeight="1" x14ac:dyDescent="0.4">
      <c r="B14" s="123"/>
      <c r="C14" s="124"/>
      <c r="D14" s="98"/>
      <c r="E14" s="93"/>
      <c r="F14" s="29" t="s">
        <v>716</v>
      </c>
      <c r="G14" s="93"/>
      <c r="H14" s="56" t="s">
        <v>715</v>
      </c>
      <c r="I14" s="7" t="str">
        <f>HYPERLINK("..\医療費分析(令和5年度)\1.基礎統計.xlsx#'市区町村別_被保険者数'!A1","1.基礎統計.xlsx#市区町村別_被保険者数!A1")</f>
        <v>1.基礎統計.xlsx#市区町村別_被保険者数!A1</v>
      </c>
    </row>
    <row r="15" spans="2:9" ht="48" customHeight="1" x14ac:dyDescent="0.4">
      <c r="B15" s="123"/>
      <c r="C15" s="124"/>
      <c r="D15" s="98"/>
      <c r="E15" s="94"/>
      <c r="F15" s="30" t="s">
        <v>714</v>
      </c>
      <c r="G15" s="93"/>
      <c r="H15" s="57" t="s">
        <v>713</v>
      </c>
      <c r="I15" s="8" t="str">
        <f>HYPERLINK("..\医療費分析(令和5年度)\1.基礎統計.xlsx#'市区町村別_被保険者数MAP'!A1","1.基礎統計.xlsx#市区町村別_被保険者数MAP!A1")</f>
        <v>1.基礎統計.xlsx#市区町村別_被保険者数MAP!A1</v>
      </c>
    </row>
    <row r="16" spans="2:9" ht="48" customHeight="1" x14ac:dyDescent="0.4">
      <c r="B16" s="123"/>
      <c r="C16" s="124"/>
      <c r="D16" s="98"/>
      <c r="E16" s="99" t="s">
        <v>712</v>
      </c>
      <c r="F16" s="28" t="s">
        <v>711</v>
      </c>
      <c r="G16" s="93"/>
      <c r="H16" s="55" t="s">
        <v>710</v>
      </c>
      <c r="I16" s="6" t="str">
        <f>HYPERLINK("..\医療費分析(令和5年度)\1.基礎統計.xlsx#'介護認定率'!A1","1.基礎統計.xlsx#介護認定率!A1")</f>
        <v>1.基礎統計.xlsx#介護認定率!A1</v>
      </c>
    </row>
    <row r="17" spans="2:9" ht="48" customHeight="1" x14ac:dyDescent="0.4">
      <c r="B17" s="123"/>
      <c r="C17" s="124"/>
      <c r="D17" s="98"/>
      <c r="E17" s="99"/>
      <c r="F17" s="31" t="s">
        <v>709</v>
      </c>
      <c r="G17" s="93"/>
      <c r="H17" s="56" t="s">
        <v>708</v>
      </c>
      <c r="I17" s="7" t="str">
        <f>HYPERLINK("..\医療費分析(令和5年度)\1.基礎統計.xlsx#'市区町村別_介護認定率'!A1","1.基礎統計.xlsx#市区町村別_介護認定率!A1")</f>
        <v>1.基礎統計.xlsx#市区町村別_介護認定率!A1</v>
      </c>
    </row>
    <row r="18" spans="2:9" ht="48" customHeight="1" x14ac:dyDescent="0.4">
      <c r="B18" s="123"/>
      <c r="C18" s="124"/>
      <c r="D18" s="98"/>
      <c r="E18" s="99" t="s">
        <v>754</v>
      </c>
      <c r="F18" s="28" t="s">
        <v>707</v>
      </c>
      <c r="G18" s="93"/>
      <c r="H18" s="56" t="s">
        <v>706</v>
      </c>
      <c r="I18" s="7" t="str">
        <f>HYPERLINK("..\医療費分析(令和5年度)\1.基礎統計.xlsx#'介護疾病別有病状況'!A1","1.基礎統計.xlsx#介護疾病別有病状況!A1")</f>
        <v>1.基礎統計.xlsx#介護疾病別有病状況!A1</v>
      </c>
    </row>
    <row r="19" spans="2:9" ht="48" customHeight="1" x14ac:dyDescent="0.4">
      <c r="B19" s="123"/>
      <c r="C19" s="124"/>
      <c r="D19" s="98"/>
      <c r="E19" s="99"/>
      <c r="F19" s="30" t="s">
        <v>705</v>
      </c>
      <c r="G19" s="93"/>
      <c r="H19" s="57" t="s">
        <v>704</v>
      </c>
      <c r="I19" s="8" t="str">
        <f>HYPERLINK("..\医療費分析(令和5年度)\1.基礎統計.xlsx#'市区町村別_介護疾病別有病状況'!A1","1.基礎統計.xlsx#市区町村別_介護疾病別有病状況!A1")</f>
        <v>1.基礎統計.xlsx#市区町村別_介護疾病別有病状況!A1</v>
      </c>
    </row>
    <row r="20" spans="2:9" ht="48" customHeight="1" x14ac:dyDescent="0.4">
      <c r="B20" s="123"/>
      <c r="C20" s="124"/>
      <c r="D20" s="98"/>
      <c r="E20" s="92" t="s">
        <v>703</v>
      </c>
      <c r="F20" s="28" t="s">
        <v>702</v>
      </c>
      <c r="G20" s="93"/>
      <c r="H20" s="55" t="s">
        <v>701</v>
      </c>
      <c r="I20" s="6" t="str">
        <f>HYPERLINK("..\医療費分析(令和5年度)\1.基礎統計.xlsx#'標準化死亡比'!A1","1.基礎統計.xlsx#標準化死亡比!A1")</f>
        <v>1.基礎統計.xlsx#標準化死亡比!A1</v>
      </c>
    </row>
    <row r="21" spans="2:9" ht="48" customHeight="1" x14ac:dyDescent="0.4">
      <c r="B21" s="123"/>
      <c r="C21" s="124"/>
      <c r="D21" s="98"/>
      <c r="E21" s="94"/>
      <c r="F21" s="30" t="s">
        <v>700</v>
      </c>
      <c r="G21" s="93"/>
      <c r="H21" s="57" t="s">
        <v>699</v>
      </c>
      <c r="I21" s="8" t="str">
        <f>HYPERLINK("..\医療費分析(令和5年度)\1.基礎統計.xlsx#'市区町村別_標準化死亡比'!A1","1.基礎統計.xlsx#市区町村別_標準化死亡比!A1")</f>
        <v>1.基礎統計.xlsx#市区町村別_標準化死亡比!A1</v>
      </c>
    </row>
    <row r="22" spans="2:9" ht="48" customHeight="1" x14ac:dyDescent="0.4">
      <c r="B22" s="123"/>
      <c r="C22" s="124"/>
      <c r="D22" s="98"/>
      <c r="E22" s="92" t="s">
        <v>698</v>
      </c>
      <c r="F22" s="32" t="s">
        <v>890</v>
      </c>
      <c r="G22" s="93"/>
      <c r="H22" s="58" t="s">
        <v>697</v>
      </c>
      <c r="I22" s="6" t="str">
        <f>HYPERLINK("..\医療費分析(令和5年度)\1.基礎統計.xlsx#'疾病別死因割合'!A1","1.基礎統計.xlsx#疾病別死因割合!A1")</f>
        <v>1.基礎統計.xlsx#疾病別死因割合!A1</v>
      </c>
    </row>
    <row r="23" spans="2:9" ht="48" customHeight="1" x14ac:dyDescent="0.4">
      <c r="B23" s="123"/>
      <c r="C23" s="124"/>
      <c r="D23" s="98"/>
      <c r="E23" s="94"/>
      <c r="F23" s="33" t="s">
        <v>696</v>
      </c>
      <c r="G23" s="93"/>
      <c r="H23" s="57" t="s">
        <v>695</v>
      </c>
      <c r="I23" s="8" t="str">
        <f>HYPERLINK("..\医療費分析(令和5年度)\1.基礎統計.xlsx#'市区町村別_疾病別死因割合'!A1","1.基礎統計.xlsx#市区町村別_疾病別死因割合!A1")</f>
        <v>1.基礎統計.xlsx#市区町村別_疾病別死因割合!A1</v>
      </c>
    </row>
    <row r="24" spans="2:9" ht="48" customHeight="1" x14ac:dyDescent="0.4">
      <c r="B24" s="123"/>
      <c r="C24" s="124"/>
      <c r="D24" s="98"/>
      <c r="E24" s="24" t="s">
        <v>694</v>
      </c>
      <c r="F24" s="28" t="s">
        <v>693</v>
      </c>
      <c r="G24" s="93"/>
      <c r="H24" s="55" t="s">
        <v>692</v>
      </c>
      <c r="I24" s="6" t="str">
        <f>HYPERLINK("..\医療費分析(令和5年度)\1.基礎統計.xlsx#'長期入院'!A1","1.基礎統計.xlsx#長期入院!A1")</f>
        <v>1.基礎統計.xlsx#長期入院!A1</v>
      </c>
    </row>
    <row r="25" spans="2:9" ht="48" customHeight="1" x14ac:dyDescent="0.4">
      <c r="B25" s="89" t="s">
        <v>916</v>
      </c>
      <c r="C25" s="89">
        <v>1</v>
      </c>
      <c r="D25" s="89" t="s">
        <v>691</v>
      </c>
      <c r="E25" s="102" t="s">
        <v>691</v>
      </c>
      <c r="F25" s="28" t="s">
        <v>891</v>
      </c>
      <c r="G25" s="92" t="s">
        <v>838</v>
      </c>
      <c r="H25" s="58" t="s">
        <v>839</v>
      </c>
      <c r="I25" s="6" t="str">
        <f>HYPERLINK("..\医療費分析(令和5年度)\2-1.①医療費の状況.xlsx#'年度別_一人当たりの医療費'!A1","2-1.①医療費の状況.xlsx#年度別_一人当たりの医療費!A1")</f>
        <v>2-1.①医療費の状況.xlsx#年度別_一人当たりの医療費!A1</v>
      </c>
    </row>
    <row r="26" spans="2:9" ht="48" customHeight="1" x14ac:dyDescent="0.4">
      <c r="B26" s="90"/>
      <c r="C26" s="90"/>
      <c r="D26" s="90"/>
      <c r="E26" s="103"/>
      <c r="F26" s="34" t="s">
        <v>690</v>
      </c>
      <c r="G26" s="93"/>
      <c r="H26" s="56" t="s">
        <v>663</v>
      </c>
      <c r="I26" s="7" t="str">
        <f>HYPERLINK("..\医療費分析(令和5年度)\2-1.①医療費の状況.xlsx#'年齢階層別_医療費'!A1","2-1.①医療費の状況.xlsx#年齢階層別_医療費!A1")</f>
        <v>2-1.①医療費の状況.xlsx#年齢階層別_医療費!A1</v>
      </c>
    </row>
    <row r="27" spans="2:9" ht="48" customHeight="1" x14ac:dyDescent="0.4">
      <c r="B27" s="90"/>
      <c r="C27" s="90"/>
      <c r="D27" s="90"/>
      <c r="E27" s="103"/>
      <c r="F27" s="34" t="s">
        <v>689</v>
      </c>
      <c r="G27" s="93"/>
      <c r="H27" s="56" t="s">
        <v>661</v>
      </c>
      <c r="I27" s="7" t="str">
        <f>HYPERLINK("..\医療費分析(令和5年度)\2-1.①医療費の状況.xlsx#'男女別_医療費'!A1","2-1.①医療費の状況.xlsx#男女別_医療費!A1")</f>
        <v>2-1.①医療費の状況.xlsx#男女別_医療費!A1</v>
      </c>
    </row>
    <row r="28" spans="2:9" ht="48" customHeight="1" x14ac:dyDescent="0.4">
      <c r="B28" s="90"/>
      <c r="C28" s="90"/>
      <c r="D28" s="90"/>
      <c r="E28" s="103"/>
      <c r="F28" s="34" t="s">
        <v>688</v>
      </c>
      <c r="G28" s="93"/>
      <c r="H28" s="56" t="s">
        <v>660</v>
      </c>
      <c r="I28" s="7" t="str">
        <f>HYPERLINK("..\医療費分析(令和5年度)\2-1.①医療費の状況.xlsx#'市区町村別_医療費'!A1","2-1.①医療費の状況.xlsx#市区町村別_医療費!A1")</f>
        <v>2-1.①医療費の状況.xlsx#市区町村別_医療費!A1</v>
      </c>
    </row>
    <row r="29" spans="2:9" ht="48" customHeight="1" x14ac:dyDescent="0.4">
      <c r="B29" s="90"/>
      <c r="C29" s="90"/>
      <c r="D29" s="90"/>
      <c r="E29" s="103"/>
      <c r="F29" s="29" t="s">
        <v>687</v>
      </c>
      <c r="G29" s="93"/>
      <c r="H29" s="56" t="s">
        <v>686</v>
      </c>
      <c r="I29" s="7" t="str">
        <f>HYPERLINK("..\医療費分析(令和5年度)\2-1.①医療費の状況.xlsx#'市区町村別_被保険者一人当たりの医療費MAP'!A1","2-1.①医療費の状況.xlsx#市区町村別_被保険者一人当たりの医療費MAP!A1")</f>
        <v>2-1.①医療費の状況.xlsx#市区町村別_被保険者一人当たりの医療費MAP!A1</v>
      </c>
    </row>
    <row r="30" spans="2:9" ht="48" customHeight="1" x14ac:dyDescent="0.4">
      <c r="B30" s="90"/>
      <c r="C30" s="90"/>
      <c r="D30" s="90"/>
      <c r="E30" s="103"/>
      <c r="F30" s="29" t="s">
        <v>685</v>
      </c>
      <c r="G30" s="93"/>
      <c r="H30" s="56" t="s">
        <v>684</v>
      </c>
      <c r="I30" s="7" t="str">
        <f>HYPERLINK("..\医療費分析(令和5年度)\2-1.①医療費の状況.xlsx#'市区町村別_レセプト一件当たりの医療費MAP'!A1","2-1.①医療費の状況.xlsx#市区町村別_レセプト一件当たりの医療費MAP!A1")</f>
        <v>2-1.①医療費の状況.xlsx#市区町村別_レセプト一件当たりの医療費MAP!A1</v>
      </c>
    </row>
    <row r="31" spans="2:9" ht="48" customHeight="1" x14ac:dyDescent="0.4">
      <c r="B31" s="90"/>
      <c r="C31" s="90"/>
      <c r="D31" s="90"/>
      <c r="E31" s="103"/>
      <c r="F31" s="29" t="s">
        <v>683</v>
      </c>
      <c r="G31" s="93"/>
      <c r="H31" s="56" t="s">
        <v>682</v>
      </c>
      <c r="I31" s="7" t="str">
        <f>HYPERLINK("..\医療費分析(令和5年度)\2-1.①医療費の状況.xlsx#'市区町村別_患者一人当たりの医療費MAP'!A1","2-1.①医療費の状況.xlsx#市区町村別_患者一人当たりの医療費MAP!A1")</f>
        <v>2-1.①医療費の状況.xlsx#市区町村別_患者一人当たりの医療費MAP!A1</v>
      </c>
    </row>
    <row r="32" spans="2:9" ht="48" customHeight="1" x14ac:dyDescent="0.4">
      <c r="B32" s="90"/>
      <c r="C32" s="90"/>
      <c r="D32" s="90"/>
      <c r="E32" s="103"/>
      <c r="F32" s="29" t="s">
        <v>681</v>
      </c>
      <c r="G32" s="93"/>
      <c r="H32" s="56" t="s">
        <v>680</v>
      </c>
      <c r="I32" s="7" t="str">
        <f>HYPERLINK("..\医療費分析(令和5年度)\2-1.①医療費の状況.xlsx#'市区町村別_被保険者一人当たりのレセプト件数MAP'!A1","2-1.①医療費の状況.xlsx#市区町村別_被保険者一人当たりのレセプト件数MAP!A1")</f>
        <v>2-1.①医療費の状況.xlsx#市区町村別_被保険者一人当たりのレセプト件数MAP!A1</v>
      </c>
    </row>
    <row r="33" spans="2:9" ht="48" customHeight="1" x14ac:dyDescent="0.4">
      <c r="B33" s="90"/>
      <c r="C33" s="90"/>
      <c r="D33" s="90"/>
      <c r="E33" s="103"/>
      <c r="F33" s="29" t="s">
        <v>679</v>
      </c>
      <c r="G33" s="93"/>
      <c r="H33" s="56" t="s">
        <v>678</v>
      </c>
      <c r="I33" s="7" t="str">
        <f>HYPERLINK("..\医療費分析(令和5年度)\2-1.①医療費の状況.xlsx#'市区町村別_患者割合MAP'!A1","2-1.①医療費の状況.xlsx#市区町村別_患者割合MAP!A1")</f>
        <v>2-1.①医療費の状況.xlsx#市区町村別_患者割合MAP!A1</v>
      </c>
    </row>
    <row r="34" spans="2:9" ht="48" customHeight="1" x14ac:dyDescent="0.4">
      <c r="B34" s="90"/>
      <c r="C34" s="90"/>
      <c r="D34" s="90"/>
      <c r="E34" s="103"/>
      <c r="F34" s="34" t="s">
        <v>677</v>
      </c>
      <c r="G34" s="93"/>
      <c r="H34" s="56" t="s">
        <v>676</v>
      </c>
      <c r="I34" s="7" t="str">
        <f>HYPERLINK("..\医療費分析(令和5年度)\2-1.①医療費の状況.xlsx#'市区町村別_年齢調整医療費'!A1","2-1.①医療費の状況.xlsx#市区町村別_年齢調整医療費!A1")</f>
        <v>2-1.①医療費の状況.xlsx#市区町村別_年齢調整医療費!A1</v>
      </c>
    </row>
    <row r="35" spans="2:9" ht="48" customHeight="1" x14ac:dyDescent="0.4">
      <c r="B35" s="90"/>
      <c r="C35" s="90"/>
      <c r="D35" s="90"/>
      <c r="E35" s="104"/>
      <c r="F35" s="30" t="s">
        <v>675</v>
      </c>
      <c r="G35" s="94"/>
      <c r="H35" s="57" t="s">
        <v>674</v>
      </c>
      <c r="I35" s="17" t="str">
        <f>HYPERLINK("..\医療費分析(令和5年度)\2-1.①医療費の状況.xlsx#'市区町村別_年齢調整医療費グラフ'!A1","2-1.①医療費の状況.xlsx#市区町村別_年齢調整医療費グラフ!A1")</f>
        <v>2-1.①医療費の状況.xlsx#市区町村別_年齢調整医療費グラフ!A1</v>
      </c>
    </row>
    <row r="36" spans="2:9" ht="48" customHeight="1" x14ac:dyDescent="0.4">
      <c r="B36" s="90"/>
      <c r="C36" s="90"/>
      <c r="D36" s="90"/>
      <c r="E36" s="102" t="s">
        <v>786</v>
      </c>
      <c r="F36" s="28" t="s">
        <v>826</v>
      </c>
      <c r="G36" s="92" t="s">
        <v>832</v>
      </c>
      <c r="H36" s="55" t="s">
        <v>787</v>
      </c>
      <c r="I36" s="6" t="str">
        <f>HYPERLINK("..\医療費分析(令和5年度)\2-1.②R1及びR2で一人当たり医療費の高い14市町の状況.xlsx#'14市町別_医療費'!A1","2-1.②R1及びR2で一人当たり医療費の高い14市町の状況.xlsx#14市町別_医療費!A1")</f>
        <v>2-1.②R1及びR2で一人当たり医療費の高い14市町の状況.xlsx#14市町別_医療費!A1</v>
      </c>
    </row>
    <row r="37" spans="2:9" ht="48" customHeight="1" x14ac:dyDescent="0.4">
      <c r="B37" s="90"/>
      <c r="C37" s="90"/>
      <c r="D37" s="90"/>
      <c r="E37" s="103"/>
      <c r="F37" s="29" t="s">
        <v>883</v>
      </c>
      <c r="G37" s="93"/>
      <c r="H37" s="56" t="s">
        <v>788</v>
      </c>
      <c r="I37" s="7" t="str">
        <f>HYPERLINK("..\医療費分析(令和5年度)\2-1.②R1及びR2で一人当たり医療費の高い14市町の状況.xlsx#'14市町別_被保険者一人当たりの医療費グラフ'!A1","2-1.②R1及びR2で一人当たり医療費の高い14市町の状況.xlsx#14市町別_被保険者一人当たりの医療費グラフ!A1")</f>
        <v>2-1.②R1及びR2で一人当たり医療費の高い14市町の状況.xlsx#14市町別_被保険者一人当たりの医療費グラフ!A1</v>
      </c>
    </row>
    <row r="38" spans="2:9" ht="48" customHeight="1" x14ac:dyDescent="0.4">
      <c r="B38" s="90"/>
      <c r="C38" s="90"/>
      <c r="D38" s="90"/>
      <c r="E38" s="103"/>
      <c r="F38" s="29" t="s">
        <v>892</v>
      </c>
      <c r="G38" s="93"/>
      <c r="H38" s="56" t="s">
        <v>789</v>
      </c>
      <c r="I38" s="7" t="str">
        <f>HYPERLINK("..\医療費分析(令和5年度)\2-1.②R1及びR2で一人当たり医療費の高い14市町の状況.xlsx#'14市町別_被保険者一人当たりの医療費MAP'!A1","2-1.②R1及びR2で一人当たり医療費の高い14市町の状況.xlsx#14市町別_被保険者一人当たりの医療費MAP!A1")</f>
        <v>2-1.②R1及びR2で一人当たり医療費の高い14市町の状況.xlsx#14市町別_被保険者一人当たりの医療費MAP!A1</v>
      </c>
    </row>
    <row r="39" spans="2:9" ht="48" customHeight="1" x14ac:dyDescent="0.4">
      <c r="B39" s="90"/>
      <c r="C39" s="90"/>
      <c r="D39" s="90"/>
      <c r="E39" s="103"/>
      <c r="F39" s="29" t="s">
        <v>884</v>
      </c>
      <c r="G39" s="93"/>
      <c r="H39" s="56" t="s">
        <v>790</v>
      </c>
      <c r="I39" s="7" t="str">
        <f>HYPERLINK("..\医療費分析(令和5年度)\2-1.②R1及びR2で一人当たり医療費の高い14市町の状況.xlsx#'14市町別_レセプト一件当たりの医療費グラフ'!A1","2-1.②R1及びR2で一人当たり医療費の高い14市町の状況.xlsx#14市町別_レセプト一件当たりの医療費グラフ!A1")</f>
        <v>2-1.②R1及びR2で一人当たり医療費の高い14市町の状況.xlsx#14市町別_レセプト一件当たりの医療費グラフ!A1</v>
      </c>
    </row>
    <row r="40" spans="2:9" ht="48" customHeight="1" x14ac:dyDescent="0.4">
      <c r="B40" s="90"/>
      <c r="C40" s="90"/>
      <c r="D40" s="90"/>
      <c r="E40" s="103"/>
      <c r="F40" s="29" t="s">
        <v>893</v>
      </c>
      <c r="G40" s="93"/>
      <c r="H40" s="56" t="s">
        <v>791</v>
      </c>
      <c r="I40" s="7" t="str">
        <f>HYPERLINK("..\医療費分析(令和5年度)\2-1.②R1及びR2で一人当たり医療費の高い14市町の状況.xlsx#'14市町別_レセプト一件当たりの医療費MAP'!A1","2-1.②R1及びR2で一人当たり医療費の高い14市町の状況.xlsx#14市町別_レセプト一件当たりの医療費MAP!A1")</f>
        <v>2-1.②R1及びR2で一人当たり医療費の高い14市町の状況.xlsx#14市町別_レセプト一件当たりの医療費MAP!A1</v>
      </c>
    </row>
    <row r="41" spans="2:9" ht="48" customHeight="1" x14ac:dyDescent="0.4">
      <c r="B41" s="90"/>
      <c r="C41" s="90"/>
      <c r="D41" s="90"/>
      <c r="E41" s="103"/>
      <c r="F41" s="29" t="s">
        <v>885</v>
      </c>
      <c r="G41" s="93"/>
      <c r="H41" s="56" t="s">
        <v>792</v>
      </c>
      <c r="I41" s="7" t="str">
        <f>HYPERLINK("..\医療費分析(令和5年度)\2-1.②R1及びR2で一人当たり医療費の高い14市町の状況.xlsx#'14市町別_受診率グラフ'!A1","2-1.②R1及びR2で一人当たり医療費の高い14市町の状況.xlsx#14市町別_受診率グラフ!A1")</f>
        <v>2-1.②R1及びR2で一人当たり医療費の高い14市町の状況.xlsx#14市町別_受診率グラフ!A1</v>
      </c>
    </row>
    <row r="42" spans="2:9" ht="48" customHeight="1" x14ac:dyDescent="0.4">
      <c r="B42" s="90"/>
      <c r="C42" s="90"/>
      <c r="D42" s="90"/>
      <c r="E42" s="103"/>
      <c r="F42" s="29" t="s">
        <v>894</v>
      </c>
      <c r="G42" s="93"/>
      <c r="H42" s="56" t="s">
        <v>793</v>
      </c>
      <c r="I42" s="7" t="str">
        <f>HYPERLINK("..\医療費分析(令和5年度)\2-1.②R1及びR2で一人当たり医療費の高い14市町の状況.xlsx#'14市町別_受診率MAP'!A1","2-1.②R1及びR2で一人当たり医療費の高い14市町の状況.xlsx#14市町別_受診率MAP!A1")</f>
        <v>2-1.②R1及びR2で一人当たり医療費の高い14市町の状況.xlsx#14市町別_受診率MAP!A1</v>
      </c>
    </row>
    <row r="43" spans="2:9" ht="48" customHeight="1" x14ac:dyDescent="0.4">
      <c r="B43" s="90"/>
      <c r="C43" s="90"/>
      <c r="D43" s="90"/>
      <c r="E43" s="103"/>
      <c r="F43" s="31" t="s">
        <v>827</v>
      </c>
      <c r="G43" s="93"/>
      <c r="H43" s="56" t="s">
        <v>794</v>
      </c>
      <c r="I43" s="9" t="str">
        <f>HYPERLINK("..\医療費分析(令和5年度)\2-1.②R1及びR2で一人当たり医療費の高い14市町の状況.xlsx#'14市町別_中分類医療費順位'!A1","2-1.②R1及びR2で一人当たり医療費の高い14市町の状況.xlsx#14市町別_中分類医療費順位!A1")</f>
        <v>2-1.②R1及びR2で一人当たり医療費の高い14市町の状況.xlsx#14市町別_中分類医療費順位!A1</v>
      </c>
    </row>
    <row r="44" spans="2:9" ht="48" customHeight="1" x14ac:dyDescent="0.4">
      <c r="B44" s="90"/>
      <c r="C44" s="90"/>
      <c r="D44" s="90"/>
      <c r="E44" s="104"/>
      <c r="F44" s="30" t="s">
        <v>828</v>
      </c>
      <c r="G44" s="94"/>
      <c r="H44" s="59" t="s">
        <v>795</v>
      </c>
      <c r="I44" s="8" t="str">
        <f>HYPERLINK("..\医療費分析(令和5年度)\2-1.②R1及びR2で一人当たり医療費の高い14市町の状況.xlsx#'参考_一人当たり医療費の高い14市町の選定'!A1","2-1.②R1及びR2で一人当たり医療費の高い14市町の状況.xlsx#参考_一人当たり医療費の高い14市町の選定!A1")</f>
        <v>2-1.②R1及びR2で一人当たり医療費の高い14市町の状況.xlsx#参考_一人当たり医療費の高い14市町の選定!A1</v>
      </c>
    </row>
    <row r="45" spans="2:9" ht="48" customHeight="1" x14ac:dyDescent="0.4">
      <c r="B45" s="90"/>
      <c r="C45" s="90"/>
      <c r="D45" s="90"/>
      <c r="E45" s="99" t="s">
        <v>800</v>
      </c>
      <c r="F45" s="28" t="s">
        <v>829</v>
      </c>
      <c r="G45" s="99" t="s">
        <v>833</v>
      </c>
      <c r="H45" s="55" t="s">
        <v>796</v>
      </c>
      <c r="I45" s="6" t="str">
        <f>HYPERLINK("..\医療費分析(令和5年度)\2-1.③R1及びR2で一人当たり医療費の低い14市町の状況.xlsx#'14市町別_医療費'!A1","2-1.③R1及びR2で一人当たり医療費の低い14市町の状況.xlsx#14市町別_医療費!A1")</f>
        <v>2-1.③R1及びR2で一人当たり医療費の低い14市町の状況.xlsx#14市町別_医療費!A1</v>
      </c>
    </row>
    <row r="46" spans="2:9" ht="48" customHeight="1" x14ac:dyDescent="0.4">
      <c r="B46" s="90"/>
      <c r="C46" s="90"/>
      <c r="D46" s="90"/>
      <c r="E46" s="99"/>
      <c r="F46" s="29" t="s">
        <v>883</v>
      </c>
      <c r="G46" s="99"/>
      <c r="H46" s="56" t="s">
        <v>797</v>
      </c>
      <c r="I46" s="7" t="str">
        <f>HYPERLINK("..\医療費分析(令和5年度)\2-1.③R1及びR2で一人当たり医療費の低い14市町の状況.xlsx#'14市町別_被保険者一人当たりの医療費グラフ'!A1","2-1.③R1及びR2で一人当たり医療費の低い14市町の状況.xlsx#14市町別_被保険者一人当たりの医療費グラフ!A1")</f>
        <v>2-1.③R1及びR2で一人当たり医療費の低い14市町の状況.xlsx#14市町別_被保険者一人当たりの医療費グラフ!A1</v>
      </c>
    </row>
    <row r="47" spans="2:9" ht="48" customHeight="1" x14ac:dyDescent="0.4">
      <c r="B47" s="90"/>
      <c r="C47" s="90"/>
      <c r="D47" s="90"/>
      <c r="E47" s="99"/>
      <c r="F47" s="29" t="s">
        <v>895</v>
      </c>
      <c r="G47" s="99"/>
      <c r="H47" s="60" t="s">
        <v>789</v>
      </c>
      <c r="I47" s="7" t="str">
        <f>HYPERLINK("..\医療費分析(令和5年度)\2-1.③R1及びR2で一人当たり医療費の低い14市町の状況.xlsx#'14市町別_被保険者一人当たりの医療費MAP'!A1","2-1.③R1及びR2で一人当たり医療費の低い14市町の状況.xlsx#14市町別_被保険者一人当たりの医療費MAP!A1")</f>
        <v>2-1.③R1及びR2で一人当たり医療費の低い14市町の状況.xlsx#14市町別_被保険者一人当たりの医療費MAP!A1</v>
      </c>
    </row>
    <row r="48" spans="2:9" ht="48" customHeight="1" x14ac:dyDescent="0.4">
      <c r="B48" s="90"/>
      <c r="C48" s="90"/>
      <c r="D48" s="90"/>
      <c r="E48" s="99"/>
      <c r="F48" s="29" t="s">
        <v>884</v>
      </c>
      <c r="G48" s="99"/>
      <c r="H48" s="56" t="s">
        <v>798</v>
      </c>
      <c r="I48" s="10" t="str">
        <f>HYPERLINK("..\医療費分析(令和5年度)\2-1.③R1及びR2で一人当たり医療費の低い14市町の状況.xlsx#'14市町別_レセプト一件当たりの医療費グラフ'!A1","2-1.③R1及びR2で一人当たり医療費の低い14市町の状況.xlsx#14市町別_レセプト一件当たりの医療費グラフ!A1")</f>
        <v>2-1.③R1及びR2で一人当たり医療費の低い14市町の状況.xlsx#14市町別_レセプト一件当たりの医療費グラフ!A1</v>
      </c>
    </row>
    <row r="49" spans="2:9" ht="48" customHeight="1" x14ac:dyDescent="0.4">
      <c r="B49" s="90"/>
      <c r="C49" s="90"/>
      <c r="D49" s="90"/>
      <c r="E49" s="99"/>
      <c r="F49" s="29" t="s">
        <v>896</v>
      </c>
      <c r="G49" s="99"/>
      <c r="H49" s="56" t="s">
        <v>791</v>
      </c>
      <c r="I49" s="7" t="str">
        <f>HYPERLINK("..\医療費分析(令和5年度)\2-1.③R1及びR2で一人当たり医療費の低い14市町の状況.xlsx#'14市町別_レセプト一件当たりの医療費MAP'!A1","2-1.③R1及びR2で一人当たり医療費の低い14市町の状況.xlsx#14市町別_レセプト一件当たりの医療費MAP!A1")</f>
        <v>2-1.③R1及びR2で一人当たり医療費の低い14市町の状況.xlsx#14市町別_レセプト一件当たりの医療費MAP!A1</v>
      </c>
    </row>
    <row r="50" spans="2:9" ht="48" customHeight="1" x14ac:dyDescent="0.4">
      <c r="B50" s="90"/>
      <c r="C50" s="90"/>
      <c r="D50" s="90"/>
      <c r="E50" s="99"/>
      <c r="F50" s="29" t="s">
        <v>885</v>
      </c>
      <c r="G50" s="99"/>
      <c r="H50" s="56" t="s">
        <v>792</v>
      </c>
      <c r="I50" s="7" t="str">
        <f>HYPERLINK("..\医療費分析(令和5年度)\2-1.③R1及びR2で一人当たり医療費の低い14市町の状況.xlsx#'14市町別_受診率グラフ'!A1","2-1.③R1及びR2で一人当たり医療費の低い14市町の状況.xlsx#14市町別_受診率グラフ!A1")</f>
        <v>2-1.③R1及びR2で一人当たり医療費の低い14市町の状況.xlsx#14市町別_受診率グラフ!A1</v>
      </c>
    </row>
    <row r="51" spans="2:9" ht="48" customHeight="1" x14ac:dyDescent="0.4">
      <c r="B51" s="90"/>
      <c r="C51" s="90"/>
      <c r="D51" s="90"/>
      <c r="E51" s="99"/>
      <c r="F51" s="31" t="s">
        <v>897</v>
      </c>
      <c r="G51" s="99"/>
      <c r="H51" s="60" t="s">
        <v>793</v>
      </c>
      <c r="I51" s="9" t="str">
        <f>HYPERLINK("..\医療費分析(令和5年度)\2-1.③R1及びR2で一人当たり医療費の低い14市町の状況.xlsx#'14市町別_受診率MAP'!A1","2-1.③R1及びR2で一人当たり医療費の低い14市町の状況.xlsx#14市町別_受診率MAP!A1")</f>
        <v>2-1.③R1及びR2で一人当たり医療費の低い14市町の状況.xlsx#14市町別_受診率MAP!A1</v>
      </c>
    </row>
    <row r="52" spans="2:9" ht="48" customHeight="1" x14ac:dyDescent="0.4">
      <c r="B52" s="90"/>
      <c r="C52" s="90"/>
      <c r="D52" s="90"/>
      <c r="E52" s="99"/>
      <c r="F52" s="29" t="s">
        <v>830</v>
      </c>
      <c r="G52" s="99"/>
      <c r="H52" s="56" t="s">
        <v>794</v>
      </c>
      <c r="I52" s="7" t="str">
        <f>HYPERLINK("..\医療費分析(令和5年度)\2-1.③R1及びR2で一人当たり医療費の低い14市町の状況.xlsx#'14市町別_中分類医療費順位'!A1","2-1.③R1及びR2で一人当たり医療費の低い14市町の状況.xlsx#14市町別_中分類医療費順位!A1")</f>
        <v>2-1.③R1及びR2で一人当たり医療費の低い14市町の状況.xlsx#14市町別_中分類医療費順位!A1</v>
      </c>
    </row>
    <row r="53" spans="2:9" ht="48" customHeight="1" x14ac:dyDescent="0.4">
      <c r="B53" s="90"/>
      <c r="C53" s="91"/>
      <c r="D53" s="91"/>
      <c r="E53" s="99"/>
      <c r="F53" s="30" t="s">
        <v>831</v>
      </c>
      <c r="G53" s="99"/>
      <c r="H53" s="60" t="s">
        <v>799</v>
      </c>
      <c r="I53" s="9" t="str">
        <f>HYPERLINK("..\医療費分析(令和5年度)\2-1.③R1及びR2で一人当たり医療費の低い14市町の状況.xlsx#'参考_一人当たり医療費の低い14市町の選定'!A1","2-1.③R1及びR2で一人当たり医療費の低い14市町の状況.xlsx#参考_一人当たり医療費の低い14市町の選定!A1")</f>
        <v>2-1.③R1及びR2で一人当たり医療費の低い14市町の状況.xlsx#参考_一人当たり医療費の低い14市町の選定!A1</v>
      </c>
    </row>
    <row r="54" spans="2:9" ht="48" customHeight="1" x14ac:dyDescent="0.4">
      <c r="B54" s="90"/>
      <c r="C54" s="89">
        <v>2</v>
      </c>
      <c r="D54" s="89" t="s">
        <v>673</v>
      </c>
      <c r="E54" s="92" t="s">
        <v>917</v>
      </c>
      <c r="F54" s="28" t="s">
        <v>760</v>
      </c>
      <c r="G54" s="92" t="s">
        <v>915</v>
      </c>
      <c r="H54" s="55" t="s">
        <v>672</v>
      </c>
      <c r="I54" s="6" t="str">
        <f>HYPERLINK("..\医療費分析(令和5年度)\2-2.高額レセプトの件数及び医療費.xlsx#'件数及び割合'!A1","2-2.高額レセプトの件数及び医療費.xlsx#件数及び割合!A1")</f>
        <v>2-2.高額レセプトの件数及び医療費.xlsx#件数及び割合!A1</v>
      </c>
    </row>
    <row r="55" spans="2:9" ht="48" customHeight="1" x14ac:dyDescent="0.4">
      <c r="B55" s="90"/>
      <c r="C55" s="90"/>
      <c r="D55" s="90"/>
      <c r="E55" s="93"/>
      <c r="F55" s="34" t="s">
        <v>761</v>
      </c>
      <c r="G55" s="93"/>
      <c r="H55" s="56" t="s">
        <v>671</v>
      </c>
      <c r="I55" s="7" t="str">
        <f>HYPERLINK("..\医療費分析(令和5年度)\2-2.高額レセプトの件数及び医療費.xlsx#'年齢階層別_件数及び割合'!A1","2-2.高額レセプトの件数及び医療費.xlsx#年齢階層別_件数及び割合!A1")</f>
        <v>2-2.高額レセプトの件数及び医療費.xlsx#年齢階層別_件数及び割合!A1</v>
      </c>
    </row>
    <row r="56" spans="2:9" ht="48" customHeight="1" x14ac:dyDescent="0.4">
      <c r="B56" s="90"/>
      <c r="C56" s="90"/>
      <c r="D56" s="90"/>
      <c r="E56" s="93"/>
      <c r="F56" s="34" t="s">
        <v>762</v>
      </c>
      <c r="G56" s="93"/>
      <c r="H56" s="56" t="s">
        <v>670</v>
      </c>
      <c r="I56" s="7" t="str">
        <f>HYPERLINK("..\医療費分析(令和5年度)\2-2.高額レセプトの件数及び医療費.xlsx#'男女別_件数及び割合'!A1","2-2.高額レセプトの件数及び医療費.xlsx#男女別_件数及び割合!A1")</f>
        <v>2-2.高額レセプトの件数及び医療費.xlsx#男女別_件数及び割合!A1</v>
      </c>
    </row>
    <row r="57" spans="2:9" ht="48" customHeight="1" x14ac:dyDescent="0.4">
      <c r="B57" s="90"/>
      <c r="C57" s="90"/>
      <c r="D57" s="90"/>
      <c r="E57" s="93"/>
      <c r="F57" s="34" t="s">
        <v>763</v>
      </c>
      <c r="G57" s="93"/>
      <c r="H57" s="56" t="s">
        <v>669</v>
      </c>
      <c r="I57" s="7" t="str">
        <f>HYPERLINK("..\医療費分析(令和5年度)\2-2.高額レセプトの件数及び医療費.xlsx#'市区町村別_件数及び割合'!A1","2-2.高額レセプトの件数及び医療費.xlsx#市区町村別_件数及び割合!A1")</f>
        <v>2-2.高額レセプトの件数及び医療費.xlsx#市区町村別_件数及び割合!A1</v>
      </c>
    </row>
    <row r="58" spans="2:9" ht="48" customHeight="1" x14ac:dyDescent="0.4">
      <c r="B58" s="90"/>
      <c r="C58" s="90"/>
      <c r="D58" s="90"/>
      <c r="E58" s="93"/>
      <c r="F58" s="35" t="s">
        <v>764</v>
      </c>
      <c r="G58" s="93"/>
      <c r="H58" s="56" t="s">
        <v>668</v>
      </c>
      <c r="I58" s="7" t="str">
        <f>HYPERLINK("..\医療費分析(令和5年度)\2-2.高額レセプトの件数及び医療費.xlsx#'市区町村別_高額レセ件数割合グラフ'!A1","2-2.高額レセプトの件数及び医療費.xlsx#市区町村別_高額レセ件数割合グラフ!A1")</f>
        <v>2-2.高額レセプトの件数及び医療費.xlsx#市区町村別_高額レセ件数割合グラフ!A1</v>
      </c>
    </row>
    <row r="59" spans="2:9" ht="48" customHeight="1" x14ac:dyDescent="0.4">
      <c r="B59" s="90"/>
      <c r="C59" s="90"/>
      <c r="D59" s="90"/>
      <c r="E59" s="93"/>
      <c r="F59" s="35" t="s">
        <v>765</v>
      </c>
      <c r="G59" s="93"/>
      <c r="H59" s="56" t="s">
        <v>667</v>
      </c>
      <c r="I59" s="7" t="str">
        <f>HYPERLINK("..\医療費分析(令和5年度)\2-2.高額レセプトの件数及び医療費.xlsx#'市区町村別_高額レセ件数割合MAP'!A1","2-2.高額レセプトの件数及び医療費.xlsx#市区町村別_高額レセ件数割合MAP!A1")</f>
        <v>2-2.高額レセプトの件数及び医療費.xlsx#市区町村別_高額レセ件数割合MAP!A1</v>
      </c>
    </row>
    <row r="60" spans="2:9" ht="48" customHeight="1" x14ac:dyDescent="0.4">
      <c r="B60" s="90"/>
      <c r="C60" s="90"/>
      <c r="D60" s="90"/>
      <c r="E60" s="93"/>
      <c r="F60" s="35" t="s">
        <v>766</v>
      </c>
      <c r="G60" s="93"/>
      <c r="H60" s="56" t="s">
        <v>666</v>
      </c>
      <c r="I60" s="7" t="str">
        <f>HYPERLINK("..\医療費分析(令和5年度)\2-2.高額レセプトの件数及び医療費.xlsx#'市区町村別_高額レセ医療費割合グラフ'!A1","2-2.高額レセプトの件数及び医療費.xlsx#市区町村別_高額レセ医療費割合グラフ!A1")</f>
        <v>2-2.高額レセプトの件数及び医療費.xlsx#市区町村別_高額レセ医療費割合グラフ!A1</v>
      </c>
    </row>
    <row r="61" spans="2:9" ht="48" customHeight="1" x14ac:dyDescent="0.4">
      <c r="B61" s="90"/>
      <c r="C61" s="90"/>
      <c r="D61" s="90"/>
      <c r="E61" s="94"/>
      <c r="F61" s="35" t="s">
        <v>767</v>
      </c>
      <c r="G61" s="93"/>
      <c r="H61" s="57" t="s">
        <v>665</v>
      </c>
      <c r="I61" s="8" t="str">
        <f>HYPERLINK("..\医療費分析(令和5年度)\2-2.高額レセプトの件数及び医療費.xlsx#'市区町村別_高額レセ医療費割合MAP'!A1","2-2.高額レセプトの件数及び医療費.xlsx#市区町村別_高額レセ医療費割合MAP!A1")</f>
        <v>2-2.高額レセプトの件数及び医療費.xlsx#市区町村別_高額レセ医療費割合MAP!A1</v>
      </c>
    </row>
    <row r="62" spans="2:9" ht="48" customHeight="1" x14ac:dyDescent="0.4">
      <c r="B62" s="90"/>
      <c r="C62" s="90"/>
      <c r="D62" s="90"/>
      <c r="E62" s="92" t="s">
        <v>918</v>
      </c>
      <c r="F62" s="28" t="s">
        <v>664</v>
      </c>
      <c r="G62" s="93"/>
      <c r="H62" s="55" t="s">
        <v>663</v>
      </c>
      <c r="I62" s="6" t="str">
        <f>HYPERLINK("..\医療費分析(令和5年度)\2-2.高額レセプトの件数及び医療費.xlsx#'年齢階層別_医療費'!A1","2-2.高額レセプトの件数及び医療費.xlsx#年齢階層別_医療費!A1")</f>
        <v>2-2.高額レセプトの件数及び医療費.xlsx#年齢階層別_医療費!A1</v>
      </c>
    </row>
    <row r="63" spans="2:9" ht="48" customHeight="1" x14ac:dyDescent="0.4">
      <c r="B63" s="90"/>
      <c r="C63" s="90"/>
      <c r="D63" s="90"/>
      <c r="E63" s="93"/>
      <c r="F63" s="34" t="s">
        <v>662</v>
      </c>
      <c r="G63" s="93"/>
      <c r="H63" s="56" t="s">
        <v>661</v>
      </c>
      <c r="I63" s="7" t="str">
        <f>HYPERLINK("..\医療費分析(令和5年度)\2-2.高額レセプトの件数及び医療費.xlsx#'男女別_医療費'!A1","2-2.高額レセプトの件数及び医療費.xlsx#男女別_医療費!A1")</f>
        <v>2-2.高額レセプトの件数及び医療費.xlsx#男女別_医療費!A1</v>
      </c>
    </row>
    <row r="64" spans="2:9" ht="48" customHeight="1" x14ac:dyDescent="0.4">
      <c r="B64" s="90"/>
      <c r="C64" s="90"/>
      <c r="D64" s="90"/>
      <c r="E64" s="93"/>
      <c r="F64" s="34" t="s">
        <v>768</v>
      </c>
      <c r="G64" s="93"/>
      <c r="H64" s="56" t="s">
        <v>660</v>
      </c>
      <c r="I64" s="7" t="str">
        <f>HYPERLINK("..\医療費分析(令和5年度)\2-2.高額レセプトの件数及び医療費.xlsx#'市区町村別_医療費'!A1","2-2.高額レセプトの件数及び医療費.xlsx#市区町村別_医療費!A1")</f>
        <v>2-2.高額レセプトの件数及び医療費.xlsx#市区町村別_医療費!A1</v>
      </c>
    </row>
    <row r="65" spans="2:9" ht="48" customHeight="1" x14ac:dyDescent="0.4">
      <c r="B65" s="90"/>
      <c r="C65" s="90"/>
      <c r="D65" s="90"/>
      <c r="E65" s="93"/>
      <c r="F65" s="29" t="s">
        <v>659</v>
      </c>
      <c r="G65" s="93"/>
      <c r="H65" s="56" t="s">
        <v>658</v>
      </c>
      <c r="I65" s="7" t="str">
        <f>HYPERLINK("..\医療費分析(令和5年度)\2-2.高額レセプトの件数及び医療費.xlsx#'年齢階層別_患者数'!A1","2-2.高額レセプトの件数及び医療費.xlsx#年齢階層別_患者数!A1")</f>
        <v>2-2.高額レセプトの件数及び医療費.xlsx#年齢階層別_患者数!A1</v>
      </c>
    </row>
    <row r="66" spans="2:9" ht="48" customHeight="1" x14ac:dyDescent="0.4">
      <c r="B66" s="90"/>
      <c r="C66" s="90"/>
      <c r="D66" s="90"/>
      <c r="E66" s="93"/>
      <c r="F66" s="29" t="s">
        <v>657</v>
      </c>
      <c r="G66" s="93"/>
      <c r="H66" s="56" t="s">
        <v>656</v>
      </c>
      <c r="I66" s="7" t="str">
        <f>HYPERLINK("..\医療費分析(令和5年度)\2-2.高額レセプトの件数及び医療費.xlsx#'男女別_患者数'!A1","2-2.高額レセプトの件数及び医療費.xlsx#男女別_患者数!A1")</f>
        <v>2-2.高額レセプトの件数及び医療費.xlsx#男女別_患者数!A1</v>
      </c>
    </row>
    <row r="67" spans="2:9" ht="48" customHeight="1" x14ac:dyDescent="0.4">
      <c r="B67" s="90"/>
      <c r="C67" s="90"/>
      <c r="D67" s="90"/>
      <c r="E67" s="93"/>
      <c r="F67" s="29" t="s">
        <v>769</v>
      </c>
      <c r="G67" s="93"/>
      <c r="H67" s="56" t="s">
        <v>655</v>
      </c>
      <c r="I67" s="7" t="str">
        <f>HYPERLINK("..\医療費分析(令和5年度)\2-2.高額レセプトの件数及び医療費.xlsx#'市区町村別_患者数'!A1","2-2.高額レセプトの件数及び医療費.xlsx#市区町村別_患者数!A1")</f>
        <v>2-2.高額レセプトの件数及び医療費.xlsx#市区町村別_患者数!A1</v>
      </c>
    </row>
    <row r="68" spans="2:9" ht="48" customHeight="1" x14ac:dyDescent="0.4">
      <c r="B68" s="90"/>
      <c r="C68" s="90"/>
      <c r="D68" s="90"/>
      <c r="E68" s="93"/>
      <c r="F68" s="29" t="s">
        <v>654</v>
      </c>
      <c r="G68" s="93"/>
      <c r="H68" s="56" t="s">
        <v>653</v>
      </c>
      <c r="I68" s="7" t="str">
        <f>HYPERLINK("..\医療費分析(令和5年度)\2-2.高額レセプトの件数及び医療費.xlsx#'年齢階層別_レセプト件数'!A1","2-2.高額レセプトの件数及び医療費.xlsx#年齢階層別_レセプト件数!A1")</f>
        <v>2-2.高額レセプトの件数及び医療費.xlsx#年齢階層別_レセプト件数!A1</v>
      </c>
    </row>
    <row r="69" spans="2:9" ht="48" customHeight="1" x14ac:dyDescent="0.4">
      <c r="B69" s="90"/>
      <c r="C69" s="90"/>
      <c r="D69" s="90"/>
      <c r="E69" s="93"/>
      <c r="F69" s="35" t="s">
        <v>652</v>
      </c>
      <c r="G69" s="93"/>
      <c r="H69" s="56" t="s">
        <v>651</v>
      </c>
      <c r="I69" s="7" t="str">
        <f>HYPERLINK("..\医療費分析(令和5年度)\2-2.高額レセプトの件数及び医療費.xlsx#'男女別_レセプト件数'!A1","2-2.高額レセプトの件数及び医療費.xlsx#男女別_レセプト件数!A1")</f>
        <v>2-2.高額レセプトの件数及び医療費.xlsx#男女別_レセプト件数!A1</v>
      </c>
    </row>
    <row r="70" spans="2:9" ht="48" customHeight="1" x14ac:dyDescent="0.4">
      <c r="B70" s="90"/>
      <c r="C70" s="90"/>
      <c r="D70" s="90"/>
      <c r="E70" s="94"/>
      <c r="F70" s="29" t="s">
        <v>770</v>
      </c>
      <c r="G70" s="93"/>
      <c r="H70" s="57" t="s">
        <v>650</v>
      </c>
      <c r="I70" s="8" t="str">
        <f>HYPERLINK("..\医療費分析(令和5年度)\2-2.高額レセプトの件数及び医療費.xlsx#'市区町村別_レセプト件数'!A1","2-2.高額レセプトの件数及び医療費.xlsx#市区町村別_レセプト件数!A1")</f>
        <v>2-2.高額レセプトの件数及び医療費.xlsx#市区町村別_レセプト件数!A1</v>
      </c>
    </row>
    <row r="71" spans="2:9" ht="48" customHeight="1" x14ac:dyDescent="0.4">
      <c r="B71" s="90"/>
      <c r="C71" s="90"/>
      <c r="D71" s="90"/>
      <c r="E71" s="92" t="s">
        <v>919</v>
      </c>
      <c r="F71" s="28" t="s">
        <v>649</v>
      </c>
      <c r="G71" s="93"/>
      <c r="H71" s="55" t="s">
        <v>648</v>
      </c>
      <c r="I71" s="6" t="str">
        <f>HYPERLINK("..\医療費分析(令和5年度)\2-2.高額レセプトの件数及び医療費.xlsx#'高額レセ疾病傾向(患者一人当たり医療費順)'!A1","2-2.高額レセプトの件数及び医療費.xlsx#高額レセ疾病傾向(患者一人当たり医療費順)!A1")</f>
        <v>2-2.高額レセプトの件数及び医療費.xlsx#高額レセ疾病傾向(患者一人当たり医療費順)!A1</v>
      </c>
    </row>
    <row r="72" spans="2:9" ht="48" customHeight="1" x14ac:dyDescent="0.4">
      <c r="B72" s="90"/>
      <c r="C72" s="90"/>
      <c r="D72" s="90"/>
      <c r="E72" s="93"/>
      <c r="F72" s="29" t="s">
        <v>647</v>
      </c>
      <c r="G72" s="93"/>
      <c r="H72" s="56" t="s">
        <v>646</v>
      </c>
      <c r="I72" s="7" t="str">
        <f>HYPERLINK("..\医療費分析(令和5年度)\2-2.高額レセプトの件数及び医療費.xlsx#'市区町村別_高額レセ疾病傾向(患者一人当たり医療費順)'!A1","2-2.高額レセプトの件数及び医療費.xlsx#市区町村別_高額レセ疾病傾向(患者一人当たり医療費順)!A1")</f>
        <v>2-2.高額レセプトの件数及び医療費.xlsx#市区町村別_高額レセ疾病傾向(患者一人当たり医療費順)!A1</v>
      </c>
    </row>
    <row r="73" spans="2:9" ht="48" customHeight="1" x14ac:dyDescent="0.4">
      <c r="B73" s="90"/>
      <c r="C73" s="90"/>
      <c r="D73" s="90"/>
      <c r="E73" s="93"/>
      <c r="F73" s="34" t="s">
        <v>645</v>
      </c>
      <c r="G73" s="93"/>
      <c r="H73" s="56" t="s">
        <v>644</v>
      </c>
      <c r="I73" s="7" t="str">
        <f>HYPERLINK("..\医療費分析(令和5年度)\2-2.高額レセプトの件数及び医療費.xlsx#'高額レセ疾病傾向(患者数順)'!A1","2-2.高額レセプトの件数及び医療費.xlsx#高額レセ疾病傾向(患者数順)!A1")</f>
        <v>2-2.高額レセプトの件数及び医療費.xlsx#高額レセ疾病傾向(患者数順)!A1</v>
      </c>
    </row>
    <row r="74" spans="2:9" ht="48" customHeight="1" x14ac:dyDescent="0.4">
      <c r="B74" s="90"/>
      <c r="C74" s="90"/>
      <c r="D74" s="90"/>
      <c r="E74" s="93"/>
      <c r="F74" s="29" t="s">
        <v>643</v>
      </c>
      <c r="G74" s="93"/>
      <c r="H74" s="56" t="s">
        <v>642</v>
      </c>
      <c r="I74" s="7" t="str">
        <f>HYPERLINK("..\医療費分析(令和5年度)\2-2.高額レセプトの件数及び医療費.xlsx#'市区町村別_高額レセ疾病傾向(患者数順)'!A1","2-2.高額レセプトの件数及び医療費.xlsx#市区町村別_高額レセ疾病傾向(患者数順)!A1")</f>
        <v>2-2.高額レセプトの件数及び医療費.xlsx#市区町村別_高額レセ疾病傾向(患者数順)!A1</v>
      </c>
    </row>
    <row r="75" spans="2:9" ht="48" customHeight="1" x14ac:dyDescent="0.4">
      <c r="B75" s="90"/>
      <c r="C75" s="90"/>
      <c r="D75" s="90"/>
      <c r="E75" s="93"/>
      <c r="F75" s="29" t="s">
        <v>771</v>
      </c>
      <c r="G75" s="93"/>
      <c r="H75" s="56" t="s">
        <v>641</v>
      </c>
      <c r="I75" s="7" t="str">
        <f>HYPERLINK("..\医療費分析(令和5年度)\2-2.高額レセプトの件数及び医療費.xlsx#'市区町村別_高額レセ疾病傾向(一人当たり医療費順)(市区町村)'!A1","2-2.高額レセプトの件数及び医療費.xlsx#市区町村別_高額レセ疾病傾向(一人当たり医療費順)(市区町村)!A1")</f>
        <v>2-2.高額レセプトの件数及び医療費.xlsx#市区町村別_高額レセ疾病傾向(一人当たり医療費順)(市区町村)!A1</v>
      </c>
    </row>
    <row r="76" spans="2:9" ht="48" customHeight="1" x14ac:dyDescent="0.4">
      <c r="B76" s="90"/>
      <c r="C76" s="91"/>
      <c r="D76" s="91"/>
      <c r="E76" s="94"/>
      <c r="F76" s="29" t="s">
        <v>772</v>
      </c>
      <c r="G76" s="94"/>
      <c r="H76" s="57" t="s">
        <v>640</v>
      </c>
      <c r="I76" s="8" t="str">
        <f>HYPERLINK("..\医療費分析(令和5年度)\2-2.高額レセプトの件数及び医療費.xlsx#'市区町村別_高額レセ疾病傾向(患者数順)(市区町村基準)'!A1","2-2.高額レセプトの件数及び医療費.xlsx#市区町村別_高額レセ疾病傾向(患者数順)(市区町村基準)!A1")</f>
        <v>2-2.高額レセプトの件数及び医療費.xlsx#市区町村別_高額レセ疾病傾向(患者数順)(市区町村基準)!A1</v>
      </c>
    </row>
    <row r="77" spans="2:9" ht="48" customHeight="1" x14ac:dyDescent="0.4">
      <c r="B77" s="90"/>
      <c r="C77" s="89">
        <v>3</v>
      </c>
      <c r="D77" s="89" t="s">
        <v>639</v>
      </c>
      <c r="E77" s="92" t="s">
        <v>638</v>
      </c>
      <c r="F77" s="28" t="s">
        <v>886</v>
      </c>
      <c r="G77" s="92" t="s">
        <v>636</v>
      </c>
      <c r="H77" s="55" t="s">
        <v>840</v>
      </c>
      <c r="I77" s="6" t="str">
        <f>HYPERLINK("..\医療費分析(令和5年度)\2-3.①疾病別大分類 全体.xlsx#'全体_国比較'!A1","2-3.①疾病別大分類 全体.xlsx#全体_国比較!A1")</f>
        <v>2-3.①疾病別大分類 全体.xlsx#全体_国比較!A1</v>
      </c>
    </row>
    <row r="78" spans="2:9" ht="48" customHeight="1" x14ac:dyDescent="0.4">
      <c r="B78" s="90"/>
      <c r="C78" s="90"/>
      <c r="D78" s="90"/>
      <c r="E78" s="93"/>
      <c r="F78" s="34" t="s">
        <v>637</v>
      </c>
      <c r="G78" s="93"/>
      <c r="H78" s="61" t="s">
        <v>626</v>
      </c>
      <c r="I78" s="7" t="str">
        <f>HYPERLINK("..\医療費分析(令和5年度)\2-3.①疾病別大分類 全体.xlsx#'全体'!A1","2-3.①疾病別大分類 全体.xlsx#全体!A1")</f>
        <v>2-3.①疾病別大分類 全体.xlsx#全体!A1</v>
      </c>
    </row>
    <row r="79" spans="2:9" ht="48" customHeight="1" x14ac:dyDescent="0.4">
      <c r="B79" s="90"/>
      <c r="C79" s="90"/>
      <c r="D79" s="90"/>
      <c r="E79" s="93"/>
      <c r="F79" s="34" t="s">
        <v>635</v>
      </c>
      <c r="G79" s="93"/>
      <c r="H79" s="56" t="s">
        <v>634</v>
      </c>
      <c r="I79" s="7" t="str">
        <f>HYPERLINK("..\医療費分析(令和5年度)\2-3.①疾病別大分類 全体.xlsx#'年齢階層別_全体'!A1","2-3.①疾病別大分類 全体.xlsx#年齢階層別_全体!A1")</f>
        <v>2-3.①疾病別大分類 全体.xlsx#年齢階層別_全体!A1</v>
      </c>
    </row>
    <row r="80" spans="2:9" ht="48" customHeight="1" x14ac:dyDescent="0.4">
      <c r="B80" s="90"/>
      <c r="C80" s="90"/>
      <c r="D80" s="90"/>
      <c r="E80" s="94"/>
      <c r="F80" s="30" t="s">
        <v>633</v>
      </c>
      <c r="G80" s="94"/>
      <c r="H80" s="62" t="s">
        <v>624</v>
      </c>
      <c r="I80" s="8" t="str">
        <f>HYPERLINK("..\医療費分析(令和5年度)\2-3.①疾病別大分類 全体.xlsx#'大阪市'!A1","2-3.①疾病別大分類 全体.xlsx#大阪市!A1")</f>
        <v>2-3.①疾病別大分類 全体.xlsx#大阪市!A1</v>
      </c>
    </row>
    <row r="81" spans="2:9" ht="48" customHeight="1" x14ac:dyDescent="0.4">
      <c r="B81" s="90"/>
      <c r="C81" s="90"/>
      <c r="D81" s="90"/>
      <c r="E81" s="92" t="s">
        <v>755</v>
      </c>
      <c r="F81" s="28" t="s">
        <v>632</v>
      </c>
      <c r="G81" s="92" t="s">
        <v>631</v>
      </c>
      <c r="H81" s="55" t="s">
        <v>626</v>
      </c>
      <c r="I81" s="6" t="str">
        <f>HYPERLINK("..\医療費分析(令和5年度)\2-3.②疾病別大分類 入院入院外.xlsx#'全体'!A1","2-3.②疾病別大分類 入院入院外.xlsx#全体!A1")</f>
        <v>2-3.②疾病別大分類 入院入院外.xlsx#全体!A1</v>
      </c>
    </row>
    <row r="82" spans="2:9" ht="48" customHeight="1" x14ac:dyDescent="0.4">
      <c r="B82" s="90"/>
      <c r="C82" s="90"/>
      <c r="D82" s="90"/>
      <c r="E82" s="94"/>
      <c r="F82" s="30" t="s">
        <v>630</v>
      </c>
      <c r="G82" s="94"/>
      <c r="H82" s="62" t="s">
        <v>624</v>
      </c>
      <c r="I82" s="8" t="str">
        <f>HYPERLINK("..\医療費分析(令和5年度)\2-3.②疾病別大分類 入院入院外.xlsx#'大阪市'!A1","2-3.②疾病別大分類 入院入院外.xlsx#大阪市!A1")</f>
        <v>2-3.②疾病別大分類 入院入院外.xlsx#大阪市!A1</v>
      </c>
    </row>
    <row r="83" spans="2:9" ht="48" customHeight="1" x14ac:dyDescent="0.4">
      <c r="B83" s="90"/>
      <c r="C83" s="90"/>
      <c r="D83" s="90"/>
      <c r="E83" s="92" t="s">
        <v>629</v>
      </c>
      <c r="F83" s="28" t="s">
        <v>628</v>
      </c>
      <c r="G83" s="92" t="s">
        <v>627</v>
      </c>
      <c r="H83" s="55" t="s">
        <v>626</v>
      </c>
      <c r="I83" s="6" t="str">
        <f>HYPERLINK("..\医療費分析(令和5年度)\2-3.③疾病別大分類 男女別.xlsx#'全体'!A1","2-3.③疾病別大分類 男女別.xlsx#全体!A1")</f>
        <v>2-3.③疾病別大分類 男女別.xlsx#全体!A1</v>
      </c>
    </row>
    <row r="84" spans="2:9" ht="48" customHeight="1" x14ac:dyDescent="0.4">
      <c r="B84" s="90"/>
      <c r="C84" s="90"/>
      <c r="D84" s="90"/>
      <c r="E84" s="94"/>
      <c r="F84" s="30" t="s">
        <v>625</v>
      </c>
      <c r="G84" s="94"/>
      <c r="H84" s="62" t="s">
        <v>624</v>
      </c>
      <c r="I84" s="8" t="str">
        <f>HYPERLINK("..\医療費分析(令和5年度)\2-3.③疾病別大分類 男女別.xlsx#'大阪市'!A1","2-3.③疾病別大分類 男女別.xlsx#大阪市!A1")</f>
        <v>2-3.③疾病別大分類 男女別.xlsx#大阪市!A1</v>
      </c>
    </row>
    <row r="85" spans="2:9" ht="48" customHeight="1" x14ac:dyDescent="0.4">
      <c r="B85" s="90"/>
      <c r="C85" s="90"/>
      <c r="D85" s="90"/>
      <c r="E85" s="92" t="s">
        <v>623</v>
      </c>
      <c r="F85" s="28" t="s">
        <v>887</v>
      </c>
      <c r="G85" s="92" t="s">
        <v>914</v>
      </c>
      <c r="H85" s="55" t="s">
        <v>841</v>
      </c>
      <c r="I85" s="6" t="str">
        <f>HYPERLINK("..\医療費分析(令和5年度)\2-3.④疾病別大分類 医療費上位5位.xlsx#'年度別_医療費上位5疾病'!A1","2-3.④疾病別大分類 医療費上位5位.xlsx#年度別_医療費上位5疾病!A1")</f>
        <v>2-3.④疾病別大分類 医療費上位5位.xlsx#年度別_医療費上位5疾病!A1</v>
      </c>
    </row>
    <row r="86" spans="2:9" ht="48" customHeight="1" x14ac:dyDescent="0.4">
      <c r="B86" s="90"/>
      <c r="C86" s="90"/>
      <c r="D86" s="90"/>
      <c r="E86" s="93"/>
      <c r="F86" s="34" t="s">
        <v>622</v>
      </c>
      <c r="G86" s="93"/>
      <c r="H86" s="56" t="s">
        <v>621</v>
      </c>
      <c r="I86" s="7" t="str">
        <f>HYPERLINK("..\医療費分析(令和5年度)\2-3.④疾病別大分類 医療費上位5位.xlsx#'年齢階層別_医療費上位5疾病'!A1","2-3.④疾病別大分類 医療費上位5位.xlsx#年齢階層別_医療費上位5疾病!A1")</f>
        <v>2-3.④疾病別大分類 医療費上位5位.xlsx#年齢階層別_医療費上位5疾病!A1</v>
      </c>
    </row>
    <row r="87" spans="2:9" ht="48" customHeight="1" x14ac:dyDescent="0.4">
      <c r="B87" s="90"/>
      <c r="C87" s="90"/>
      <c r="D87" s="90"/>
      <c r="E87" s="93"/>
      <c r="F87" s="29" t="s">
        <v>620</v>
      </c>
      <c r="G87" s="93"/>
      <c r="H87" s="56" t="s">
        <v>619</v>
      </c>
      <c r="I87" s="7" t="str">
        <f>HYPERLINK("..\医療費分析(令和5年度)\2-3.④疾病別大分類 医療費上位5位.xlsx#'男性_医療費上位5疾病'!A1","2-3.④疾病別大分類 医療費上位5位.xlsx#男性_医療費上位5疾病!A1")</f>
        <v>2-3.④疾病別大分類 医療費上位5位.xlsx#男性_医療費上位5疾病!A1</v>
      </c>
    </row>
    <row r="88" spans="2:9" ht="48" customHeight="1" x14ac:dyDescent="0.4">
      <c r="B88" s="90"/>
      <c r="C88" s="90"/>
      <c r="D88" s="90"/>
      <c r="E88" s="93"/>
      <c r="F88" s="29" t="s">
        <v>618</v>
      </c>
      <c r="G88" s="93"/>
      <c r="H88" s="56" t="s">
        <v>617</v>
      </c>
      <c r="I88" s="7" t="str">
        <f>HYPERLINK("..\医療費分析(令和5年度)\2-3.④疾病別大分類 医療費上位5位.xlsx#'女性_医療費上位5疾病'!A1","2-3.④疾病別大分類 医療費上位5位.xlsx#女性_医療費上位5疾病!A1")</f>
        <v>2-3.④疾病別大分類 医療費上位5位.xlsx#女性_医療費上位5疾病!A1</v>
      </c>
    </row>
    <row r="89" spans="2:9" ht="48" customHeight="1" x14ac:dyDescent="0.4">
      <c r="B89" s="90"/>
      <c r="C89" s="90"/>
      <c r="D89" s="90"/>
      <c r="E89" s="94"/>
      <c r="F89" s="29" t="s">
        <v>616</v>
      </c>
      <c r="G89" s="94"/>
      <c r="H89" s="57" t="s">
        <v>615</v>
      </c>
      <c r="I89" s="8" t="str">
        <f>HYPERLINK("..\医療費分析(令和5年度)\2-3.④疾病別大分類 医療費上位5位.xlsx#'市区町村別_医療費上位5疾病'!A1","2-3.④疾病別大分類 医療費上位5位.xlsx#市区町村別_医療費上位5疾病!A1")</f>
        <v>2-3.④疾病別大分類 医療費上位5位.xlsx#市区町村別_医療費上位5疾病!A1</v>
      </c>
    </row>
    <row r="90" spans="2:9" ht="48" customHeight="1" x14ac:dyDescent="0.4">
      <c r="B90" s="90"/>
      <c r="C90" s="90"/>
      <c r="D90" s="90"/>
      <c r="E90" s="92" t="s">
        <v>756</v>
      </c>
      <c r="F90" s="28" t="s">
        <v>614</v>
      </c>
      <c r="G90" s="92" t="s">
        <v>613</v>
      </c>
      <c r="H90" s="55" t="s">
        <v>612</v>
      </c>
      <c r="I90" s="6" t="str">
        <f>HYPERLINK("..\医療費分析(令和5年度)\2-3.⑤疾病別中分類(各地区).xlsx#'医療費順位'!A1","2-3.⑤疾病別中分類(各地区).xlsx#医療費順位!A1")</f>
        <v>2-3.⑤疾病別中分類(各地区).xlsx#医療費順位!A1</v>
      </c>
    </row>
    <row r="91" spans="2:9" ht="48" customHeight="1" x14ac:dyDescent="0.4">
      <c r="B91" s="90"/>
      <c r="C91" s="90"/>
      <c r="D91" s="90"/>
      <c r="E91" s="93"/>
      <c r="F91" s="29" t="s">
        <v>611</v>
      </c>
      <c r="G91" s="93"/>
      <c r="H91" s="56" t="s">
        <v>610</v>
      </c>
      <c r="I91" s="7" t="str">
        <f>HYPERLINK("..\医療費分析(令和5年度)\2-3.⑤疾病別中分類(各地区).xlsx#'市区町村別_医療費順位'!A1","2-3.⑤疾病別中分類(各地区).xlsx#市区町村別_医療費順位!A1")</f>
        <v>2-3.⑤疾病別中分類(各地区).xlsx#市区町村別_医療費順位!A1</v>
      </c>
    </row>
    <row r="92" spans="2:9" ht="48" customHeight="1" x14ac:dyDescent="0.4">
      <c r="B92" s="90"/>
      <c r="C92" s="90"/>
      <c r="D92" s="90"/>
      <c r="E92" s="93"/>
      <c r="F92" s="29" t="s">
        <v>609</v>
      </c>
      <c r="G92" s="93"/>
      <c r="H92" s="56" t="s">
        <v>608</v>
      </c>
      <c r="I92" s="7" t="str">
        <f>HYPERLINK("..\医療費分析(令和5年度)\2-3.⑤疾病別中分類(各地区).xlsx#'患者数順位'!A1","2-3.⑤疾病別中分類(各地区).xlsx#患者数順位!A1")</f>
        <v>2-3.⑤疾病別中分類(各地区).xlsx#患者数順位!A1</v>
      </c>
    </row>
    <row r="93" spans="2:9" ht="48" customHeight="1" x14ac:dyDescent="0.4">
      <c r="B93" s="90"/>
      <c r="C93" s="90"/>
      <c r="D93" s="90"/>
      <c r="E93" s="93"/>
      <c r="F93" s="29" t="s">
        <v>607</v>
      </c>
      <c r="G93" s="93"/>
      <c r="H93" s="56" t="s">
        <v>606</v>
      </c>
      <c r="I93" s="7" t="str">
        <f>HYPERLINK("..\医療費分析(令和5年度)\2-3.⑤疾病別中分類(各地区).xlsx#'市区町村別_患者数順位'!A1","2-3.⑤疾病別中分類(各地区).xlsx#市区町村別_患者数順位!A1")</f>
        <v>2-3.⑤疾病別中分類(各地区).xlsx#市区町村別_患者数順位!A1</v>
      </c>
    </row>
    <row r="94" spans="2:9" ht="48" customHeight="1" x14ac:dyDescent="0.4">
      <c r="B94" s="90"/>
      <c r="C94" s="90"/>
      <c r="D94" s="90"/>
      <c r="E94" s="93"/>
      <c r="F94" s="29" t="s">
        <v>773</v>
      </c>
      <c r="G94" s="93"/>
      <c r="H94" s="56" t="s">
        <v>605</v>
      </c>
      <c r="I94" s="7" t="str">
        <f>HYPERLINK("..\医療費分析(令和5年度)\2-3.⑤疾病別中分類(各地区).xlsx#'患者一人当たり医療費順位'!A1","2-3.⑤疾病別中分類(各地区).xlsx#患者一人当たり医療費順位!A1")</f>
        <v>2-3.⑤疾病別中分類(各地区).xlsx#患者一人当たり医療費順位!A1</v>
      </c>
    </row>
    <row r="95" spans="2:9" ht="48" customHeight="1" x14ac:dyDescent="0.4">
      <c r="B95" s="90"/>
      <c r="C95" s="90"/>
      <c r="D95" s="90"/>
      <c r="E95" s="93"/>
      <c r="F95" s="29" t="s">
        <v>774</v>
      </c>
      <c r="G95" s="93"/>
      <c r="H95" s="56" t="s">
        <v>604</v>
      </c>
      <c r="I95" s="7" t="str">
        <f>HYPERLINK("..\医療費分析(令和5年度)\2-3.⑤疾病別中分類(各地区).xlsx#'市区町村別_患者一人当たり医療費順位'!A1","2-3.⑤疾病別中分類(各地区).xlsx#市区町村別_患者一人当たり医療費順位!A1")</f>
        <v>2-3.⑤疾病別中分類(各地区).xlsx#市区町村別_患者一人当たり医療費順位!A1</v>
      </c>
    </row>
    <row r="96" spans="2:9" ht="48" customHeight="1" x14ac:dyDescent="0.4">
      <c r="B96" s="90"/>
      <c r="C96" s="90"/>
      <c r="D96" s="90"/>
      <c r="E96" s="93"/>
      <c r="F96" s="29" t="s">
        <v>603</v>
      </c>
      <c r="G96" s="93"/>
      <c r="H96" s="56" t="s">
        <v>591</v>
      </c>
      <c r="I96" s="7" t="str">
        <f>HYPERLINK("..\医療費分析(令和5年度)\2-3.⑤疾病別中分類(各地区).xlsx#'市区町村別_医療費上位10疾病の詳細'!A1","2-3.⑤疾病別中分類(各地区).xlsx#市区町村別_医療費上位10疾病の詳細!A1")</f>
        <v>2-3.⑤疾病別中分類(各地区).xlsx#市区町村別_医療費上位10疾病の詳細!A1</v>
      </c>
    </row>
    <row r="97" spans="2:9" ht="48" customHeight="1" x14ac:dyDescent="0.4">
      <c r="B97" s="90"/>
      <c r="C97" s="90"/>
      <c r="D97" s="90"/>
      <c r="E97" s="93"/>
      <c r="F97" s="29" t="s">
        <v>602</v>
      </c>
      <c r="G97" s="93"/>
      <c r="H97" s="56" t="s">
        <v>589</v>
      </c>
      <c r="I97" s="7" t="str">
        <f>HYPERLINK("..\医療費分析(令和5年度)\2-3.⑤疾病別中分類(各地区).xlsx#'市区町村別_患者数上位10疾病の詳細'!A1","2-3.⑤疾病別中分類(各地区).xlsx#市区町村別_患者数上位10疾病の詳細!A1")</f>
        <v>2-3.⑤疾病別中分類(各地区).xlsx#市区町村別_患者数上位10疾病の詳細!A1</v>
      </c>
    </row>
    <row r="98" spans="2:9" ht="48" customHeight="1" x14ac:dyDescent="0.4">
      <c r="B98" s="90"/>
      <c r="C98" s="90"/>
      <c r="D98" s="90"/>
      <c r="E98" s="94"/>
      <c r="F98" s="20" t="s">
        <v>601</v>
      </c>
      <c r="G98" s="94"/>
      <c r="H98" s="57" t="s">
        <v>587</v>
      </c>
      <c r="I98" s="8" t="str">
        <f>HYPERLINK("..\医療費分析(令和5年度)\2-3.⑤疾病別中分類(各地区).xlsx#'市区町村別_患者一人当たり医療費上位10疾病の詳細'!A1","2-3.⑤疾病別中分類(各地区).xlsx#市区町村別_患者一人当たり医療費上位10疾病の詳細!A1")</f>
        <v>2-3.⑤疾病別中分類(各地区).xlsx#市区町村別_患者一人当たり医療費上位10疾病の詳細!A1</v>
      </c>
    </row>
    <row r="99" spans="2:9" ht="48" customHeight="1" x14ac:dyDescent="0.4">
      <c r="B99" s="90"/>
      <c r="C99" s="90"/>
      <c r="D99" s="90"/>
      <c r="E99" s="93" t="s">
        <v>600</v>
      </c>
      <c r="F99" s="29" t="s">
        <v>599</v>
      </c>
      <c r="G99" s="92" t="s">
        <v>598</v>
      </c>
      <c r="H99" s="56" t="s">
        <v>597</v>
      </c>
      <c r="I99" s="7" t="str">
        <f>HYPERLINK("..\医療費分析(令和5年度)\2-3.⑥疾病別中分類(広域基準).xlsx#'市区町村別_医療費上位10疾病'!A1","2-3.⑥疾病別中分類(広域基準).xlsx#市区町村別_医療費上位10疾病!A1")</f>
        <v>2-3.⑥疾病別中分類(広域基準).xlsx#市区町村別_医療費上位10疾病!A1</v>
      </c>
    </row>
    <row r="100" spans="2:9" ht="48" customHeight="1" x14ac:dyDescent="0.4">
      <c r="B100" s="90"/>
      <c r="C100" s="90"/>
      <c r="D100" s="90"/>
      <c r="E100" s="93"/>
      <c r="F100" s="35" t="s">
        <v>596</v>
      </c>
      <c r="G100" s="93"/>
      <c r="H100" s="56" t="s">
        <v>595</v>
      </c>
      <c r="I100" s="7" t="str">
        <f>HYPERLINK("..\医療費分析(令和5年度)\2-3.⑥疾病別中分類(広域基準).xlsx#'市区町村別_患者数上位10疾病'!A1","2-3.⑥疾病別中分類(広域基準).xlsx#市区町村別_患者数上位10疾病!A1")</f>
        <v>2-3.⑥疾病別中分類(広域基準).xlsx#市区町村別_患者数上位10疾病!A1</v>
      </c>
    </row>
    <row r="101" spans="2:9" ht="48" customHeight="1" x14ac:dyDescent="0.4">
      <c r="B101" s="90"/>
      <c r="C101" s="90"/>
      <c r="D101" s="90"/>
      <c r="E101" s="93"/>
      <c r="F101" s="29" t="s">
        <v>594</v>
      </c>
      <c r="G101" s="93"/>
      <c r="H101" s="56" t="s">
        <v>593</v>
      </c>
      <c r="I101" s="7" t="str">
        <f>HYPERLINK("..\医療費分析(令和5年度)\2-3.⑥疾病別中分類(広域基準).xlsx#'市区町村別_患者一人当たり医療費上位10疾病'!A1","2-3.⑥疾病別中分類(広域基準).xlsx#市区町村別_患者一人当たり医療費上位10疾病!A1")</f>
        <v>2-3.⑥疾病別中分類(広域基準).xlsx#市区町村別_患者一人当たり医療費上位10疾病!A1</v>
      </c>
    </row>
    <row r="102" spans="2:9" ht="48" customHeight="1" x14ac:dyDescent="0.4">
      <c r="B102" s="90"/>
      <c r="C102" s="90"/>
      <c r="D102" s="90"/>
      <c r="E102" s="93"/>
      <c r="F102" s="29" t="s">
        <v>592</v>
      </c>
      <c r="G102" s="93"/>
      <c r="H102" s="56" t="s">
        <v>591</v>
      </c>
      <c r="I102" s="7" t="str">
        <f>HYPERLINK("..\医療費分析(令和5年度)\2-3.⑥疾病別中分類(広域基準).xlsx#'市区町村別_医療費上位10疾病の詳細'!A1","2-3.⑥疾病別中分類(広域基準).xlsx#市区町村別_医療費上位10疾病の詳細!A1")</f>
        <v>2-3.⑥疾病別中分類(広域基準).xlsx#市区町村別_医療費上位10疾病の詳細!A1</v>
      </c>
    </row>
    <row r="103" spans="2:9" ht="48" customHeight="1" x14ac:dyDescent="0.4">
      <c r="B103" s="90"/>
      <c r="C103" s="90"/>
      <c r="D103" s="90"/>
      <c r="E103" s="93"/>
      <c r="F103" s="29" t="s">
        <v>590</v>
      </c>
      <c r="G103" s="93"/>
      <c r="H103" s="56" t="s">
        <v>589</v>
      </c>
      <c r="I103" s="7" t="str">
        <f>HYPERLINK("..\医療費分析(令和5年度)\2-3.⑥疾病別中分類(広域基準).xlsx#'市区町村別_患者数上位10疾病の詳細'!A1","2-3.⑥疾病別中分類(広域基準).xlsx#市区町村別_患者数上位10疾病の詳細!A1")</f>
        <v>2-3.⑥疾病別中分類(広域基準).xlsx#市区町村別_患者数上位10疾病の詳細!A1</v>
      </c>
    </row>
    <row r="104" spans="2:9" ht="48" customHeight="1" x14ac:dyDescent="0.4">
      <c r="B104" s="90"/>
      <c r="C104" s="90"/>
      <c r="D104" s="90"/>
      <c r="E104" s="94"/>
      <c r="F104" s="30" t="s">
        <v>588</v>
      </c>
      <c r="G104" s="94"/>
      <c r="H104" s="57" t="s">
        <v>587</v>
      </c>
      <c r="I104" s="8" t="str">
        <f>HYPERLINK("..\医療費分析(令和5年度)\2-3.⑥疾病別中分類(広域基準).xlsx#'市区町村別_患者一人当たり医療費上位10疾病の詳細'!A1","2-3.⑥疾病別中分類(広域基準).xlsx#市区町村別_患者一人当たり医療費上位10疾病の詳細!A1")</f>
        <v>2-3.⑥疾病別中分類(広域基準).xlsx#市区町村別_患者一人当たり医療費上位10疾病の詳細!A1</v>
      </c>
    </row>
    <row r="105" spans="2:9" ht="48" customHeight="1" x14ac:dyDescent="0.4">
      <c r="B105" s="90"/>
      <c r="C105" s="90"/>
      <c r="D105" s="90"/>
      <c r="E105" s="27" t="s">
        <v>920</v>
      </c>
      <c r="F105" s="22" t="s">
        <v>898</v>
      </c>
      <c r="G105" s="99" t="s">
        <v>880</v>
      </c>
      <c r="H105" s="63" t="s">
        <v>881</v>
      </c>
      <c r="I105" s="16" t="str">
        <f>HYPERLINK("..\医療費分析(令和5年度)\2-3.⑦疾病別患者数の増減.xlsx#'大分類別_患者数の増減'!A1","2-3.⑦疾病別患者数の増減.xlsx#大分類別_患者数の増減!A1")</f>
        <v>2-3.⑦疾病別患者数の増減.xlsx#大分類別_患者数の増減!A1</v>
      </c>
    </row>
    <row r="106" spans="2:9" ht="48" customHeight="1" x14ac:dyDescent="0.4">
      <c r="B106" s="90"/>
      <c r="C106" s="91"/>
      <c r="D106" s="91"/>
      <c r="E106" s="26" t="s">
        <v>921</v>
      </c>
      <c r="F106" s="23" t="s">
        <v>899</v>
      </c>
      <c r="G106" s="92"/>
      <c r="H106" s="59" t="s">
        <v>882</v>
      </c>
      <c r="I106" s="16" t="str">
        <f>HYPERLINK("..\医療費分析(令和5年度)\2-3.⑦疾病別患者数の増減.xlsx#'中分類別_患者数の増減'!A1","2-3.⑦疾病別患者数の増減.xlsx#中分類別_患者数の増減!A1")</f>
        <v>2-3.⑦疾病別患者数の増減.xlsx#中分類別_患者数の増減!A1</v>
      </c>
    </row>
    <row r="107" spans="2:9" ht="48" customHeight="1" x14ac:dyDescent="0.4">
      <c r="B107" s="90"/>
      <c r="C107" s="89">
        <v>4</v>
      </c>
      <c r="D107" s="97" t="s">
        <v>586</v>
      </c>
      <c r="E107" s="92" t="s">
        <v>585</v>
      </c>
      <c r="F107" s="28" t="s">
        <v>584</v>
      </c>
      <c r="G107" s="92" t="s">
        <v>583</v>
      </c>
      <c r="H107" s="55" t="s">
        <v>582</v>
      </c>
      <c r="I107" s="6" t="str">
        <f>HYPERLINK("..\医療費分析(令和5年度)\2-4.生活習慣病に係る医療費等の状況.xlsx#'年齢階層別_生活習慣病の状況'!A1","2-4.生活習慣病に係る医療費等の状況.xlsx#年齢階層別_生活習慣病の状況!A1")</f>
        <v>2-4.生活習慣病に係る医療費等の状況.xlsx#年齢階層別_生活習慣病の状況!A1</v>
      </c>
    </row>
    <row r="108" spans="2:9" ht="48" customHeight="1" x14ac:dyDescent="0.4">
      <c r="B108" s="90"/>
      <c r="C108" s="90"/>
      <c r="D108" s="98"/>
      <c r="E108" s="93"/>
      <c r="F108" s="34" t="s">
        <v>581</v>
      </c>
      <c r="G108" s="93"/>
      <c r="H108" s="56" t="s">
        <v>580</v>
      </c>
      <c r="I108" s="7" t="str">
        <f>HYPERLINK("..\医療費分析(令和5年度)\2-4.生活習慣病に係る医療費等の状況.xlsx#'男女別_生活習慣病の状況'!A1","2-4.生活習慣病に係る医療費等の状況.xlsx#男女別_生活習慣病の状況!A1")</f>
        <v>2-4.生活習慣病に係る医療費等の状況.xlsx#男女別_生活習慣病の状況!A1</v>
      </c>
    </row>
    <row r="109" spans="2:9" ht="48" customHeight="1" x14ac:dyDescent="0.4">
      <c r="B109" s="90"/>
      <c r="C109" s="90"/>
      <c r="D109" s="98"/>
      <c r="E109" s="93"/>
      <c r="F109" s="29" t="s">
        <v>579</v>
      </c>
      <c r="G109" s="93"/>
      <c r="H109" s="56" t="s">
        <v>578</v>
      </c>
      <c r="I109" s="7" t="str">
        <f>HYPERLINK("..\医療費分析(令和5年度)\2-4.生活習慣病に係る医療費等の状況.xlsx#'市区町村別_生活習慣病の状況'!A1","2-4.生活習慣病に係る医療費等の状況.xlsx#市区町村別_生活習慣病の状況!A1")</f>
        <v>2-4.生活習慣病に係る医療費等の状況.xlsx#市区町村別_生活習慣病の状況!A1</v>
      </c>
    </row>
    <row r="110" spans="2:9" ht="48" customHeight="1" x14ac:dyDescent="0.4">
      <c r="B110" s="90"/>
      <c r="C110" s="90"/>
      <c r="D110" s="98"/>
      <c r="E110" s="93"/>
      <c r="F110" s="29" t="s">
        <v>577</v>
      </c>
      <c r="G110" s="93"/>
      <c r="H110" s="56" t="s">
        <v>576</v>
      </c>
      <c r="I110" s="7" t="str">
        <f>HYPERLINK("..\医療費分析(令和5年度)\2-4.生活習慣病に係る医療費等の状況.xlsx#'市区町村別_生活習慣病患者割合グラフ'!A1","2-4.生活習慣病に係る医療費等の状況.xlsx#市区町村別_生活習慣病患者割合グラフ!A1")</f>
        <v>2-4.生活習慣病に係る医療費等の状況.xlsx#市区町村別_生活習慣病患者割合グラフ!A1</v>
      </c>
    </row>
    <row r="111" spans="2:9" ht="48" customHeight="1" x14ac:dyDescent="0.4">
      <c r="B111" s="90"/>
      <c r="C111" s="90"/>
      <c r="D111" s="98"/>
      <c r="E111" s="93"/>
      <c r="F111" s="29" t="s">
        <v>575</v>
      </c>
      <c r="G111" s="93"/>
      <c r="H111" s="56" t="s">
        <v>574</v>
      </c>
      <c r="I111" s="7" t="str">
        <f>HYPERLINK("..\医療費分析(令和5年度)\2-4.生活習慣病に係る医療費等の状況.xlsx#'市区町村別_生活習慣病患者割合MAP'!A1","2-4.生活習慣病に係る医療費等の状況.xlsx#市区町村別_生活習慣病患者割合MAP!A1")</f>
        <v>2-4.生活習慣病に係る医療費等の状況.xlsx#市区町村別_生活習慣病患者割合MAP!A1</v>
      </c>
    </row>
    <row r="112" spans="2:9" ht="48" customHeight="1" x14ac:dyDescent="0.4">
      <c r="B112" s="90"/>
      <c r="C112" s="90"/>
      <c r="D112" s="98"/>
      <c r="E112" s="93"/>
      <c r="F112" s="29" t="s">
        <v>573</v>
      </c>
      <c r="G112" s="93"/>
      <c r="H112" s="56" t="s">
        <v>572</v>
      </c>
      <c r="I112" s="7" t="str">
        <f>HYPERLINK("..\医療費分析(令和5年度)\2-4.生活習慣病に係る医療費等の状況.xlsx#'市区町村別_生活習慣病患者一人当たりグラフ'!A1","2-4.生活習慣病に係る医療費等の状況.xlsx#市区町村別_生活習慣病患者一人当たりグラフ!A1")</f>
        <v>2-4.生活習慣病に係る医療費等の状況.xlsx#市区町村別_生活習慣病患者一人当たりグラフ!A1</v>
      </c>
    </row>
    <row r="113" spans="2:9" ht="48" customHeight="1" x14ac:dyDescent="0.4">
      <c r="B113" s="90"/>
      <c r="C113" s="90"/>
      <c r="D113" s="98"/>
      <c r="E113" s="93"/>
      <c r="F113" s="29" t="s">
        <v>571</v>
      </c>
      <c r="G113" s="93"/>
      <c r="H113" s="56" t="s">
        <v>570</v>
      </c>
      <c r="I113" s="7" t="str">
        <f>HYPERLINK("..\医療費分析(令和5年度)\2-4.生活習慣病に係る医療費等の状況.xlsx#'市区町村別_生活習慣病患者一人当たりMAP'!A1","2-4.生活習慣病に係る医療費等の状況.xlsx#市区町村別_生活習慣病患者一人当たりMAP!A1")</f>
        <v>2-4.生活習慣病に係る医療費等の状況.xlsx#市区町村別_生活習慣病患者一人当たりMAP!A1</v>
      </c>
    </row>
    <row r="114" spans="2:9" ht="48" customHeight="1" x14ac:dyDescent="0.4">
      <c r="B114" s="90"/>
      <c r="C114" s="90"/>
      <c r="D114" s="98"/>
      <c r="E114" s="93"/>
      <c r="F114" s="34" t="s">
        <v>569</v>
      </c>
      <c r="G114" s="93"/>
      <c r="H114" s="56" t="s">
        <v>568</v>
      </c>
      <c r="I114" s="7" t="str">
        <f>HYPERLINK("..\医療費分析(令和5年度)\2-4.生活習慣病に係る医療費等の状況.xlsx#'市区町村別_年齢調整生活習慣病医療費'!A1","2-4.生活習慣病に係る医療費等の状況.xlsx#市区町村別_年齢調整生活習慣病医療費!A1")</f>
        <v>2-4.生活習慣病に係る医療費等の状況.xlsx#市区町村別_年齢調整生活習慣病医療費!A1</v>
      </c>
    </row>
    <row r="115" spans="2:9" ht="48" customHeight="1" x14ac:dyDescent="0.4">
      <c r="B115" s="90"/>
      <c r="C115" s="90"/>
      <c r="D115" s="98"/>
      <c r="E115" s="94"/>
      <c r="F115" s="31" t="s">
        <v>567</v>
      </c>
      <c r="G115" s="93"/>
      <c r="H115" s="57" t="s">
        <v>566</v>
      </c>
      <c r="I115" s="8" t="str">
        <f>HYPERLINK("..\医療費分析(令和5年度)\2-4.生活習慣病に係る医療費等の状況.xlsx#'市区町村別_年齢調整生活習慣病医療費グラフ'!A1","2-4.生活習慣病に係る医療費等の状況.xlsx#市区町村別_年齢調整生活習慣病医療費グラフ!A1")</f>
        <v>2-4.生活習慣病に係る医療費等の状況.xlsx#市区町村別_年齢調整生活習慣病医療費グラフ!A1</v>
      </c>
    </row>
    <row r="116" spans="2:9" ht="48" customHeight="1" x14ac:dyDescent="0.4">
      <c r="B116" s="90"/>
      <c r="C116" s="90"/>
      <c r="D116" s="98"/>
      <c r="E116" s="92" t="s">
        <v>757</v>
      </c>
      <c r="F116" s="28" t="s">
        <v>565</v>
      </c>
      <c r="G116" s="93"/>
      <c r="H116" s="55" t="s">
        <v>564</v>
      </c>
      <c r="I116" s="6" t="str">
        <f>HYPERLINK("..\医療費分析(令和5年度)\2-4.生活習慣病に係る医療費等の状況.xlsx#'生活習慣病疾病別の医療費'!A1","2-4.生活習慣病に係る医療費等の状況.xlsx#生活習慣病疾病別の医療費!A1")</f>
        <v>2-4.生活習慣病に係る医療費等の状況.xlsx#生活習慣病疾病別の医療費!A1</v>
      </c>
    </row>
    <row r="117" spans="2:9" ht="48" customHeight="1" x14ac:dyDescent="0.4">
      <c r="B117" s="90"/>
      <c r="C117" s="90"/>
      <c r="D117" s="98"/>
      <c r="E117" s="93"/>
      <c r="F117" s="29" t="s">
        <v>563</v>
      </c>
      <c r="G117" s="93"/>
      <c r="H117" s="56" t="s">
        <v>562</v>
      </c>
      <c r="I117" s="7" t="str">
        <f>HYPERLINK("..\医療費分析(令和5年度)\2-4.生活習慣病に係る医療費等の状況.xlsx#'市区町村別_生活習慣病疾病別の医療費'!A1","2-4.生活習慣病に係る医療費等の状況.xlsx#市区町村別_生活習慣病疾病別の医療費!A1")</f>
        <v>2-4.生活習慣病に係る医療費等の状況.xlsx#市区町村別_生活習慣病疾病別の医療費!A1</v>
      </c>
    </row>
    <row r="118" spans="2:9" ht="48" customHeight="1" x14ac:dyDescent="0.4">
      <c r="B118" s="90"/>
      <c r="C118" s="90"/>
      <c r="D118" s="98"/>
      <c r="E118" s="93"/>
      <c r="F118" s="31" t="s">
        <v>561</v>
      </c>
      <c r="G118" s="93"/>
      <c r="H118" s="56" t="s">
        <v>560</v>
      </c>
      <c r="I118" s="7" t="str">
        <f>HYPERLINK("..\医療費分析(令和5年度)\2-4.生活習慣病に係る医療費等の状況.xlsx#'市区町村別_生活習慣病疾病別の医療費グラフ①'!A1","2-4.生活習慣病に係る医療費等の状況.xlsx#市区町村別_生活習慣病疾病別の医療費グラフ①!A1")</f>
        <v>2-4.生活習慣病に係る医療費等の状況.xlsx#市区町村別_生活習慣病疾病別の医療費グラフ①!A1</v>
      </c>
    </row>
    <row r="119" spans="2:9" ht="48" customHeight="1" x14ac:dyDescent="0.4">
      <c r="B119" s="90"/>
      <c r="C119" s="90"/>
      <c r="D119" s="98"/>
      <c r="E119" s="93"/>
      <c r="F119" s="29" t="s">
        <v>559</v>
      </c>
      <c r="G119" s="93"/>
      <c r="H119" s="56" t="s">
        <v>558</v>
      </c>
      <c r="I119" s="7" t="str">
        <f>HYPERLINK("..\医療費分析(令和5年度)\2-4.生活習慣病に係る医療費等の状況.xlsx#'市区町村別_生活習慣病疾病別の医療費グラフ②'!A1","2-4.生活習慣病に係る医療費等の状況.xlsx#市区町村別_生活習慣病疾病別の医療費グラフ②!A1")</f>
        <v>2-4.生活習慣病に係る医療費等の状況.xlsx#市区町村別_生活習慣病疾病別の医療費グラフ②!A1</v>
      </c>
    </row>
    <row r="120" spans="2:9" ht="48" customHeight="1" x14ac:dyDescent="0.4">
      <c r="B120" s="90"/>
      <c r="C120" s="90"/>
      <c r="D120" s="98"/>
      <c r="E120" s="93"/>
      <c r="F120" s="34" t="s">
        <v>557</v>
      </c>
      <c r="G120" s="93"/>
      <c r="H120" s="56" t="s">
        <v>556</v>
      </c>
      <c r="I120" s="7" t="str">
        <f>HYPERLINK("..\医療費分析(令和5年度)\2-4.生活習慣病に係る医療費等の状況.xlsx#'市区町村別_年齢調整糖尿病医療費'!A1","2-4.生活習慣病に係る医療費等の状況.xlsx#市区町村別_年齢調整糖尿病医療費!A1")</f>
        <v>2-4.生活習慣病に係る医療費等の状況.xlsx#市区町村別_年齢調整糖尿病医療費!A1</v>
      </c>
    </row>
    <row r="121" spans="2:9" ht="48" customHeight="1" x14ac:dyDescent="0.4">
      <c r="B121" s="90"/>
      <c r="C121" s="90"/>
      <c r="D121" s="98"/>
      <c r="E121" s="93"/>
      <c r="F121" s="29" t="s">
        <v>555</v>
      </c>
      <c r="G121" s="93"/>
      <c r="H121" s="56" t="s">
        <v>554</v>
      </c>
      <c r="I121" s="7" t="str">
        <f>HYPERLINK("..\医療費分析(令和5年度)\2-4.生活習慣病に係る医療費等の状況.xlsx#'市区町村別_年齢調整糖尿病医療費グラフ'!A1","2-4.生活習慣病に係る医療費等の状況.xlsx#市区町村別_年齢調整糖尿病医療費グラフ!A1")</f>
        <v>2-4.生活習慣病に係る医療費等の状況.xlsx#市区町村別_年齢調整糖尿病医療費グラフ!A1</v>
      </c>
    </row>
    <row r="122" spans="2:9" ht="48" customHeight="1" x14ac:dyDescent="0.4">
      <c r="B122" s="90"/>
      <c r="C122" s="90"/>
      <c r="D122" s="98"/>
      <c r="E122" s="93"/>
      <c r="F122" s="29" t="s">
        <v>553</v>
      </c>
      <c r="G122" s="93"/>
      <c r="H122" s="56" t="s">
        <v>552</v>
      </c>
      <c r="I122" s="7" t="str">
        <f>HYPERLINK("..\医療費分析(令和5年度)\2-4.生活習慣病に係る医療費等の状況.xlsx#'市区町村別_年齢調整脂質異常症医療費'!A1","2-4.生活習慣病に係る医療費等の状況.xlsx#市区町村別_年齢調整脂質異常症医療費!A1")</f>
        <v>2-4.生活習慣病に係る医療費等の状況.xlsx#市区町村別_年齢調整脂質異常症医療費!A1</v>
      </c>
    </row>
    <row r="123" spans="2:9" ht="48" customHeight="1" x14ac:dyDescent="0.4">
      <c r="B123" s="90"/>
      <c r="C123" s="90"/>
      <c r="D123" s="98"/>
      <c r="E123" s="93"/>
      <c r="F123" s="29" t="s">
        <v>551</v>
      </c>
      <c r="G123" s="93"/>
      <c r="H123" s="56" t="s">
        <v>550</v>
      </c>
      <c r="I123" s="7" t="str">
        <f>HYPERLINK("..\医療費分析(令和5年度)\2-4.生活習慣病に係る医療費等の状況.xlsx#'市区町村別_年齢調整脂質異常症医療費グラフ'!A1","2-4.生活習慣病に係る医療費等の状況.xlsx#市区町村別_年齢調整脂質異常症医療費グラフ!A1")</f>
        <v>2-4.生活習慣病に係る医療費等の状況.xlsx#市区町村別_年齢調整脂質異常症医療費グラフ!A1</v>
      </c>
    </row>
    <row r="124" spans="2:9" ht="48" customHeight="1" x14ac:dyDescent="0.4">
      <c r="B124" s="90"/>
      <c r="C124" s="90"/>
      <c r="D124" s="98"/>
      <c r="E124" s="93"/>
      <c r="F124" s="29" t="s">
        <v>549</v>
      </c>
      <c r="G124" s="93"/>
      <c r="H124" s="56" t="s">
        <v>548</v>
      </c>
      <c r="I124" s="7" t="str">
        <f>HYPERLINK("..\医療費分析(令和5年度)\2-4.生活習慣病に係る医療費等の状況.xlsx#'市区町村別_年齢調整高血圧性疾患医療費'!A1","2-4.生活習慣病に係る医療費等の状況.xlsx#市区町村別_年齢調整高血圧性疾患医療費!A1")</f>
        <v>2-4.生活習慣病に係る医療費等の状況.xlsx#市区町村別_年齢調整高血圧性疾患医療費!A1</v>
      </c>
    </row>
    <row r="125" spans="2:9" ht="48" customHeight="1" x14ac:dyDescent="0.4">
      <c r="B125" s="90"/>
      <c r="C125" s="90"/>
      <c r="D125" s="98"/>
      <c r="E125" s="93"/>
      <c r="F125" s="29" t="s">
        <v>547</v>
      </c>
      <c r="G125" s="93"/>
      <c r="H125" s="56" t="s">
        <v>546</v>
      </c>
      <c r="I125" s="7" t="str">
        <f>HYPERLINK("..\医療費分析(令和5年度)\2-4.生活習慣病に係る医療費等の状況.xlsx#'市区町村別_年齢調整高血圧性疾患医療費グラフ'!A1","2-4.生活習慣病に係る医療費等の状況.xlsx#市区町村別_年齢調整高血圧性疾患医療費グラフ!A1")</f>
        <v>2-4.生活習慣病に係る医療費等の状況.xlsx#市区町村別_年齢調整高血圧性疾患医療費グラフ!A1</v>
      </c>
    </row>
    <row r="126" spans="2:9" ht="48" customHeight="1" x14ac:dyDescent="0.4">
      <c r="B126" s="90"/>
      <c r="C126" s="91"/>
      <c r="D126" s="125"/>
      <c r="E126" s="94"/>
      <c r="F126" s="30" t="s">
        <v>842</v>
      </c>
      <c r="G126" s="94"/>
      <c r="H126" s="64" t="s">
        <v>843</v>
      </c>
      <c r="I126" s="11" t="str">
        <f>HYPERLINK("..\医療費分析(令和5年度)\2-4.生活習慣病に係る医療費等の状況.xlsx#'健診受診状況別生活習慣病疾病別の医療費'!A1","2-4.生活習慣病に係る医療費等の状況.xlsx#健診受診状況別生活習慣病疾病別の医療費!A1")</f>
        <v>2-4.生活習慣病に係る医療費等の状況.xlsx#健診受診状況別生活習慣病疾病別の医療費!A1</v>
      </c>
    </row>
    <row r="127" spans="2:9" ht="48" customHeight="1" x14ac:dyDescent="0.4">
      <c r="B127" s="90"/>
      <c r="C127" s="89">
        <v>5</v>
      </c>
      <c r="D127" s="97" t="s">
        <v>545</v>
      </c>
      <c r="E127" s="106" t="s">
        <v>922</v>
      </c>
      <c r="F127" s="36" t="s">
        <v>544</v>
      </c>
      <c r="G127" s="107" t="s">
        <v>731</v>
      </c>
      <c r="H127" s="48" t="s">
        <v>543</v>
      </c>
      <c r="I127" s="6" t="str">
        <f>HYPERLINK("..\医療費分析(令和5年度)\2-5.歯科医療費の状況.xlsx#'年齢階層別_医療費全体における歯科医療費'!A1","2-5.歯科医療費の状況.xlsx#年齢階層別_医療費全体における歯科医療費!A1")</f>
        <v>2-5.歯科医療費の状況.xlsx#年齢階層別_医療費全体における歯科医療費!A1</v>
      </c>
    </row>
    <row r="128" spans="2:9" ht="48" customHeight="1" x14ac:dyDescent="0.4">
      <c r="B128" s="90"/>
      <c r="C128" s="90"/>
      <c r="D128" s="98"/>
      <c r="E128" s="106"/>
      <c r="F128" s="37" t="s">
        <v>542</v>
      </c>
      <c r="G128" s="108"/>
      <c r="H128" s="49" t="s">
        <v>541</v>
      </c>
      <c r="I128" s="7" t="str">
        <f>HYPERLINK("..\医療費分析(令和5年度)\2-5.歯科医療費の状況.xlsx#'男女別_医療費全体における歯科医療費'!A1","2-5.歯科医療費の状況.xlsx#男女別_医療費全体における歯科医療費!A1")</f>
        <v>2-5.歯科医療費の状況.xlsx#男女別_医療費全体における歯科医療費!A1</v>
      </c>
    </row>
    <row r="129" spans="2:9" ht="48" customHeight="1" x14ac:dyDescent="0.4">
      <c r="B129" s="90"/>
      <c r="C129" s="90"/>
      <c r="D129" s="98"/>
      <c r="E129" s="106"/>
      <c r="F129" s="37" t="s">
        <v>540</v>
      </c>
      <c r="G129" s="108"/>
      <c r="H129" s="49" t="s">
        <v>539</v>
      </c>
      <c r="I129" s="7" t="str">
        <f>HYPERLINK("..\医療費分析(令和5年度)\2-5.歯科医療費の状況.xlsx#'市区町村別_医療費全体における歯科医療費'!A1","2-5.歯科医療費の状況.xlsx#市区町村別_医療費全体における歯科医療費!A1")</f>
        <v>2-5.歯科医療費の状況.xlsx#市区町村別_医療費全体における歯科医療費!A1</v>
      </c>
    </row>
    <row r="130" spans="2:9" ht="48" customHeight="1" x14ac:dyDescent="0.4">
      <c r="B130" s="90"/>
      <c r="C130" s="90"/>
      <c r="D130" s="98"/>
      <c r="E130" s="106"/>
      <c r="F130" s="38" t="s">
        <v>775</v>
      </c>
      <c r="G130" s="108"/>
      <c r="H130" s="50" t="s">
        <v>538</v>
      </c>
      <c r="I130" s="9" t="str">
        <f>HYPERLINK("..\医療費分析(令和5年度)\2-5.歯科医療費の状況.xlsx#'市区町村別_歯科医療費割合グラフ'!A1","2-5.歯科医療費の状況.xlsx#市区町村別_歯科医療費割合グラフ!A1")</f>
        <v>2-5.歯科医療費の状況.xlsx#市区町村別_歯科医療費割合グラフ!A1</v>
      </c>
    </row>
    <row r="131" spans="2:9" ht="48" customHeight="1" x14ac:dyDescent="0.4">
      <c r="B131" s="90"/>
      <c r="C131" s="90"/>
      <c r="D131" s="98"/>
      <c r="E131" s="106" t="s">
        <v>537</v>
      </c>
      <c r="F131" s="36" t="s">
        <v>536</v>
      </c>
      <c r="G131" s="108"/>
      <c r="H131" s="48" t="s">
        <v>535</v>
      </c>
      <c r="I131" s="6" t="str">
        <f>HYPERLINK("..\医療費分析(令和5年度)\2-5.歯科医療費の状況.xlsx#'年齢階層別_歯科医療費'!A1","2-5.歯科医療費の状況.xlsx#年齢階層別_歯科医療費!A1")</f>
        <v>2-5.歯科医療費の状況.xlsx#年齢階層別_歯科医療費!A1</v>
      </c>
    </row>
    <row r="132" spans="2:9" ht="48" customHeight="1" x14ac:dyDescent="0.4">
      <c r="B132" s="90"/>
      <c r="C132" s="90"/>
      <c r="D132" s="98"/>
      <c r="E132" s="106"/>
      <c r="F132" s="37" t="s">
        <v>534</v>
      </c>
      <c r="G132" s="108"/>
      <c r="H132" s="49" t="s">
        <v>533</v>
      </c>
      <c r="I132" s="7" t="str">
        <f>HYPERLINK("..\医療費分析(令和5年度)\2-5.歯科医療費の状況.xlsx#'男女別_歯科医療費'!A1","2-5.歯科医療費の状況.xlsx#男女別_歯科医療費!A1")</f>
        <v>2-5.歯科医療費の状況.xlsx#男女別_歯科医療費!A1</v>
      </c>
    </row>
    <row r="133" spans="2:9" ht="49.5" customHeight="1" x14ac:dyDescent="0.4">
      <c r="B133" s="90"/>
      <c r="C133" s="90"/>
      <c r="D133" s="98"/>
      <c r="E133" s="106"/>
      <c r="F133" s="37" t="s">
        <v>532</v>
      </c>
      <c r="G133" s="108"/>
      <c r="H133" s="49" t="s">
        <v>531</v>
      </c>
      <c r="I133" s="7" t="str">
        <f>HYPERLINK("..\医療費分析(令和5年度)\2-5.歯科医療費の状況.xlsx#'市区町村別_歯科医療費'!A1","2-5.歯科医療費の状況.xlsx#市区町村別_歯科医療費!A1")</f>
        <v>2-5.歯科医療費の状況.xlsx#市区町村別_歯科医療費!A1</v>
      </c>
    </row>
    <row r="134" spans="2:9" ht="48" customHeight="1" x14ac:dyDescent="0.4">
      <c r="B134" s="90"/>
      <c r="C134" s="90"/>
      <c r="D134" s="98"/>
      <c r="E134" s="106"/>
      <c r="F134" s="37" t="s">
        <v>530</v>
      </c>
      <c r="G134" s="108"/>
      <c r="H134" s="49" t="s">
        <v>529</v>
      </c>
      <c r="I134" s="7" t="str">
        <f>HYPERLINK("..\医療費分析(令和5年度)\2-5.歯科医療費の状況.xlsx#'市区町村別_被保険者一人当たりの歯科医療費グラフ'!A1","2-5.歯科医療費の状況.xlsx#市区町村別_被保険者一人当たりの歯科医療費グラフ!A1")</f>
        <v>2-5.歯科医療費の状況.xlsx#市区町村別_被保険者一人当たりの歯科医療費グラフ!A1</v>
      </c>
    </row>
    <row r="135" spans="2:9" ht="48" customHeight="1" x14ac:dyDescent="0.4">
      <c r="B135" s="90"/>
      <c r="C135" s="90"/>
      <c r="D135" s="98"/>
      <c r="E135" s="106"/>
      <c r="F135" s="37" t="s">
        <v>528</v>
      </c>
      <c r="G135" s="108"/>
      <c r="H135" s="49" t="s">
        <v>527</v>
      </c>
      <c r="I135" s="7" t="str">
        <f>HYPERLINK("..\医療費分析(令和5年度)\2-5.歯科医療費の状況.xlsx#'市区町村別_被保険者一人当たりの歯科医療費MAP'!A1","2-5.歯科医療費の状況.xlsx#市区町村別_被保険者一人当たりの歯科医療費MAP!A1")</f>
        <v>2-5.歯科医療費の状況.xlsx#市区町村別_被保険者一人当たりの歯科医療費MAP!A1</v>
      </c>
    </row>
    <row r="136" spans="2:9" ht="48" customHeight="1" x14ac:dyDescent="0.4">
      <c r="B136" s="90"/>
      <c r="C136" s="90"/>
      <c r="D136" s="98"/>
      <c r="E136" s="106"/>
      <c r="F136" s="37" t="s">
        <v>526</v>
      </c>
      <c r="G136" s="108"/>
      <c r="H136" s="49" t="s">
        <v>525</v>
      </c>
      <c r="I136" s="7" t="str">
        <f>HYPERLINK("..\医療費分析(令和5年度)\2-5.歯科医療費の状況.xlsx#'市区町村別_歯科レセプト一件当たりの歯科医療費グラフ'!A1","2-5.歯科医療費の状況.xlsx#市区町村別_歯科レセプト一件当たりの歯科医療費グラフ!A1")</f>
        <v>2-5.歯科医療費の状況.xlsx#市区町村別_歯科レセプト一件当たりの歯科医療費グラフ!A1</v>
      </c>
    </row>
    <row r="137" spans="2:9" ht="48" customHeight="1" x14ac:dyDescent="0.4">
      <c r="B137" s="90"/>
      <c r="C137" s="90"/>
      <c r="D137" s="98"/>
      <c r="E137" s="106"/>
      <c r="F137" s="37" t="s">
        <v>524</v>
      </c>
      <c r="G137" s="108"/>
      <c r="H137" s="49" t="s">
        <v>523</v>
      </c>
      <c r="I137" s="7" t="str">
        <f>HYPERLINK("..\医療費分析(令和5年度)\2-5.歯科医療費の状況.xlsx#'市区町村別_歯科レセプト一件当たりの歯科医療費MAP'!A1","2-5.歯科医療費の状況.xlsx#市区町村別_歯科レセプト一件当たりの歯科医療費MAP!A1")</f>
        <v>2-5.歯科医療費の状況.xlsx#市区町村別_歯科レセプト一件当たりの歯科医療費MAP!A1</v>
      </c>
    </row>
    <row r="138" spans="2:9" ht="48" customHeight="1" x14ac:dyDescent="0.4">
      <c r="B138" s="90"/>
      <c r="C138" s="90"/>
      <c r="D138" s="98"/>
      <c r="E138" s="106"/>
      <c r="F138" s="37" t="s">
        <v>522</v>
      </c>
      <c r="G138" s="108"/>
      <c r="H138" s="49" t="s">
        <v>521</v>
      </c>
      <c r="I138" s="7" t="str">
        <f>HYPERLINK("..\医療費分析(令和5年度)\2-5.歯科医療費の状況.xlsx#'市区町村別_歯科患者一人当たりの歯科医療費グラフ'!A1","2-5.歯科医療費の状況.xlsx#市区町村別_歯科患者一人当たりの歯科医療費グラフ!A1")</f>
        <v>2-5.歯科医療費の状況.xlsx#市区町村別_歯科患者一人当たりの歯科医療費グラフ!A1</v>
      </c>
    </row>
    <row r="139" spans="2:9" ht="48" customHeight="1" x14ac:dyDescent="0.4">
      <c r="B139" s="90"/>
      <c r="C139" s="90"/>
      <c r="D139" s="98"/>
      <c r="E139" s="106"/>
      <c r="F139" s="37" t="s">
        <v>520</v>
      </c>
      <c r="G139" s="108"/>
      <c r="H139" s="49" t="s">
        <v>519</v>
      </c>
      <c r="I139" s="7" t="str">
        <f>HYPERLINK("..\医療費分析(令和5年度)\2-5.歯科医療費の状況.xlsx#'市区町村別_歯科患者一人当たりの歯科医療費MAP'!A1","2-5.歯科医療費の状況.xlsx#市区町村別_歯科患者一人当たりの歯科医療費MAP!A1")</f>
        <v>2-5.歯科医療費の状況.xlsx#市区町村別_歯科患者一人当たりの歯科医療費MAP!A1</v>
      </c>
    </row>
    <row r="140" spans="2:9" ht="48" customHeight="1" x14ac:dyDescent="0.4">
      <c r="B140" s="90"/>
      <c r="C140" s="90"/>
      <c r="D140" s="98"/>
      <c r="E140" s="106"/>
      <c r="F140" s="37" t="s">
        <v>888</v>
      </c>
      <c r="G140" s="108"/>
      <c r="H140" s="49" t="s">
        <v>518</v>
      </c>
      <c r="I140" s="7" t="str">
        <f>HYPERLINK("..\医療費分析(令和5年度)\2-5.歯科医療費の状況.xlsx#'市区町村別_歯科患者割合グラフ'!A1","2-5.歯科医療費の状況.xlsx#市区町村別_歯科患者割合グラフ!A1")</f>
        <v>2-5.歯科医療費の状況.xlsx#市区町村別_歯科患者割合グラフ!A1</v>
      </c>
    </row>
    <row r="141" spans="2:9" ht="48" customHeight="1" x14ac:dyDescent="0.4">
      <c r="B141" s="90"/>
      <c r="C141" s="90"/>
      <c r="D141" s="98"/>
      <c r="E141" s="106"/>
      <c r="F141" s="37" t="s">
        <v>889</v>
      </c>
      <c r="G141" s="108"/>
      <c r="H141" s="49" t="s">
        <v>517</v>
      </c>
      <c r="I141" s="7" t="str">
        <f>HYPERLINK("..\医療費分析(令和5年度)\2-5.歯科医療費の状況.xlsx#'市区町村別_歯科患者割合MAP'!A1","2-5.歯科医療費の状況.xlsx#市区町村別_歯科患者割合MAP!A1")</f>
        <v>2-5.歯科医療費の状況.xlsx#市区町村別_歯科患者割合MAP!A1</v>
      </c>
    </row>
    <row r="142" spans="2:9" ht="48" customHeight="1" x14ac:dyDescent="0.4">
      <c r="B142" s="90"/>
      <c r="C142" s="90"/>
      <c r="D142" s="98"/>
      <c r="E142" s="106"/>
      <c r="F142" s="37" t="s">
        <v>516</v>
      </c>
      <c r="G142" s="108"/>
      <c r="H142" s="49" t="s">
        <v>515</v>
      </c>
      <c r="I142" s="7" t="str">
        <f>HYPERLINK("..\医療費分析(令和5年度)\2-5.歯科医療費の状況.xlsx#'市区町村別_受診率グラフ'!A1","2-5.歯科医療費の状況.xlsx#市区町村別_受診率グラフ!A1")</f>
        <v>2-5.歯科医療費の状況.xlsx#市区町村別_受診率グラフ!A1</v>
      </c>
    </row>
    <row r="143" spans="2:9" ht="48" customHeight="1" x14ac:dyDescent="0.4">
      <c r="B143" s="90"/>
      <c r="C143" s="90"/>
      <c r="D143" s="98"/>
      <c r="E143" s="106"/>
      <c r="F143" s="37" t="s">
        <v>514</v>
      </c>
      <c r="G143" s="108"/>
      <c r="H143" s="49" t="s">
        <v>513</v>
      </c>
      <c r="I143" s="7" t="str">
        <f>HYPERLINK("..\医療費分析(令和5年度)\2-5.歯科医療費の状況.xlsx#'市区町村別_受診率MAP'!A1","2-5.歯科医療費の状況.xlsx#市区町村別_受診率MAP!A1")</f>
        <v>2-5.歯科医療費の状況.xlsx#市区町村別_受診率MAP!A1</v>
      </c>
    </row>
    <row r="144" spans="2:9" ht="48" customHeight="1" x14ac:dyDescent="0.4">
      <c r="B144" s="90"/>
      <c r="C144" s="90"/>
      <c r="D144" s="98"/>
      <c r="E144" s="106"/>
      <c r="F144" s="37" t="s">
        <v>512</v>
      </c>
      <c r="G144" s="108"/>
      <c r="H144" s="49" t="s">
        <v>511</v>
      </c>
      <c r="I144" s="7" t="str">
        <f>HYPERLINK("..\医療費分析(令和5年度)\2-5.歯科医療費の状況.xlsx#'市区町村別_一件当たりの日数グラフ'!A1","2-5.歯科医療費の状況.xlsx#市区町村別_一件当たりの日数グラフ!A1")</f>
        <v>2-5.歯科医療費の状況.xlsx#市区町村別_一件当たりの日数グラフ!A1</v>
      </c>
    </row>
    <row r="145" spans="2:9" ht="48" customHeight="1" x14ac:dyDescent="0.4">
      <c r="B145" s="90"/>
      <c r="C145" s="90"/>
      <c r="D145" s="98"/>
      <c r="E145" s="106"/>
      <c r="F145" s="37" t="s">
        <v>510</v>
      </c>
      <c r="G145" s="108"/>
      <c r="H145" s="49" t="s">
        <v>509</v>
      </c>
      <c r="I145" s="7" t="str">
        <f>HYPERLINK("..\医療費分析(令和5年度)\2-5.歯科医療費の状況.xlsx#'市区町村別_一件当たりの日数MAP'!A1","2-5.歯科医療費の状況.xlsx#市区町村別_一件当たりの日数MAP!A1")</f>
        <v>2-5.歯科医療費の状況.xlsx#市区町村別_一件当たりの日数MAP!A1</v>
      </c>
    </row>
    <row r="146" spans="2:9" ht="48" customHeight="1" x14ac:dyDescent="0.4">
      <c r="B146" s="90"/>
      <c r="C146" s="90"/>
      <c r="D146" s="98"/>
      <c r="E146" s="106"/>
      <c r="F146" s="37" t="s">
        <v>508</v>
      </c>
      <c r="G146" s="108"/>
      <c r="H146" s="49" t="s">
        <v>507</v>
      </c>
      <c r="I146" s="7" t="str">
        <f>HYPERLINK("..\医療費分析(令和5年度)\2-5.歯科医療費の状況.xlsx#'市区町村別_一日当たりの医療費グラフ'!A1","2-5.歯科医療費の状況.xlsx#市区町村別_一日当たりの医療費グラフ!A1")</f>
        <v>2-5.歯科医療費の状況.xlsx#市区町村別_一日当たりの医療費グラフ!A1</v>
      </c>
    </row>
    <row r="147" spans="2:9" ht="48" customHeight="1" x14ac:dyDescent="0.4">
      <c r="B147" s="90"/>
      <c r="C147" s="90"/>
      <c r="D147" s="98"/>
      <c r="E147" s="106"/>
      <c r="F147" s="37" t="s">
        <v>506</v>
      </c>
      <c r="G147" s="108"/>
      <c r="H147" s="49" t="s">
        <v>505</v>
      </c>
      <c r="I147" s="7" t="str">
        <f>HYPERLINK("..\医療費分析(令和5年度)\2-5.歯科医療費の状況.xlsx#'市区町村別_一日当たりの医療費MAP'!A1","2-5.歯科医療費の状況.xlsx#市区町村別_一日当たりの医療費MAP!A1")</f>
        <v>2-5.歯科医療費の状況.xlsx#市区町村別_一日当たりの医療費MAP!A1</v>
      </c>
    </row>
    <row r="148" spans="2:9" ht="48" customHeight="1" x14ac:dyDescent="0.4">
      <c r="B148" s="90"/>
      <c r="C148" s="90"/>
      <c r="D148" s="98"/>
      <c r="E148" s="106"/>
      <c r="F148" s="37" t="s">
        <v>504</v>
      </c>
      <c r="G148" s="108"/>
      <c r="H148" s="49" t="s">
        <v>503</v>
      </c>
      <c r="I148" s="7" t="str">
        <f>HYPERLINK("..\医療費分析(令和5年度)\2-5.歯科医療費の状況.xlsx#'市区町村別_年齢調整歯科医療費'!A1","2-5.歯科医療費の状況.xlsx#市区町村別_年齢調整歯科医療費!A1")</f>
        <v>2-5.歯科医療費の状況.xlsx#市区町村別_年齢調整歯科医療費!A1</v>
      </c>
    </row>
    <row r="149" spans="2:9" ht="48" customHeight="1" x14ac:dyDescent="0.4">
      <c r="B149" s="90"/>
      <c r="C149" s="90"/>
      <c r="D149" s="98"/>
      <c r="E149" s="106"/>
      <c r="F149" s="39" t="s">
        <v>502</v>
      </c>
      <c r="G149" s="108"/>
      <c r="H149" s="50" t="s">
        <v>501</v>
      </c>
      <c r="I149" s="9" t="str">
        <f>HYPERLINK("..\医療費分析(令和5年度)\2-5.歯科医療費の状況.xlsx#'市区町村別_年齢調整歯科医療費グラフ'!A1","2-5.歯科医療費の状況.xlsx#市区町村別_年齢調整歯科医療費グラフ!A1")</f>
        <v>2-5.歯科医療費の状況.xlsx#市区町村別_年齢調整歯科医療費グラフ!A1</v>
      </c>
    </row>
    <row r="150" spans="2:9" ht="48" customHeight="1" x14ac:dyDescent="0.4">
      <c r="B150" s="90"/>
      <c r="C150" s="90"/>
      <c r="D150" s="98"/>
      <c r="E150" s="100" t="s">
        <v>923</v>
      </c>
      <c r="F150" s="36" t="s">
        <v>500</v>
      </c>
      <c r="G150" s="108"/>
      <c r="H150" s="48" t="s">
        <v>499</v>
      </c>
      <c r="I150" s="6" t="str">
        <f>HYPERLINK("..\医療費分析(令和5年度)\2-5.歯科医療費の状況.xlsx#'中分類別歯科医療費'!A1","2-5.歯科医療費の状況.xlsx#中分類別歯科医療費!A1")</f>
        <v>2-5.歯科医療費の状況.xlsx#中分類別歯科医療費!A1</v>
      </c>
    </row>
    <row r="151" spans="2:9" ht="48" customHeight="1" x14ac:dyDescent="0.4">
      <c r="B151" s="90"/>
      <c r="C151" s="90"/>
      <c r="D151" s="98"/>
      <c r="E151" s="101"/>
      <c r="F151" s="37" t="s">
        <v>498</v>
      </c>
      <c r="G151" s="108"/>
      <c r="H151" s="49" t="s">
        <v>497</v>
      </c>
      <c r="I151" s="7" t="str">
        <f>HYPERLINK("..\医療費分析(令和5年度)\2-5.歯科医療費の状況.xlsx#'年齢階層別_中分類別歯科医療費'!A1","2-5.歯科医療費の状況.xlsx#年齢階層別_中分類別歯科医療費!A1")</f>
        <v>2-5.歯科医療費の状況.xlsx#年齢階層別_中分類別歯科医療費!A1</v>
      </c>
    </row>
    <row r="152" spans="2:9" ht="48" customHeight="1" x14ac:dyDescent="0.4">
      <c r="B152" s="90"/>
      <c r="C152" s="90"/>
      <c r="D152" s="98"/>
      <c r="E152" s="101"/>
      <c r="F152" s="37" t="s">
        <v>496</v>
      </c>
      <c r="G152" s="108"/>
      <c r="H152" s="49" t="s">
        <v>495</v>
      </c>
      <c r="I152" s="7" t="str">
        <f>HYPERLINK("..\医療費分析(令和5年度)\2-5.歯科医療費の状況.xlsx#'男女別_中分類別歯科医療費'!A1","2-5.歯科医療費の状況.xlsx#男女別_中分類別歯科医療費!A1")</f>
        <v>2-5.歯科医療費の状況.xlsx#男女別_中分類別歯科医療費!A1</v>
      </c>
    </row>
    <row r="153" spans="2:9" ht="48" customHeight="1" x14ac:dyDescent="0.4">
      <c r="B153" s="90"/>
      <c r="C153" s="90"/>
      <c r="D153" s="98"/>
      <c r="E153" s="101"/>
      <c r="F153" s="37" t="s">
        <v>494</v>
      </c>
      <c r="G153" s="108"/>
      <c r="H153" s="49" t="s">
        <v>493</v>
      </c>
      <c r="I153" s="7" t="str">
        <f>HYPERLINK("..\医療費分析(令和5年度)\2-5.歯科医療費の状況.xlsx#'市区町村別_中分類別歯科医療費'!A1","2-5.歯科医療費の状況.xlsx#市区町村別_中分類別歯科医療費!A1")</f>
        <v>2-5.歯科医療費の状況.xlsx#市区町村別_中分類別歯科医療費!A1</v>
      </c>
    </row>
    <row r="154" spans="2:9" ht="48" customHeight="1" x14ac:dyDescent="0.4">
      <c r="B154" s="90"/>
      <c r="C154" s="90"/>
      <c r="D154" s="98"/>
      <c r="E154" s="101"/>
      <c r="F154" s="37" t="s">
        <v>492</v>
      </c>
      <c r="G154" s="108"/>
      <c r="H154" s="49" t="s">
        <v>491</v>
      </c>
      <c r="I154" s="7" t="str">
        <f>HYPERLINK("..\医療費分析(令和5年度)\2-5.歯科医療費の状況.xlsx#'中分類別歯科医療費上位5疾病'!A1","2-5.歯科医療費の状況.xlsx#中分類別歯科医療費上位5疾病!A1")</f>
        <v>2-5.歯科医療費の状況.xlsx#中分類別歯科医療費上位5疾病!A1</v>
      </c>
    </row>
    <row r="155" spans="2:9" ht="48" customHeight="1" x14ac:dyDescent="0.4">
      <c r="B155" s="90"/>
      <c r="C155" s="90"/>
      <c r="D155" s="98"/>
      <c r="E155" s="101"/>
      <c r="F155" s="37" t="s">
        <v>490</v>
      </c>
      <c r="G155" s="108"/>
      <c r="H155" s="49" t="s">
        <v>489</v>
      </c>
      <c r="I155" s="7" t="str">
        <f>HYPERLINK("..\医療費分析(令和5年度)\2-5.歯科医療費の状況.xlsx#'市区町村別_中分類別歯科医療費上位5疾病'!A1","2-5.歯科医療費の状況.xlsx#市区町村別_中分類別歯科医療費上位5疾病!A1")</f>
        <v>2-5.歯科医療費の状況.xlsx#市区町村別_中分類別歯科医療費上位5疾病!A1</v>
      </c>
    </row>
    <row r="156" spans="2:9" ht="48" customHeight="1" x14ac:dyDescent="0.4">
      <c r="B156" s="90"/>
      <c r="C156" s="90"/>
      <c r="D156" s="98"/>
      <c r="E156" s="101"/>
      <c r="F156" s="37" t="s">
        <v>488</v>
      </c>
      <c r="G156" s="108"/>
      <c r="H156" s="49" t="s">
        <v>487</v>
      </c>
      <c r="I156" s="7" t="str">
        <f>HYPERLINK("..\医療費分析(令和5年度)\2-5.歯科医療費の状況.xlsx#'中分類別歯科患者数上位5疾病'!A1","2-5.歯科医療費の状況.xlsx#中分類別歯科患者数上位5疾病!A1")</f>
        <v>2-5.歯科医療費の状況.xlsx#中分類別歯科患者数上位5疾病!A1</v>
      </c>
    </row>
    <row r="157" spans="2:9" ht="48" customHeight="1" x14ac:dyDescent="0.4">
      <c r="B157" s="90"/>
      <c r="C157" s="90"/>
      <c r="D157" s="98"/>
      <c r="E157" s="126"/>
      <c r="F157" s="38" t="s">
        <v>485</v>
      </c>
      <c r="G157" s="108"/>
      <c r="H157" s="65" t="s">
        <v>486</v>
      </c>
      <c r="I157" s="8" t="str">
        <f>HYPERLINK("..\医療費分析(令和5年度)\2-5.歯科医療費の状況.xlsx#'市区町村別_中分類別歯科患者数上位5疾病'!A1","2-5.歯科医療費の状況.xlsx#市区町村別_中分類別歯科患者数上位5疾病!A1")</f>
        <v>2-5.歯科医療費の状況.xlsx#市区町村別_中分類別歯科患者数上位5疾病!A1</v>
      </c>
    </row>
    <row r="158" spans="2:9" ht="48" customHeight="1" x14ac:dyDescent="0.4">
      <c r="B158" s="90"/>
      <c r="C158" s="90"/>
      <c r="D158" s="98"/>
      <c r="E158" s="106" t="s">
        <v>483</v>
      </c>
      <c r="F158" s="28" t="s">
        <v>482</v>
      </c>
      <c r="G158" s="105"/>
      <c r="H158" s="66" t="s">
        <v>484</v>
      </c>
      <c r="I158" s="6" t="str">
        <f>HYPERLINK("..\医療費分析(令和5年度)\2-5.歯科医療費の状況.xlsx#'特定疾病別歯科医療費'!A1","2-5.歯科医療費の状況.xlsx#特定疾病別歯科医療費!A1")</f>
        <v>2-5.歯科医療費の状況.xlsx#特定疾病別歯科医療費!A1</v>
      </c>
    </row>
    <row r="159" spans="2:9" ht="48" customHeight="1" x14ac:dyDescent="0.4">
      <c r="B159" s="90"/>
      <c r="C159" s="90"/>
      <c r="D159" s="98"/>
      <c r="E159" s="106"/>
      <c r="F159" s="31" t="s">
        <v>480</v>
      </c>
      <c r="G159" s="105"/>
      <c r="H159" s="67" t="s">
        <v>481</v>
      </c>
      <c r="I159" s="9" t="str">
        <f>HYPERLINK("..\医療費分析(令和5年度)\2-5.歯科医療費の状況.xlsx#'市区町村別_特定疾病別歯科医療費'!A1","2-5.歯科医療費の状況.xlsx#市区町村別_特定疾病別歯科医療費!A1")</f>
        <v>2-5.歯科医療費の状況.xlsx#市区町村別_特定疾病別歯科医療費!A1</v>
      </c>
    </row>
    <row r="160" spans="2:9" ht="48" customHeight="1" x14ac:dyDescent="0.4">
      <c r="B160" s="90"/>
      <c r="C160" s="90"/>
      <c r="D160" s="98"/>
      <c r="E160" s="106" t="s">
        <v>478</v>
      </c>
      <c r="F160" s="36" t="s">
        <v>477</v>
      </c>
      <c r="G160" s="105"/>
      <c r="H160" s="48" t="s">
        <v>479</v>
      </c>
      <c r="I160" s="6" t="str">
        <f>HYPERLINK("..\医療費分析(令和5年度)\2-5.歯科医療費の状況.xlsx#'年齢階層別_推計残存歯数階層別人数'!A1","2-5.歯科医療費の状況.xlsx#年齢階層別_推計残存歯数階層別人数!A1")</f>
        <v>2-5.歯科医療費の状況.xlsx#年齢階層別_推計残存歯数階層別人数!A1</v>
      </c>
    </row>
    <row r="161" spans="2:9" ht="48" customHeight="1" x14ac:dyDescent="0.4">
      <c r="B161" s="90"/>
      <c r="C161" s="90"/>
      <c r="D161" s="98"/>
      <c r="E161" s="106"/>
      <c r="F161" s="37" t="s">
        <v>476</v>
      </c>
      <c r="G161" s="105"/>
      <c r="H161" s="49" t="s">
        <v>475</v>
      </c>
      <c r="I161" s="7" t="str">
        <f>HYPERLINK("..\医療費分析(令和5年度)\2-5.歯科医療費の状況.xlsx#'推計残存歯数階層別医療費(医科･調剤)'!A1","2-5.歯科医療費の状況.xlsx#推計残存歯数階層別医療費(医科･調剤)!A1")</f>
        <v>2-5.歯科医療費の状況.xlsx#推計残存歯数階層別医療費(医科･調剤)!A1</v>
      </c>
    </row>
    <row r="162" spans="2:9" ht="48" customHeight="1" x14ac:dyDescent="0.4">
      <c r="B162" s="90"/>
      <c r="C162" s="90"/>
      <c r="D162" s="98"/>
      <c r="E162" s="106"/>
      <c r="F162" s="37" t="s">
        <v>474</v>
      </c>
      <c r="G162" s="105"/>
      <c r="H162" s="49" t="s">
        <v>473</v>
      </c>
      <c r="I162" s="7" t="str">
        <f>HYPERLINK("..\医療費分析(令和5年度)\2-5.歯科医療費の状況.xlsx#'推計残存歯数階層別生活習慣病等患者数'!A1","2-5.歯科医療費の状況.xlsx#推計残存歯数階層別生活習慣病等患者数!A1")</f>
        <v>2-5.歯科医療費の状況.xlsx#推計残存歯数階層別生活習慣病等患者数!A1</v>
      </c>
    </row>
    <row r="163" spans="2:9" ht="48" customHeight="1" x14ac:dyDescent="0.4">
      <c r="B163" s="90"/>
      <c r="C163" s="90"/>
      <c r="D163" s="98"/>
      <c r="E163" s="106"/>
      <c r="F163" s="37" t="s">
        <v>472</v>
      </c>
      <c r="G163" s="105"/>
      <c r="H163" s="49" t="s">
        <v>471</v>
      </c>
      <c r="I163" s="7" t="str">
        <f>HYPERLINK("..\医療費分析(令和5年度)\2-5.歯科医療費の状況.xlsx#'推計残存歯数階層別誤嚥性肺炎患者数'!A1","2-5.歯科医療費の状況.xlsx#推計残存歯数階層別誤嚥性肺炎患者数!A1")</f>
        <v>2-5.歯科医療費の状況.xlsx#推計残存歯数階層別誤嚥性肺炎患者数!A1</v>
      </c>
    </row>
    <row r="164" spans="2:9" ht="48" customHeight="1" x14ac:dyDescent="0.4">
      <c r="B164" s="90"/>
      <c r="C164" s="90"/>
      <c r="D164" s="98"/>
      <c r="E164" s="106"/>
      <c r="F164" s="38" t="s">
        <v>470</v>
      </c>
      <c r="G164" s="105"/>
      <c r="H164" s="50" t="s">
        <v>469</v>
      </c>
      <c r="I164" s="9" t="str">
        <f>HYPERLINK("..\医療費分析(令和5年度)\2-5.歯科医療費の状況.xlsx#'推計残存歯数階層別要介護度別人数'!A1","2-5.歯科医療費の状況.xlsx#推計残存歯数階層別要介護度別人数!A1")</f>
        <v>2-5.歯科医療費の状況.xlsx#推計残存歯数階層別要介護度別人数!A1</v>
      </c>
    </row>
    <row r="165" spans="2:9" ht="48" customHeight="1" x14ac:dyDescent="0.4">
      <c r="B165" s="90"/>
      <c r="C165" s="89">
        <v>6</v>
      </c>
      <c r="D165" s="89" t="s">
        <v>732</v>
      </c>
      <c r="E165" s="93" t="s">
        <v>740</v>
      </c>
      <c r="F165" s="36" t="s">
        <v>861</v>
      </c>
      <c r="G165" s="99" t="s">
        <v>836</v>
      </c>
      <c r="H165" s="68" t="s">
        <v>468</v>
      </c>
      <c r="I165" s="6" t="str">
        <f>HYPERLINK("..\医療費分析(令和5年度)\2-6.①医科健診分析.xlsx#'年齢別_健診受診率(年度末資格)'!A1","2-6.①医科健診分析.xlsx#年齢別_健診受診率(年度末資格)!A1")</f>
        <v>2-6.①医科健診分析.xlsx#年齢別_健診受診率(年度末資格)!A1</v>
      </c>
    </row>
    <row r="166" spans="2:9" ht="48" customHeight="1" x14ac:dyDescent="0.4">
      <c r="B166" s="90"/>
      <c r="C166" s="90"/>
      <c r="D166" s="90"/>
      <c r="E166" s="93"/>
      <c r="F166" s="37" t="s">
        <v>862</v>
      </c>
      <c r="G166" s="99"/>
      <c r="H166" s="69" t="s">
        <v>467</v>
      </c>
      <c r="I166" s="7" t="str">
        <f>HYPERLINK("..\医療費分析(令和5年度)\2-6.①医科健診分析.xlsx#'年齢別_健診受診率(年度末資格)グラフ'!A1","2-6.①医科健診分析.xlsx#年齢別_健診受診率(年度末資格)グラフ!A1")</f>
        <v>2-6.①医科健診分析.xlsx#年齢別_健診受診率(年度末資格)グラフ!A1</v>
      </c>
    </row>
    <row r="167" spans="2:9" ht="48" customHeight="1" x14ac:dyDescent="0.4">
      <c r="B167" s="90"/>
      <c r="C167" s="90"/>
      <c r="D167" s="90"/>
      <c r="E167" s="93"/>
      <c r="F167" s="37" t="s">
        <v>863</v>
      </c>
      <c r="G167" s="99"/>
      <c r="H167" s="69" t="s">
        <v>466</v>
      </c>
      <c r="I167" s="7" t="str">
        <f>HYPERLINK("..\医療費分析(令和5年度)\2-6.①医科健診分析.xlsx#'要介護度別_受診率(年度末資格)'!A1","2-6.①医科健診分析.xlsx#要介護度別_受診率(年度末資格)!A1")</f>
        <v>2-6.①医科健診分析.xlsx#要介護度別_受診率(年度末資格)!A1</v>
      </c>
    </row>
    <row r="168" spans="2:9" ht="48" customHeight="1" x14ac:dyDescent="0.4">
      <c r="B168" s="90"/>
      <c r="C168" s="90"/>
      <c r="D168" s="90"/>
      <c r="E168" s="93"/>
      <c r="F168" s="37" t="s">
        <v>864</v>
      </c>
      <c r="G168" s="99"/>
      <c r="H168" s="70" t="s">
        <v>465</v>
      </c>
      <c r="I168" s="10" t="str">
        <f>HYPERLINK("..\医療費分析(令和5年度)\2-6.①医科健診分析.xlsx#'要介護度別_健診受診率(年度末資格)グラフ'!A1","2-6.①医科健診分析.xlsx#要介護度別_健診受診率(年度末資格)グラフ!A1")</f>
        <v>2-6.①医科健診分析.xlsx#要介護度別_健診受診率(年度末資格)グラフ!A1</v>
      </c>
    </row>
    <row r="169" spans="2:9" ht="48" customHeight="1" x14ac:dyDescent="0.4">
      <c r="B169" s="90"/>
      <c r="C169" s="90"/>
      <c r="D169" s="90"/>
      <c r="E169" s="93"/>
      <c r="F169" s="37" t="s">
        <v>865</v>
      </c>
      <c r="G169" s="99"/>
      <c r="H169" s="69" t="s">
        <v>464</v>
      </c>
      <c r="I169" s="7" t="str">
        <f>HYPERLINK("..\医療費分析(令和5年度)\2-6.①医科健診分析.xlsx#'男女別_健診受診率(年度末資格)'!A1","2-6.①医科健診分析.xlsx#男女別_健診受診率(年度末資格)!A1")</f>
        <v>2-6.①医科健診分析.xlsx#男女別_健診受診率(年度末資格)!A1</v>
      </c>
    </row>
    <row r="170" spans="2:9" ht="48" customHeight="1" x14ac:dyDescent="0.4">
      <c r="B170" s="90"/>
      <c r="C170" s="90"/>
      <c r="D170" s="90"/>
      <c r="E170" s="93"/>
      <c r="F170" s="37" t="s">
        <v>866</v>
      </c>
      <c r="G170" s="99"/>
      <c r="H170" s="69" t="s">
        <v>463</v>
      </c>
      <c r="I170" s="7" t="str">
        <f>HYPERLINK("..\医療費分析(令和5年度)\2-6.①医科健診分析.xlsx#'市区町村別_健診受診率(年度末資格)'!A1","2-6.①医科健診分析.xlsx#市区町村別_健診受診率(年度末資格)!A1")</f>
        <v>2-6.①医科健診分析.xlsx#市区町村別_健診受診率(年度末資格)!A1</v>
      </c>
    </row>
    <row r="171" spans="2:9" ht="48" customHeight="1" x14ac:dyDescent="0.4">
      <c r="B171" s="90"/>
      <c r="C171" s="90"/>
      <c r="D171" s="90"/>
      <c r="E171" s="93"/>
      <c r="F171" s="37" t="s">
        <v>867</v>
      </c>
      <c r="G171" s="99"/>
      <c r="H171" s="69" t="s">
        <v>462</v>
      </c>
      <c r="I171" s="7" t="str">
        <f>HYPERLINK("..\医療費分析(令和5年度)\2-6.①医科健診分析.xlsx#'市町村別_健診受診率(年度末資格)グラフ'!A1","2-6.①医科健診分析.xlsx#市町村別_健診受診率(年度末資格)グラフ!A1")</f>
        <v>2-6.①医科健診分析.xlsx#市町村別_健診受診率(年度末資格)グラフ!A1</v>
      </c>
    </row>
    <row r="172" spans="2:9" ht="48" customHeight="1" x14ac:dyDescent="0.4">
      <c r="B172" s="90"/>
      <c r="C172" s="90"/>
      <c r="D172" s="90"/>
      <c r="E172" s="94"/>
      <c r="F172" s="39" t="s">
        <v>868</v>
      </c>
      <c r="G172" s="99"/>
      <c r="H172" s="69" t="s">
        <v>461</v>
      </c>
      <c r="I172" s="7" t="str">
        <f>HYPERLINK("..\医療費分析(令和5年度)\2-6.①医科健診分析.xlsx#'市区町村別_健診受診率(年度末資格)MAP'!A1","2-6.①医科健診分析.xlsx#市区町村別_健診受診率(年度末資格)MAP!A1")</f>
        <v>2-6.①医科健診分析.xlsx#市区町村別_健診受診率(年度末資格)MAP!A1</v>
      </c>
    </row>
    <row r="173" spans="2:9" ht="48" customHeight="1" x14ac:dyDescent="0.4">
      <c r="B173" s="90"/>
      <c r="C173" s="90"/>
      <c r="D173" s="90"/>
      <c r="E173" s="92" t="s">
        <v>924</v>
      </c>
      <c r="F173" s="28" t="s">
        <v>460</v>
      </c>
      <c r="G173" s="99"/>
      <c r="H173" s="68" t="s">
        <v>395</v>
      </c>
      <c r="I173" s="6" t="str">
        <f>HYPERLINK("..\医療費分析(令和5年度)\2-6.①医科健診分析.xlsx#'指導対象者群分析'!A1","2-6.①医科健診分析.xlsx#指導対象者群分析!A1")</f>
        <v>2-6.①医科健診分析.xlsx#指導対象者群分析!A1</v>
      </c>
    </row>
    <row r="174" spans="2:9" ht="48" customHeight="1" x14ac:dyDescent="0.4">
      <c r="B174" s="90"/>
      <c r="C174" s="90"/>
      <c r="D174" s="90"/>
      <c r="E174" s="93"/>
      <c r="F174" s="29" t="s">
        <v>459</v>
      </c>
      <c r="G174" s="99"/>
      <c r="H174" s="70" t="s">
        <v>458</v>
      </c>
      <c r="I174" s="10" t="str">
        <f>HYPERLINK("..\医療費分析(令和5年度)\2-6.①医科健診分析.xlsx#'指導対象者群別医療費'!A1","2-6.①医科健診分析.xlsx#指導対象者群別医療費!A1")</f>
        <v>2-6.①医科健診分析.xlsx#指導対象者群別医療費!A1</v>
      </c>
    </row>
    <row r="175" spans="2:9" ht="48" customHeight="1" x14ac:dyDescent="0.4">
      <c r="B175" s="90"/>
      <c r="C175" s="90"/>
      <c r="D175" s="90"/>
      <c r="E175" s="92" t="s">
        <v>457</v>
      </c>
      <c r="F175" s="40" t="s">
        <v>456</v>
      </c>
      <c r="G175" s="99"/>
      <c r="H175" s="68" t="s">
        <v>378</v>
      </c>
      <c r="I175" s="6" t="str">
        <f>HYPERLINK("..\医療費分析(令和5年度)\2-6.①医科健診分析.xlsx#'有所見者割合'!A1","2-6.①医科健診分析.xlsx#有所見者割合!A1")</f>
        <v>2-6.①医科健診分析.xlsx#有所見者割合!A1</v>
      </c>
    </row>
    <row r="176" spans="2:9" ht="48" customHeight="1" x14ac:dyDescent="0.4">
      <c r="B176" s="90"/>
      <c r="C176" s="90"/>
      <c r="D176" s="90"/>
      <c r="E176" s="93"/>
      <c r="F176" s="34" t="s">
        <v>455</v>
      </c>
      <c r="G176" s="99"/>
      <c r="H176" s="70" t="s">
        <v>376</v>
      </c>
      <c r="I176" s="10" t="str">
        <f>HYPERLINK("..\医療費分析(令和5年度)\2-6.①医科健診分析.xlsx#'市区町村別_有所見者割合'!A1","2-6.①医科健診分析.xlsx#市区町村別_有所見者割合!A1")</f>
        <v>2-6.①医科健診分析.xlsx#市区町村別_有所見者割合!A1</v>
      </c>
    </row>
    <row r="177" spans="2:9" ht="48" customHeight="1" x14ac:dyDescent="0.4">
      <c r="B177" s="90"/>
      <c r="C177" s="90"/>
      <c r="D177" s="90"/>
      <c r="E177" s="93"/>
      <c r="F177" s="29" t="s">
        <v>454</v>
      </c>
      <c r="G177" s="99"/>
      <c r="H177" s="69" t="s">
        <v>453</v>
      </c>
      <c r="I177" s="7" t="str">
        <f>HYPERLINK("..\医療費分析(令和5年度)\2-6.①医科健診分析.xlsx#'市区町村別_BMIMAP'!A1","2-6.①医科健診分析.xlsx#市区町村別_BMIMAP!A1")</f>
        <v>2-6.①医科健診分析.xlsx#市区町村別_BMIMAP!A1</v>
      </c>
    </row>
    <row r="178" spans="2:9" ht="48" customHeight="1" x14ac:dyDescent="0.4">
      <c r="B178" s="90"/>
      <c r="C178" s="90"/>
      <c r="D178" s="90"/>
      <c r="E178" s="93"/>
      <c r="F178" s="29" t="s">
        <v>452</v>
      </c>
      <c r="G178" s="99"/>
      <c r="H178" s="69" t="s">
        <v>451</v>
      </c>
      <c r="I178" s="7" t="str">
        <f>HYPERLINK("..\医療費分析(令和5年度)\2-6.①医科健診分析.xlsx#'市区町村別_腹囲MAP'!A1","2-6.①医科健診分析.xlsx#市区町村別_腹囲MAP!A1")</f>
        <v>2-6.①医科健診分析.xlsx#市区町村別_腹囲MAP!A1</v>
      </c>
    </row>
    <row r="179" spans="2:9" ht="48" customHeight="1" x14ac:dyDescent="0.4">
      <c r="B179" s="90"/>
      <c r="C179" s="90"/>
      <c r="D179" s="90"/>
      <c r="E179" s="93"/>
      <c r="F179" s="29" t="s">
        <v>450</v>
      </c>
      <c r="G179" s="99"/>
      <c r="H179" s="69" t="s">
        <v>449</v>
      </c>
      <c r="I179" s="7" t="str">
        <f>HYPERLINK("..\医療費分析(令和5年度)\2-6.①医科健診分析.xlsx#'市区町村別_収縮期MAP'!A1","2-6.①医科健診分析.xlsx#市区町村別_収縮期MAP!A1")</f>
        <v>2-6.①医科健診分析.xlsx#市区町村別_収縮期MAP!A1</v>
      </c>
    </row>
    <row r="180" spans="2:9" ht="48" customHeight="1" x14ac:dyDescent="0.4">
      <c r="B180" s="90"/>
      <c r="C180" s="90"/>
      <c r="D180" s="90"/>
      <c r="E180" s="93"/>
      <c r="F180" s="29" t="s">
        <v>448</v>
      </c>
      <c r="G180" s="99"/>
      <c r="H180" s="69" t="s">
        <v>447</v>
      </c>
      <c r="I180" s="7" t="str">
        <f>HYPERLINK("..\医療費分析(令和5年度)\2-6.①医科健診分析.xlsx#'市区町村別_拡張期MAP'!A1","2-6.①医科健診分析.xlsx#市区町村別_拡張期MAP!A1")</f>
        <v>2-6.①医科健診分析.xlsx#市区町村別_拡張期MAP!A1</v>
      </c>
    </row>
    <row r="181" spans="2:9" ht="48" customHeight="1" x14ac:dyDescent="0.4">
      <c r="B181" s="90"/>
      <c r="C181" s="90"/>
      <c r="D181" s="90"/>
      <c r="E181" s="93"/>
      <c r="F181" s="29" t="s">
        <v>446</v>
      </c>
      <c r="G181" s="99"/>
      <c r="H181" s="69" t="s">
        <v>445</v>
      </c>
      <c r="I181" s="7" t="str">
        <f>HYPERLINK("..\医療費分析(令和5年度)\2-6.①医科健診分析.xlsx#'市区町村別_中性脂肪MAP'!A1","2-6.①医科健診分析.xlsx#市区町村別_中性脂肪MAP!A1")</f>
        <v>2-6.①医科健診分析.xlsx#市区町村別_中性脂肪MAP!A1</v>
      </c>
    </row>
    <row r="182" spans="2:9" ht="48" customHeight="1" x14ac:dyDescent="0.4">
      <c r="B182" s="90"/>
      <c r="C182" s="90"/>
      <c r="D182" s="90"/>
      <c r="E182" s="93"/>
      <c r="F182" s="29" t="s">
        <v>444</v>
      </c>
      <c r="G182" s="99"/>
      <c r="H182" s="69" t="s">
        <v>443</v>
      </c>
      <c r="I182" s="7" t="str">
        <f>HYPERLINK("..\医療費分析(令和5年度)\2-6.①医科健診分析.xlsx#'市区町村別_HDLMAP'!A1","2-6.①医科健診分析.xlsx#市区町村別_HDLMAP!A1")</f>
        <v>2-6.①医科健診分析.xlsx#市区町村別_HDLMAP!A1</v>
      </c>
    </row>
    <row r="183" spans="2:9" ht="48" customHeight="1" x14ac:dyDescent="0.4">
      <c r="B183" s="90"/>
      <c r="C183" s="90"/>
      <c r="D183" s="90"/>
      <c r="E183" s="93"/>
      <c r="F183" s="29" t="s">
        <v>442</v>
      </c>
      <c r="G183" s="99"/>
      <c r="H183" s="69" t="s">
        <v>441</v>
      </c>
      <c r="I183" s="7" t="str">
        <f>HYPERLINK("..\医療費分析(令和5年度)\2-6.①医科健診分析.xlsx#'市区町村別_LDLMAP'!A1","2-6.①医科健診分析.xlsx#市区町村別_LDLMAP!A1")</f>
        <v>2-6.①医科健診分析.xlsx#市区町村別_LDLMAP!A1</v>
      </c>
    </row>
    <row r="184" spans="2:9" ht="48" customHeight="1" x14ac:dyDescent="0.4">
      <c r="B184" s="90"/>
      <c r="C184" s="90"/>
      <c r="D184" s="90"/>
      <c r="E184" s="93"/>
      <c r="F184" s="29" t="s">
        <v>440</v>
      </c>
      <c r="G184" s="99"/>
      <c r="H184" s="69" t="s">
        <v>439</v>
      </c>
      <c r="I184" s="7" t="str">
        <f>HYPERLINK("..\医療費分析(令和5年度)\2-6.①医科健診分析.xlsx#'市区町村別_空腹時MAP'!A1","2-6.①医科健診分析.xlsx#市区町村別_空腹時MAP!A1")</f>
        <v>2-6.①医科健診分析.xlsx#市区町村別_空腹時MAP!A1</v>
      </c>
    </row>
    <row r="185" spans="2:9" ht="48" customHeight="1" x14ac:dyDescent="0.4">
      <c r="B185" s="90"/>
      <c r="C185" s="90"/>
      <c r="D185" s="90"/>
      <c r="E185" s="94"/>
      <c r="F185" s="31" t="s">
        <v>438</v>
      </c>
      <c r="G185" s="99"/>
      <c r="H185" s="71" t="s">
        <v>437</v>
      </c>
      <c r="I185" s="9" t="str">
        <f>HYPERLINK("..\医療費分析(令和5年度)\2-6.①医科健診分析.xlsx#'市区町村別_HbA1cMAP'!A1","2-6.①医科健診分析.xlsx#市区町村別_HbA1cMAP!A1")</f>
        <v>2-6.①医科健診分析.xlsx#市区町村別_HbA1cMAP!A1</v>
      </c>
    </row>
    <row r="186" spans="2:9" ht="48" customHeight="1" x14ac:dyDescent="0.4">
      <c r="B186" s="90"/>
      <c r="C186" s="90"/>
      <c r="D186" s="90"/>
      <c r="E186" s="24" t="s">
        <v>900</v>
      </c>
      <c r="F186" s="18" t="s">
        <v>844</v>
      </c>
      <c r="G186" s="99"/>
      <c r="H186" s="79" t="s">
        <v>845</v>
      </c>
      <c r="I186" s="6" t="str">
        <f>HYPERLINK("..\医療費分析(令和5年度)\2-6.①医科健診分析.xlsx#'健診受診状況別疾病別の医療費'!A1","2-6.①医科健診分析.xlsx#健診受診状況別疾病別の医療費!A1")</f>
        <v>2-6.①医科健診分析.xlsx#健診受診状況別疾病別の医療費!A1</v>
      </c>
    </row>
    <row r="187" spans="2:9" ht="48" customHeight="1" x14ac:dyDescent="0.4">
      <c r="B187" s="90"/>
      <c r="C187" s="90"/>
      <c r="D187" s="90"/>
      <c r="E187" s="92" t="s">
        <v>436</v>
      </c>
      <c r="F187" s="28" t="s">
        <v>435</v>
      </c>
      <c r="G187" s="99"/>
      <c r="H187" s="72" t="s">
        <v>435</v>
      </c>
      <c r="I187" s="7" t="str">
        <f>HYPERLINK("..\医療費分析(令和5年度)\2-6.①医科健診分析.xlsx#'医科健診受診率と関連する要因の重回帰分析結果'!A1","2-6.①医科健診分析.xlsx#医科健診受診率と関連する要因の重回帰分析結果!A1")</f>
        <v>2-6.①医科健診分析.xlsx#医科健診受診率と関連する要因の重回帰分析結果!A1</v>
      </c>
    </row>
    <row r="188" spans="2:9" ht="48" customHeight="1" x14ac:dyDescent="0.4">
      <c r="B188" s="90"/>
      <c r="C188" s="90"/>
      <c r="D188" s="90"/>
      <c r="E188" s="94"/>
      <c r="F188" s="30" t="s">
        <v>434</v>
      </c>
      <c r="G188" s="99"/>
      <c r="H188" s="62" t="s">
        <v>434</v>
      </c>
      <c r="I188" s="8" t="str">
        <f>HYPERLINK("..\医療費分析(令和5年度)\2-6.①医科健診分析.xlsx#'医科健診受診率との相関'!A1","2-6.①医科健診分析.xlsx#医科健診受診率との相関!A1")</f>
        <v>2-6.①医科健診分析.xlsx#医科健診受診率との相関!A1</v>
      </c>
    </row>
    <row r="189" spans="2:9" ht="48" customHeight="1" x14ac:dyDescent="0.4">
      <c r="B189" s="90"/>
      <c r="C189" s="90"/>
      <c r="D189" s="90"/>
      <c r="E189" s="99" t="s">
        <v>901</v>
      </c>
      <c r="F189" s="41" t="s">
        <v>808</v>
      </c>
      <c r="G189" s="99" t="s">
        <v>835</v>
      </c>
      <c r="H189" s="73" t="s">
        <v>801</v>
      </c>
      <c r="I189" s="6" t="str">
        <f>HYPERLINK("..\医療費分析(令和5年度)\2-6.②医科健診結果集計.xlsx#'医科健診受診状況①'!A1","2-6.②医科健診結果集計.xlsx#医科健診受診状況①!A1")</f>
        <v>2-6.②医科健診結果集計.xlsx#医科健診受診状況①!A1</v>
      </c>
    </row>
    <row r="190" spans="2:9" ht="48" customHeight="1" x14ac:dyDescent="0.4">
      <c r="B190" s="90"/>
      <c r="C190" s="90"/>
      <c r="D190" s="90"/>
      <c r="E190" s="99"/>
      <c r="F190" s="42" t="s">
        <v>809</v>
      </c>
      <c r="G190" s="99"/>
      <c r="H190" s="57" t="s">
        <v>802</v>
      </c>
      <c r="I190" s="9" t="str">
        <f>HYPERLINK("..\医療費分析(令和5年度)\2-6.②医科健診結果集計.xlsx#'医科健診受診状況②'!A1","2-6.②医科健診結果集計.xlsx#医科健診受診状況②!A1")</f>
        <v>2-6.②医科健診結果集計.xlsx#医科健診受診状況②!A1</v>
      </c>
    </row>
    <row r="191" spans="2:9" ht="48" customHeight="1" x14ac:dyDescent="0.4">
      <c r="B191" s="90"/>
      <c r="C191" s="90"/>
      <c r="D191" s="90"/>
      <c r="E191" s="92" t="s">
        <v>815</v>
      </c>
      <c r="F191" s="28" t="s">
        <v>810</v>
      </c>
      <c r="G191" s="99"/>
      <c r="H191" s="74" t="s">
        <v>803</v>
      </c>
      <c r="I191" s="6" t="str">
        <f>HYPERLINK("..\医療費分析(令和5年度)\2-6.②医科健診結果集計.xlsx#'医科健診結果_検査値(平均値)'!A1","2-6.②医科健診結果集計.xlsx#医科健診結果_検査値(平均値)!A1")</f>
        <v>2-6.②医科健診結果集計.xlsx#医科健診結果_検査値(平均値)!A1</v>
      </c>
    </row>
    <row r="192" spans="2:9" ht="48" customHeight="1" x14ac:dyDescent="0.4">
      <c r="B192" s="90"/>
      <c r="C192" s="90"/>
      <c r="D192" s="90"/>
      <c r="E192" s="93"/>
      <c r="F192" s="43" t="s">
        <v>811</v>
      </c>
      <c r="G192" s="99"/>
      <c r="H192" s="75" t="s">
        <v>804</v>
      </c>
      <c r="I192" s="7" t="str">
        <f>HYPERLINK("..\医療費分析(令和5年度)\2-6.②医科健診結果集計.xlsx#'医科健診結果_判定基準'!A1","2-6.②医科健診結果集計.xlsx#医科健診結果_判定基準!A1")</f>
        <v>2-6.②医科健診結果集計.xlsx#医科健診結果_判定基準!A1</v>
      </c>
    </row>
    <row r="193" spans="2:9" ht="48" customHeight="1" x14ac:dyDescent="0.4">
      <c r="B193" s="90"/>
      <c r="C193" s="90"/>
      <c r="D193" s="90"/>
      <c r="E193" s="93"/>
      <c r="F193" s="44" t="s">
        <v>812</v>
      </c>
      <c r="G193" s="99"/>
      <c r="H193" s="75" t="s">
        <v>805</v>
      </c>
      <c r="I193" s="9" t="str">
        <f>HYPERLINK("..\医療費分析(令和5年度)\2-6.②医科健診結果集計.xlsx#'医科健診結果_有所見状況'!A1","2-6.②医科健診結果集計.xlsx#医科健診結果_有所見状況!A1")</f>
        <v>2-6.②医科健診結果集計.xlsx#医科健診結果_有所見状況!A1</v>
      </c>
    </row>
    <row r="194" spans="2:9" ht="48" customHeight="1" x14ac:dyDescent="0.4">
      <c r="B194" s="90"/>
      <c r="C194" s="90"/>
      <c r="D194" s="90"/>
      <c r="E194" s="94"/>
      <c r="F194" s="44" t="s">
        <v>813</v>
      </c>
      <c r="G194" s="99"/>
      <c r="H194" s="80" t="s">
        <v>806</v>
      </c>
      <c r="I194" s="7" t="str">
        <f>HYPERLINK("..\医療費分析(令和5年度)\2-6.②医科健診結果集計.xlsx#'医科健診結果_有所見状況(年齢階層･区分別)'!A1","2-6.②医科健診結果集計.xlsx#医科健診結果_有所見状況(年齢階層･区分別)!A1")</f>
        <v>2-6.②医科健診結果集計.xlsx#医科健診結果_有所見状況(年齢階層･区分別)!A1</v>
      </c>
    </row>
    <row r="195" spans="2:9" ht="48" customHeight="1" x14ac:dyDescent="0.4">
      <c r="B195" s="90"/>
      <c r="C195" s="91"/>
      <c r="D195" s="91"/>
      <c r="E195" s="27" t="s">
        <v>902</v>
      </c>
      <c r="F195" s="21" t="s">
        <v>814</v>
      </c>
      <c r="G195" s="99"/>
      <c r="H195" s="63" t="s">
        <v>807</v>
      </c>
      <c r="I195" s="8" t="str">
        <f>HYPERLINK("..\医療費分析(令和5年度)\2-6.②医科健診結果集計.xlsx#'医科健診質問票結果'!A1","2-6.②医科健診結果集計.xlsx#医科健診質問票結果!A1")</f>
        <v>2-6.②医科健診結果集計.xlsx#医科健診質問票結果!A1</v>
      </c>
    </row>
    <row r="196" spans="2:9" ht="48" customHeight="1" x14ac:dyDescent="0.4">
      <c r="B196" s="90"/>
      <c r="C196" s="89">
        <v>7</v>
      </c>
      <c r="D196" s="97" t="s">
        <v>433</v>
      </c>
      <c r="E196" s="99" t="s">
        <v>432</v>
      </c>
      <c r="F196" s="28" t="s">
        <v>431</v>
      </c>
      <c r="G196" s="92" t="s">
        <v>913</v>
      </c>
      <c r="H196" s="68" t="s">
        <v>430</v>
      </c>
      <c r="I196" s="6" t="str">
        <f>HYPERLINK("..\医療費分析(令和5年度)\2-7.人間ドック受診に係る分析.xlsx#'年齢別_人間ドック受診率'!A1","2-7.人間ドック受診に係る分析.xlsx#年齢別_人間ドック受診率!A1")</f>
        <v>2-7.人間ドック受診に係る分析.xlsx#年齢別_人間ドック受診率!A1</v>
      </c>
    </row>
    <row r="197" spans="2:9" ht="48" customHeight="1" x14ac:dyDescent="0.4">
      <c r="B197" s="90"/>
      <c r="C197" s="90"/>
      <c r="D197" s="98"/>
      <c r="E197" s="99"/>
      <c r="F197" s="34" t="s">
        <v>429</v>
      </c>
      <c r="G197" s="93"/>
      <c r="H197" s="70" t="s">
        <v>428</v>
      </c>
      <c r="I197" s="10" t="str">
        <f>HYPERLINK("..\医療費分析(令和5年度)\2-7.人間ドック受診に係る分析.xlsx#'男女別_人間ドック受診率'!A1","2-7.人間ドック受診に係る分析.xlsx#男女別_人間ドック受診率!A1")</f>
        <v>2-7.人間ドック受診に係る分析.xlsx#男女別_人間ドック受診率!A1</v>
      </c>
    </row>
    <row r="198" spans="2:9" ht="48" customHeight="1" x14ac:dyDescent="0.4">
      <c r="B198" s="90"/>
      <c r="C198" s="90"/>
      <c r="D198" s="98"/>
      <c r="E198" s="99"/>
      <c r="F198" s="29" t="s">
        <v>427</v>
      </c>
      <c r="G198" s="93"/>
      <c r="H198" s="69" t="s">
        <v>426</v>
      </c>
      <c r="I198" s="7" t="str">
        <f>HYPERLINK("..\医療費分析(令和5年度)\2-7.人間ドック受診に係る分析.xlsx#'年齢別_人間ドック受診率グラフ'!A1","2-7.人間ドック受診に係る分析.xlsx#年齢別_人間ドック受診率グラフ!A1")</f>
        <v>2-7.人間ドック受診に係る分析.xlsx#年齢別_人間ドック受診率グラフ!A1</v>
      </c>
    </row>
    <row r="199" spans="2:9" ht="48" customHeight="1" x14ac:dyDescent="0.4">
      <c r="B199" s="90"/>
      <c r="C199" s="90"/>
      <c r="D199" s="98"/>
      <c r="E199" s="99"/>
      <c r="F199" s="29" t="s">
        <v>425</v>
      </c>
      <c r="G199" s="93"/>
      <c r="H199" s="69" t="s">
        <v>424</v>
      </c>
      <c r="I199" s="7" t="str">
        <f>HYPERLINK("..\医療費分析(令和5年度)\2-7.人間ドック受診に係る分析.xlsx#'自己負担割合別人間ドック受診率グラフ'!A1","2-7.人間ドック受診に係る分析.xlsx#自己負担割合別人間ドック受診率グラフ!A1")</f>
        <v>2-7.人間ドック受診に係る分析.xlsx#自己負担割合別人間ドック受診率グラフ!A1</v>
      </c>
    </row>
    <row r="200" spans="2:9" ht="48" customHeight="1" x14ac:dyDescent="0.4">
      <c r="B200" s="90"/>
      <c r="C200" s="90"/>
      <c r="D200" s="98"/>
      <c r="E200" s="99"/>
      <c r="F200" s="29" t="s">
        <v>423</v>
      </c>
      <c r="G200" s="93"/>
      <c r="H200" s="69" t="s">
        <v>422</v>
      </c>
      <c r="I200" s="7" t="str">
        <f>HYPERLINK("..\医療費分析(令和5年度)\2-7.人間ドック受診に係る分析.xlsx#'市区町村別_人間ドック受診率'!A1","2-7.人間ドック受診に係る分析.xlsx#市区町村別_人間ドック受診率!A1")</f>
        <v>2-7.人間ドック受診に係る分析.xlsx#市区町村別_人間ドック受診率!A1</v>
      </c>
    </row>
    <row r="201" spans="2:9" ht="48" customHeight="1" x14ac:dyDescent="0.4">
      <c r="B201" s="90"/>
      <c r="C201" s="90"/>
      <c r="D201" s="98"/>
      <c r="E201" s="99"/>
      <c r="F201" s="29" t="s">
        <v>421</v>
      </c>
      <c r="G201" s="93"/>
      <c r="H201" s="69" t="s">
        <v>420</v>
      </c>
      <c r="I201" s="7" t="str">
        <f>HYPERLINK("..\医療費分析(令和5年度)\2-7.人間ドック受診に係る分析.xlsx#'市町村別_全体人間ドック受診率グラフ'!A1","2-7.人間ドック受診に係る分析.xlsx#市町村別_全体人間ドック受診率グラフ!A1")</f>
        <v>2-7.人間ドック受診に係る分析.xlsx#市町村別_全体人間ドック受診率グラフ!A1</v>
      </c>
    </row>
    <row r="202" spans="2:9" ht="48" customHeight="1" x14ac:dyDescent="0.4">
      <c r="B202" s="90"/>
      <c r="C202" s="90"/>
      <c r="D202" s="98"/>
      <c r="E202" s="99"/>
      <c r="F202" s="29" t="s">
        <v>419</v>
      </c>
      <c r="G202" s="93"/>
      <c r="H202" s="69" t="s">
        <v>418</v>
      </c>
      <c r="I202" s="7" t="str">
        <f>HYPERLINK("..\医療費分析(令和5年度)\2-7.人間ドック受診に係る分析.xlsx#'市町村別_自己負担割合別人間ドック受診率グラフ'!A1","2-7.人間ドック受診に係る分析.xlsx#市町村別_自己負担割合別人間ドック受診率グラフ!A1")</f>
        <v>2-7.人間ドック受診に係る分析.xlsx#市町村別_自己負担割合別人間ドック受診率グラフ!A1</v>
      </c>
    </row>
    <row r="203" spans="2:9" ht="48" customHeight="1" x14ac:dyDescent="0.4">
      <c r="B203" s="90"/>
      <c r="C203" s="90"/>
      <c r="D203" s="98"/>
      <c r="E203" s="99"/>
      <c r="F203" s="29" t="s">
        <v>417</v>
      </c>
      <c r="G203" s="93"/>
      <c r="H203" s="69" t="s">
        <v>416</v>
      </c>
      <c r="I203" s="7" t="str">
        <f>HYPERLINK("..\医療費分析(令和5年度)\2-7.人間ドック受診に係る分析.xlsx#'市区町村別_全体人間ドック受診率MAP'!A1","2-7.人間ドック受診に係る分析.xlsx#市区町村別_全体人間ドック受診率MAP!A1")</f>
        <v>2-7.人間ドック受診に係る分析.xlsx#市区町村別_全体人間ドック受診率MAP!A1</v>
      </c>
    </row>
    <row r="204" spans="2:9" ht="48" customHeight="1" x14ac:dyDescent="0.4">
      <c r="B204" s="90"/>
      <c r="C204" s="90"/>
      <c r="D204" s="98"/>
      <c r="E204" s="99"/>
      <c r="F204" s="31" t="s">
        <v>415</v>
      </c>
      <c r="G204" s="93"/>
      <c r="H204" s="71" t="s">
        <v>414</v>
      </c>
      <c r="I204" s="9" t="str">
        <f>HYPERLINK("..\医療費分析(令和5年度)\2-7.人間ドック受診に係る分析.xlsx#'市区町村別_自己負担割合1割人間ドック受診率MAP'!A1","2-7.人間ドック受診に係る分析.xlsx#市区町村別_自己負担割合1割人間ドック受診率MAP!A1")</f>
        <v>2-7.人間ドック受診に係る分析.xlsx#市区町村別_自己負担割合1割人間ドック受診率MAP!A1</v>
      </c>
    </row>
    <row r="205" spans="2:9" ht="48" customHeight="1" x14ac:dyDescent="0.4">
      <c r="B205" s="90"/>
      <c r="C205" s="90"/>
      <c r="D205" s="98"/>
      <c r="E205" s="99"/>
      <c r="F205" s="31" t="s">
        <v>730</v>
      </c>
      <c r="G205" s="93"/>
      <c r="H205" s="71" t="s">
        <v>413</v>
      </c>
      <c r="I205" s="9" t="str">
        <f>HYPERLINK("..\医療費分析(令和5年度)\2-7.人間ドック受診に係る分析.xlsx#'市区町村別_自己負担割合2割人間ドック受診率MAP'!A1","2-7.人間ドック受診に係る分析.xlsx#市区町村別_自己負担割合2割人間ドック受診率MAP!A1")</f>
        <v>2-7.人間ドック受診に係る分析.xlsx#市区町村別_自己負担割合2割人間ドック受診率MAP!A1</v>
      </c>
    </row>
    <row r="206" spans="2:9" ht="48" customHeight="1" x14ac:dyDescent="0.4">
      <c r="B206" s="90"/>
      <c r="C206" s="90"/>
      <c r="D206" s="98"/>
      <c r="E206" s="99"/>
      <c r="F206" s="30" t="s">
        <v>412</v>
      </c>
      <c r="G206" s="93"/>
      <c r="H206" s="76" t="s">
        <v>846</v>
      </c>
      <c r="I206" s="9" t="str">
        <f>HYPERLINK("..\医療費分析(令和5年度)\2-7.人間ドック受診に係る分析.xlsx#'市区町村別_自己負担割合3割人間ドック受診率MAP'!A1","2-7.人間ドック受診に係る分析.xlsx#市区町村別_自己負担割合3割人間ドック受診率MAP!A1")</f>
        <v>2-7.人間ドック受診に係る分析.xlsx#市区町村別_自己負担割合3割人間ドック受診率MAP!A1</v>
      </c>
    </row>
    <row r="207" spans="2:9" ht="48" customHeight="1" x14ac:dyDescent="0.4">
      <c r="B207" s="90"/>
      <c r="C207" s="90"/>
      <c r="D207" s="98"/>
      <c r="E207" s="92" t="s">
        <v>903</v>
      </c>
      <c r="F207" s="28" t="s">
        <v>847</v>
      </c>
      <c r="G207" s="93"/>
      <c r="H207" s="66" t="s">
        <v>869</v>
      </c>
      <c r="I207" s="6" t="str">
        <f>HYPERLINK("..\医療費分析(令和5年度)\2-7.人間ドック受診に係る分析.xlsx#'受診状況別医療費の状況'!A1","2-7.人間ドック受診に係る分析.xlsx#受診状況別医療費の状況!A1")</f>
        <v>2-7.人間ドック受診に係る分析.xlsx#受診状況別医療費の状況!A1</v>
      </c>
    </row>
    <row r="208" spans="2:9" ht="48" customHeight="1" x14ac:dyDescent="0.4">
      <c r="B208" s="90"/>
      <c r="C208" s="90"/>
      <c r="D208" s="98"/>
      <c r="E208" s="93"/>
      <c r="F208" s="34" t="s">
        <v>848</v>
      </c>
      <c r="G208" s="93"/>
      <c r="H208" s="77" t="s">
        <v>850</v>
      </c>
      <c r="I208" s="7" t="str">
        <f>HYPERLINK("..\医療費分析(令和5年度)\2-7.人間ドック受診に係る分析.xlsx#'男女別_受診状況別医療費の状況'!A1","2-7.人間ドック受診に係る分析.xlsx#男女別_受診状況別医療費の状況!A1")</f>
        <v>2-7.人間ドック受診に係る分析.xlsx#男女別_受診状況別医療費の状況!A1</v>
      </c>
    </row>
    <row r="209" spans="2:9" ht="48" customHeight="1" x14ac:dyDescent="0.4">
      <c r="B209" s="90"/>
      <c r="C209" s="91"/>
      <c r="D209" s="125"/>
      <c r="E209" s="94"/>
      <c r="F209" s="29" t="s">
        <v>849</v>
      </c>
      <c r="G209" s="94"/>
      <c r="H209" s="78" t="s">
        <v>851</v>
      </c>
      <c r="I209" s="9" t="str">
        <f>HYPERLINK("..\医療費分析(令和5年度)\2-7.人間ドック受診に係る分析.xlsx#'市区町村別_受診状況別一人当たりの医療費'!A1","2-7.人間ドック受診に係る分析.xlsx#市区町村別_受診状況別一人当たりの医療費!A1")</f>
        <v>2-7.人間ドック受診に係る分析.xlsx#市区町村別_受診状況別一人当たりの医療費!A1</v>
      </c>
    </row>
    <row r="210" spans="2:9" ht="48" customHeight="1" x14ac:dyDescent="0.4">
      <c r="B210" s="90"/>
      <c r="C210" s="89">
        <v>8</v>
      </c>
      <c r="D210" s="89" t="s">
        <v>411</v>
      </c>
      <c r="E210" s="92" t="s">
        <v>410</v>
      </c>
      <c r="F210" s="28" t="s">
        <v>409</v>
      </c>
      <c r="G210" s="99" t="s">
        <v>837</v>
      </c>
      <c r="H210" s="68" t="s">
        <v>330</v>
      </c>
      <c r="I210" s="6" t="str">
        <f>HYPERLINK("..\医療費分析(令和5年度)\2-8.①歯科健診分析.xlsx#'年齢別_健診受診率'!A1","2-8.①歯科健診分析.xlsx#年齢別_健診受診率!A1")</f>
        <v>2-8.①歯科健診分析.xlsx#年齢別_健診受診率!A1</v>
      </c>
    </row>
    <row r="211" spans="2:9" ht="48" customHeight="1" x14ac:dyDescent="0.4">
      <c r="B211" s="90"/>
      <c r="C211" s="90"/>
      <c r="D211" s="90"/>
      <c r="E211" s="93"/>
      <c r="F211" s="29" t="s">
        <v>408</v>
      </c>
      <c r="G211" s="99"/>
      <c r="H211" s="69" t="s">
        <v>328</v>
      </c>
      <c r="I211" s="7" t="str">
        <f>HYPERLINK("..\医療費分析(令和5年度)\2-8.①歯科健診分析.xlsx#'年齢別_健診受診率グラフ'!A1","2-8.①歯科健診分析.xlsx#年齢別_健診受診率グラフ!A1")</f>
        <v>2-8.①歯科健診分析.xlsx#年齢別_健診受診率グラフ!A1</v>
      </c>
    </row>
    <row r="212" spans="2:9" ht="48" customHeight="1" x14ac:dyDescent="0.4">
      <c r="B212" s="90"/>
      <c r="C212" s="90"/>
      <c r="D212" s="90"/>
      <c r="E212" s="93"/>
      <c r="F212" s="29" t="s">
        <v>407</v>
      </c>
      <c r="G212" s="99"/>
      <c r="H212" s="69" t="s">
        <v>406</v>
      </c>
      <c r="I212" s="7" t="str">
        <f>HYPERLINK("..\医療費分析(令和5年度)\2-8.①歯科健診分析.xlsx#'要介護度別_健診受診率'!A1","2-8.①歯科健診分析.xlsx#要介護度別_健診受診率!A1")</f>
        <v>2-8.①歯科健診分析.xlsx#要介護度別_健診受診率!A1</v>
      </c>
    </row>
    <row r="213" spans="2:9" ht="48" customHeight="1" x14ac:dyDescent="0.4">
      <c r="B213" s="90"/>
      <c r="C213" s="90"/>
      <c r="D213" s="90"/>
      <c r="E213" s="93"/>
      <c r="F213" s="29" t="s">
        <v>405</v>
      </c>
      <c r="G213" s="99"/>
      <c r="H213" s="69" t="s">
        <v>404</v>
      </c>
      <c r="I213" s="7" t="str">
        <f>HYPERLINK("..\医療費分析(令和5年度)\2-8.①歯科健診分析.xlsx#'要介護度別_健診受診率グラフ'!A1","2-8.①歯科健診分析.xlsx#要介護度別_健診受診率グラフ!A1")</f>
        <v>2-8.①歯科健診分析.xlsx#要介護度別_健診受診率グラフ!A1</v>
      </c>
    </row>
    <row r="214" spans="2:9" ht="48" customHeight="1" x14ac:dyDescent="0.4">
      <c r="B214" s="90"/>
      <c r="C214" s="90"/>
      <c r="D214" s="90"/>
      <c r="E214" s="93"/>
      <c r="F214" s="29" t="s">
        <v>403</v>
      </c>
      <c r="G214" s="99"/>
      <c r="H214" s="69" t="s">
        <v>325</v>
      </c>
      <c r="I214" s="7" t="str">
        <f>HYPERLINK("..\医療費分析(令和5年度)\2-8.①歯科健診分析.xlsx#'男女別_健診受診率'!A1","2-8.①歯科健診分析.xlsx#男女別_健診受診率!A1")</f>
        <v>2-8.①歯科健診分析.xlsx#男女別_健診受診率!A1</v>
      </c>
    </row>
    <row r="215" spans="2:9" ht="48" customHeight="1" x14ac:dyDescent="0.4">
      <c r="B215" s="90"/>
      <c r="C215" s="90"/>
      <c r="D215" s="90"/>
      <c r="E215" s="93"/>
      <c r="F215" s="29" t="s">
        <v>402</v>
      </c>
      <c r="G215" s="99"/>
      <c r="H215" s="69" t="s">
        <v>323</v>
      </c>
      <c r="I215" s="7" t="str">
        <f>HYPERLINK("..\医療費分析(令和5年度)\2-8.①歯科健診分析.xlsx#'市区町村別_健診受診率'!A1","2-8.①歯科健診分析.xlsx#市区町村別_健診受診率!A1")</f>
        <v>2-8.①歯科健診分析.xlsx#市区町村別_健診受診率!A1</v>
      </c>
    </row>
    <row r="216" spans="2:9" ht="48" customHeight="1" x14ac:dyDescent="0.4">
      <c r="B216" s="90"/>
      <c r="C216" s="90"/>
      <c r="D216" s="90"/>
      <c r="E216" s="93"/>
      <c r="F216" s="29" t="s">
        <v>401</v>
      </c>
      <c r="G216" s="99"/>
      <c r="H216" s="69" t="s">
        <v>400</v>
      </c>
      <c r="I216" s="7" t="str">
        <f>HYPERLINK("..\医療費分析(令和5年度)\2-8.①歯科健診分析.xlsx#'市町村別_健診受診率グラフ'!A1","2-8.①歯科健診分析.xlsx#市町村別_健診受診率グラフ!A1")</f>
        <v>2-8.①歯科健診分析.xlsx#市町村別_健診受診率グラフ!A1</v>
      </c>
    </row>
    <row r="217" spans="2:9" ht="48" customHeight="1" x14ac:dyDescent="0.4">
      <c r="B217" s="90"/>
      <c r="C217" s="90"/>
      <c r="D217" s="90"/>
      <c r="E217" s="94"/>
      <c r="F217" s="30" t="s">
        <v>399</v>
      </c>
      <c r="G217" s="99"/>
      <c r="H217" s="71" t="s">
        <v>398</v>
      </c>
      <c r="I217" s="9" t="str">
        <f>HYPERLINK("..\医療費分析(令和5年度)\2-8.①歯科健診分析.xlsx#'市区町村別_健診受診率MAP'!A1","2-8.①歯科健診分析.xlsx#市区町村別_健診受診率MAP!A1")</f>
        <v>2-8.①歯科健診分析.xlsx#市区町村別_健診受診率MAP!A1</v>
      </c>
    </row>
    <row r="218" spans="2:9" ht="48" customHeight="1" x14ac:dyDescent="0.4">
      <c r="B218" s="90"/>
      <c r="C218" s="90"/>
      <c r="D218" s="90"/>
      <c r="E218" s="92" t="s">
        <v>397</v>
      </c>
      <c r="F218" s="28" t="s">
        <v>396</v>
      </c>
      <c r="G218" s="99"/>
      <c r="H218" s="68" t="s">
        <v>395</v>
      </c>
      <c r="I218" s="6" t="str">
        <f>HYPERLINK("..\医療費分析(令和5年度)\2-8.①歯科健診分析.xlsx#'指導対象者群分析'!A1","2-8.①歯科健診分析.xlsx#指導対象者群分析!A1")</f>
        <v>2-8.①歯科健診分析.xlsx#指導対象者群分析!A1</v>
      </c>
    </row>
    <row r="219" spans="2:9" ht="48" customHeight="1" x14ac:dyDescent="0.4">
      <c r="B219" s="90"/>
      <c r="C219" s="90"/>
      <c r="D219" s="90"/>
      <c r="E219" s="93"/>
      <c r="F219" s="29" t="s">
        <v>394</v>
      </c>
      <c r="G219" s="99"/>
      <c r="H219" s="69" t="s">
        <v>393</v>
      </c>
      <c r="I219" s="7" t="str">
        <f>HYPERLINK("..\医療費分析(令和5年度)\2-8.①歯科健診分析.xlsx#'市区町村別_指導対象者群分析'!A1","2-8.①歯科健診分析.xlsx#市区町村別_指導対象者群分析!A1")</f>
        <v>2-8.①歯科健診分析.xlsx#市区町村別_指導対象者群分析!A1</v>
      </c>
    </row>
    <row r="220" spans="2:9" ht="48" customHeight="1" x14ac:dyDescent="0.4">
      <c r="B220" s="90"/>
      <c r="C220" s="90"/>
      <c r="D220" s="90"/>
      <c r="E220" s="93"/>
      <c r="F220" s="29" t="s">
        <v>392</v>
      </c>
      <c r="G220" s="99"/>
      <c r="H220" s="69" t="s">
        <v>391</v>
      </c>
      <c r="I220" s="7" t="str">
        <f>HYPERLINK("..\医療費分析(令和5年度)\2-8.①歯科健診分析.xlsx#'市町村別_有所見医療機関未受診者グラフ'!A1","2-8.①歯科健診分析.xlsx#市町村別_有所見医療機関未受診者グラフ!A1")</f>
        <v>2-8.①歯科健診分析.xlsx#市町村別_有所見医療機関未受診者グラフ!A1</v>
      </c>
    </row>
    <row r="221" spans="2:9" ht="48" customHeight="1" x14ac:dyDescent="0.4">
      <c r="B221" s="90"/>
      <c r="C221" s="90"/>
      <c r="D221" s="90"/>
      <c r="E221" s="93"/>
      <c r="F221" s="29" t="s">
        <v>390</v>
      </c>
      <c r="G221" s="99"/>
      <c r="H221" s="69" t="s">
        <v>389</v>
      </c>
      <c r="I221" s="7" t="str">
        <f>HYPERLINK("..\医療費分析(令和5年度)\2-8.①歯科健診分析.xlsx#'市町村別_状態不明者グラフ'!A1","2-8.①歯科健診分析.xlsx#市町村別_状態不明者グラフ!A1")</f>
        <v>2-8.①歯科健診分析.xlsx#市町村別_状態不明者グラフ!A1</v>
      </c>
    </row>
    <row r="222" spans="2:9" ht="48" customHeight="1" x14ac:dyDescent="0.4">
      <c r="B222" s="90"/>
      <c r="C222" s="90"/>
      <c r="D222" s="90"/>
      <c r="E222" s="93"/>
      <c r="F222" s="29" t="s">
        <v>388</v>
      </c>
      <c r="G222" s="99"/>
      <c r="H222" s="71" t="s">
        <v>387</v>
      </c>
      <c r="I222" s="9" t="str">
        <f>HYPERLINK("..\医療費分析(令和5年度)\2-8.①歯科健診分析.xlsx#'指導対象者群別歯科医療費'!A1","2-8.①歯科健診分析.xlsx#指導対象者群別歯科医療費!A1")</f>
        <v>2-8.①歯科健診分析.xlsx#指導対象者群別歯科医療費!A1</v>
      </c>
    </row>
    <row r="223" spans="2:9" ht="48" customHeight="1" x14ac:dyDescent="0.4">
      <c r="B223" s="90"/>
      <c r="C223" s="90"/>
      <c r="D223" s="90"/>
      <c r="E223" s="93"/>
      <c r="F223" s="29" t="s">
        <v>386</v>
      </c>
      <c r="G223" s="99"/>
      <c r="H223" s="71" t="s">
        <v>385</v>
      </c>
      <c r="I223" s="9" t="str">
        <f>HYPERLINK("..\医療費分析(令和5年度)\2-8.①歯科健診分析.xlsx#'市区町村別_指導対象者群別歯科医療費'!A1","2-8.①歯科健診分析.xlsx#市区町村別_指導対象者群別歯科医療費!A1")</f>
        <v>2-8.①歯科健診分析.xlsx#市区町村別_指導対象者群別歯科医療費!A1</v>
      </c>
    </row>
    <row r="224" spans="2:9" ht="48" customHeight="1" x14ac:dyDescent="0.4">
      <c r="B224" s="90"/>
      <c r="C224" s="90"/>
      <c r="D224" s="90"/>
      <c r="E224" s="93"/>
      <c r="F224" s="29" t="s">
        <v>384</v>
      </c>
      <c r="G224" s="99"/>
      <c r="H224" s="71" t="s">
        <v>383</v>
      </c>
      <c r="I224" s="9" t="str">
        <f>HYPERLINK("..\医療費分析(令和5年度)\2-8.①歯科健診分析.xlsx#'市町村別_歯科健診受診治療中者歯科医療費グラフ'!A1","2-8.①歯科健診分析.xlsx#市町村別_歯科健診受診治療中者歯科医療費グラフ!A1")</f>
        <v>2-8.①歯科健診分析.xlsx#市町村別_歯科健診受診治療中者歯科医療費グラフ!A1</v>
      </c>
    </row>
    <row r="225" spans="2:9" ht="48" customHeight="1" x14ac:dyDescent="0.4">
      <c r="B225" s="90"/>
      <c r="C225" s="90"/>
      <c r="D225" s="90"/>
      <c r="E225" s="94"/>
      <c r="F225" s="30" t="s">
        <v>382</v>
      </c>
      <c r="G225" s="99"/>
      <c r="H225" s="62" t="s">
        <v>381</v>
      </c>
      <c r="I225" s="8" t="str">
        <f>HYPERLINK("..\医療費分析(令和5年度)\2-8.①歯科健診分析.xlsx#'市町村別_歯科健診未受診治療中者歯科医療費グラフ'!A1","2-8.①歯科健診分析.xlsx#市町村別_歯科健診未受診治療中者歯科医療費グラフ!A1")</f>
        <v>2-8.①歯科健診分析.xlsx#市町村別_歯科健診未受診治療中者歯科医療費グラフ!A1</v>
      </c>
    </row>
    <row r="226" spans="2:9" ht="48" customHeight="1" x14ac:dyDescent="0.4">
      <c r="B226" s="90"/>
      <c r="C226" s="90"/>
      <c r="D226" s="90"/>
      <c r="E226" s="92" t="s">
        <v>380</v>
      </c>
      <c r="F226" s="28" t="s">
        <v>379</v>
      </c>
      <c r="G226" s="99"/>
      <c r="H226" s="68" t="s">
        <v>378</v>
      </c>
      <c r="I226" s="6" t="str">
        <f>HYPERLINK("..\医療費分析(令和5年度)\2-8.①歯科健診分析.xlsx#'有所見者割合'!A1","2-8.①歯科健診分析.xlsx#有所見者割合!A1")</f>
        <v>2-8.①歯科健診分析.xlsx#有所見者割合!A1</v>
      </c>
    </row>
    <row r="227" spans="2:9" ht="48" customHeight="1" x14ac:dyDescent="0.4">
      <c r="B227" s="90"/>
      <c r="C227" s="90"/>
      <c r="D227" s="90"/>
      <c r="E227" s="93"/>
      <c r="F227" s="29" t="s">
        <v>377</v>
      </c>
      <c r="G227" s="99"/>
      <c r="H227" s="70" t="s">
        <v>376</v>
      </c>
      <c r="I227" s="10" t="str">
        <f>HYPERLINK("..\医療費分析(令和5年度)\2-8.①歯科健診分析.xlsx#'市区町村別_有所見者割合'!A1","2-8.①歯科健診分析.xlsx#市区町村別_有所見者割合!A1")</f>
        <v>2-8.①歯科健診分析.xlsx#市区町村別_有所見者割合!A1</v>
      </c>
    </row>
    <row r="228" spans="2:9" ht="48" customHeight="1" x14ac:dyDescent="0.4">
      <c r="B228" s="90"/>
      <c r="C228" s="90"/>
      <c r="D228" s="90"/>
      <c r="E228" s="93"/>
      <c r="F228" s="29" t="s">
        <v>375</v>
      </c>
      <c r="G228" s="99"/>
      <c r="H228" s="70" t="s">
        <v>374</v>
      </c>
      <c r="I228" s="10" t="str">
        <f>HYPERLINK("..\医療費分析(令和5年度)\2-8.①歯科健診分析.xlsx#'市区町村別_現在歯MAP'!A1","2-8.①歯科健診分析.xlsx#市区町村別_現在歯MAP!A1")</f>
        <v>2-8.①歯科健診分析.xlsx#市区町村別_現在歯MAP!A1</v>
      </c>
    </row>
    <row r="229" spans="2:9" ht="48" customHeight="1" x14ac:dyDescent="0.4">
      <c r="B229" s="90"/>
      <c r="C229" s="90"/>
      <c r="D229" s="90"/>
      <c r="E229" s="93"/>
      <c r="F229" s="29" t="s">
        <v>373</v>
      </c>
      <c r="G229" s="99"/>
      <c r="H229" s="70" t="s">
        <v>372</v>
      </c>
      <c r="I229" s="10" t="str">
        <f>HYPERLINK("..\医療費分析(令和5年度)\2-8.①歯科健診分析.xlsx#'市区町村別_咬合MAP'!A1","2-8.①歯科健診分析.xlsx#市区町村別_咬合MAP!A1")</f>
        <v>2-8.①歯科健診分析.xlsx#市区町村別_咬合MAP!A1</v>
      </c>
    </row>
    <row r="230" spans="2:9" ht="48" customHeight="1" x14ac:dyDescent="0.4">
      <c r="B230" s="90"/>
      <c r="C230" s="90"/>
      <c r="D230" s="90"/>
      <c r="E230" s="93"/>
      <c r="F230" s="29" t="s">
        <v>371</v>
      </c>
      <c r="G230" s="99"/>
      <c r="H230" s="69" t="s">
        <v>370</v>
      </c>
      <c r="I230" s="7" t="str">
        <f>HYPERLINK("..\医療費分析(令和5年度)\2-8.①歯科健診分析.xlsx#'市区町村別_歯垢MAP'!A1","2-8.①歯科健診分析.xlsx#市区町村別_歯垢MAP!A1")</f>
        <v>2-8.①歯科健診分析.xlsx#市区町村別_歯垢MAP!A1</v>
      </c>
    </row>
    <row r="231" spans="2:9" ht="48" customHeight="1" x14ac:dyDescent="0.4">
      <c r="B231" s="90"/>
      <c r="C231" s="90"/>
      <c r="D231" s="90"/>
      <c r="E231" s="93"/>
      <c r="F231" s="29" t="s">
        <v>369</v>
      </c>
      <c r="G231" s="99"/>
      <c r="H231" s="69" t="s">
        <v>368</v>
      </c>
      <c r="I231" s="7" t="str">
        <f>HYPERLINK("..\医療費分析(令和5年度)\2-8.①歯科健診分析.xlsx#'市区町村別_食渣MAP'!A1","2-8.①歯科健診分析.xlsx#市区町村別_食渣MAP!A1")</f>
        <v>2-8.①歯科健診分析.xlsx#市区町村別_食渣MAP!A1</v>
      </c>
    </row>
    <row r="232" spans="2:9" ht="48" customHeight="1" x14ac:dyDescent="0.4">
      <c r="B232" s="90"/>
      <c r="C232" s="90"/>
      <c r="D232" s="90"/>
      <c r="E232" s="93"/>
      <c r="F232" s="29" t="s">
        <v>367</v>
      </c>
      <c r="G232" s="99"/>
      <c r="H232" s="69" t="s">
        <v>366</v>
      </c>
      <c r="I232" s="7" t="str">
        <f>HYPERLINK("..\医療費分析(令和5年度)\2-8.①歯科健診分析.xlsx#'市区町村別_舌苔MAP'!A1","2-8.①歯科健診分析.xlsx#市区町村別_舌苔MAP!A1")</f>
        <v>2-8.①歯科健診分析.xlsx#市区町村別_舌苔MAP!A1</v>
      </c>
    </row>
    <row r="233" spans="2:9" ht="48" customHeight="1" x14ac:dyDescent="0.4">
      <c r="B233" s="90"/>
      <c r="C233" s="90"/>
      <c r="D233" s="90"/>
      <c r="E233" s="93"/>
      <c r="F233" s="29" t="s">
        <v>365</v>
      </c>
      <c r="G233" s="99"/>
      <c r="H233" s="69" t="s">
        <v>364</v>
      </c>
      <c r="I233" s="7" t="str">
        <f>HYPERLINK("..\医療費分析(令和5年度)\2-8.①歯科健診分析.xlsx#'市区町村別_口臭MAP'!A1","2-8.①歯科健診分析.xlsx#市区町村別_口臭MAP!A1")</f>
        <v>2-8.①歯科健診分析.xlsx#市区町村別_口臭MAP!A1</v>
      </c>
    </row>
    <row r="234" spans="2:9" ht="48" customHeight="1" x14ac:dyDescent="0.4">
      <c r="B234" s="90"/>
      <c r="C234" s="90"/>
      <c r="D234" s="90"/>
      <c r="E234" s="93"/>
      <c r="F234" s="29" t="s">
        <v>363</v>
      </c>
      <c r="G234" s="99"/>
      <c r="H234" s="69" t="s">
        <v>362</v>
      </c>
      <c r="I234" s="7" t="str">
        <f>HYPERLINK("..\医療費分析(令和5年度)\2-8.①歯科健診分析.xlsx#'市区町村別_口腔乾燥MAP'!A1","2-8.①歯科健診分析.xlsx#市区町村別_口腔乾燥MAP!A1")</f>
        <v>2-8.①歯科健診分析.xlsx#市区町村別_口腔乾燥MAP!A1</v>
      </c>
    </row>
    <row r="235" spans="2:9" ht="48" customHeight="1" x14ac:dyDescent="0.4">
      <c r="B235" s="90"/>
      <c r="C235" s="90"/>
      <c r="D235" s="90"/>
      <c r="E235" s="93"/>
      <c r="F235" s="29" t="s">
        <v>361</v>
      </c>
      <c r="G235" s="99"/>
      <c r="H235" s="69" t="s">
        <v>360</v>
      </c>
      <c r="I235" s="7" t="str">
        <f>HYPERLINK("..\医療費分析(令和5年度)\2-8.①歯科健診分析.xlsx#'市区町村別_咀嚼能力MAP'!A1","2-8.①歯科健診分析.xlsx#市区町村別_咀嚼能力MAP!A1")</f>
        <v>2-8.①歯科健診分析.xlsx#市区町村別_咀嚼能力MAP!A1</v>
      </c>
    </row>
    <row r="236" spans="2:9" ht="48" customHeight="1" x14ac:dyDescent="0.4">
      <c r="B236" s="90"/>
      <c r="C236" s="90"/>
      <c r="D236" s="90"/>
      <c r="E236" s="93"/>
      <c r="F236" s="29" t="s">
        <v>359</v>
      </c>
      <c r="G236" s="99"/>
      <c r="H236" s="69" t="s">
        <v>358</v>
      </c>
      <c r="I236" s="7" t="str">
        <f>HYPERLINK("..\医療費分析(令和5年度)\2-8.①歯科健診分析.xlsx#'市区町村別_舌･口唇機能MAP'!A1","2-8.①歯科健診分析.xlsx#市区町村別_舌･口唇機能MAP!A1")</f>
        <v>2-8.①歯科健診分析.xlsx#市区町村別_舌･口唇機能MAP!A1</v>
      </c>
    </row>
    <row r="237" spans="2:9" ht="48" customHeight="1" x14ac:dyDescent="0.4">
      <c r="B237" s="90"/>
      <c r="C237" s="90"/>
      <c r="D237" s="90"/>
      <c r="E237" s="93"/>
      <c r="F237" s="29" t="s">
        <v>357</v>
      </c>
      <c r="G237" s="99"/>
      <c r="H237" s="69" t="s">
        <v>356</v>
      </c>
      <c r="I237" s="7" t="str">
        <f>HYPERLINK("..\医療費分析(令和5年度)\2-8.①歯科健診分析.xlsx#'市区町村別_嚥下機能(唾液の飲込)MAP'!A1","2-8.①歯科健診分析.xlsx#市区町村別_嚥下機能(唾液の飲込)MAP!A1")</f>
        <v>2-8.①歯科健診分析.xlsx#市区町村別_嚥下機能(唾液の飲込)MAP!A1</v>
      </c>
    </row>
    <row r="238" spans="2:9" ht="48" customHeight="1" x14ac:dyDescent="0.4">
      <c r="B238" s="90"/>
      <c r="C238" s="90"/>
      <c r="D238" s="90"/>
      <c r="E238" s="94"/>
      <c r="F238" s="29" t="s">
        <v>355</v>
      </c>
      <c r="G238" s="99"/>
      <c r="H238" s="62" t="s">
        <v>354</v>
      </c>
      <c r="I238" s="8" t="str">
        <f>HYPERLINK("..\医療費分析(令和5年度)\2-8.①歯科健診分析.xlsx#'市区町村別_嚥下機能(総合判定)MAP'!A1","2-8.①歯科健診分析.xlsx#市区町村別_嚥下機能(総合判定)MAP!A1")</f>
        <v>2-8.①歯科健診分析.xlsx#市区町村別_嚥下機能(総合判定)MAP!A1</v>
      </c>
    </row>
    <row r="239" spans="2:9" ht="48" customHeight="1" x14ac:dyDescent="0.4">
      <c r="B239" s="90"/>
      <c r="C239" s="90"/>
      <c r="D239" s="90"/>
      <c r="E239" s="92" t="s">
        <v>758</v>
      </c>
      <c r="F239" s="28" t="s">
        <v>353</v>
      </c>
      <c r="G239" s="99"/>
      <c r="H239" s="68" t="s">
        <v>352</v>
      </c>
      <c r="I239" s="6" t="str">
        <f>HYPERLINK("..\医療費分析(令和5年度)\2-8.①歯科健診分析.xlsx#'年齢階層別_EAT10別'!A1","2-8.①歯科健診分析.xlsx#年齢階層別_EAT10別!A1")</f>
        <v>2-8.①歯科健診分析.xlsx#年齢階層別_EAT10別!A1</v>
      </c>
    </row>
    <row r="240" spans="2:9" ht="48" customHeight="1" x14ac:dyDescent="0.4">
      <c r="B240" s="90"/>
      <c r="C240" s="90"/>
      <c r="D240" s="90"/>
      <c r="E240" s="93"/>
      <c r="F240" s="29" t="s">
        <v>351</v>
      </c>
      <c r="G240" s="99"/>
      <c r="H240" s="69" t="s">
        <v>350</v>
      </c>
      <c r="I240" s="7" t="str">
        <f>HYPERLINK("..\医療費分析(令和5年度)\2-8.①歯科健診分析.xlsx#'市区町村別_EAT10別'!A1","2-8.①歯科健診分析.xlsx#市区町村別_EAT10別!A1")</f>
        <v>2-8.①歯科健診分析.xlsx#市区町村別_EAT10別!A1</v>
      </c>
    </row>
    <row r="241" spans="2:9" ht="48" customHeight="1" x14ac:dyDescent="0.4">
      <c r="B241" s="90"/>
      <c r="C241" s="90"/>
      <c r="D241" s="90"/>
      <c r="E241" s="93"/>
      <c r="F241" s="29" t="s">
        <v>349</v>
      </c>
      <c r="G241" s="99"/>
      <c r="H241" s="69" t="s">
        <v>348</v>
      </c>
      <c r="I241" s="7" t="str">
        <f>HYPERLINK("..\医療費分析(令和5年度)\2-8.①歯科健診分析.xlsx#'市区町村別_EAT10別MAP'!A1","2-8.①歯科健診分析.xlsx#市区町村別_EAT10別MAP!A1")</f>
        <v>2-8.①歯科健診分析.xlsx#市区町村別_EAT10別MAP!A1</v>
      </c>
    </row>
    <row r="242" spans="2:9" ht="48" customHeight="1" x14ac:dyDescent="0.4">
      <c r="B242" s="90"/>
      <c r="C242" s="90"/>
      <c r="D242" s="90"/>
      <c r="E242" s="93"/>
      <c r="F242" s="29" t="s">
        <v>347</v>
      </c>
      <c r="G242" s="99"/>
      <c r="H242" s="69" t="s">
        <v>346</v>
      </c>
      <c r="I242" s="7" t="str">
        <f>HYPERLINK("..\医療費分析(令和5年度)\2-8.①歯科健診分析.xlsx#'EAT10別高齢者の疾病'!A1","2-8.①歯科健診分析.xlsx#EAT10別高齢者の疾病!A1")</f>
        <v>2-8.①歯科健診分析.xlsx#EAT10別高齢者の疾病!A1</v>
      </c>
    </row>
    <row r="243" spans="2:9" ht="48" customHeight="1" x14ac:dyDescent="0.4">
      <c r="B243" s="90"/>
      <c r="C243" s="90"/>
      <c r="D243" s="90"/>
      <c r="E243" s="93"/>
      <c r="F243" s="29" t="s">
        <v>345</v>
      </c>
      <c r="G243" s="99"/>
      <c r="H243" s="69" t="s">
        <v>344</v>
      </c>
      <c r="I243" s="7" t="str">
        <f>HYPERLINK("..\医療費分析(令和5年度)\2-8.①歯科健診分析.xlsx#'市区町村別_EAT10別高齢者の疾病'!A1","2-8.①歯科健診分析.xlsx#市区町村別_EAT10別高齢者の疾病!A1")</f>
        <v>2-8.①歯科健診分析.xlsx#市区町村別_EAT10別高齢者の疾病!A1</v>
      </c>
    </row>
    <row r="244" spans="2:9" ht="48" customHeight="1" x14ac:dyDescent="0.4">
      <c r="B244" s="90"/>
      <c r="C244" s="90"/>
      <c r="D244" s="90"/>
      <c r="E244" s="93"/>
      <c r="F244" s="29" t="s">
        <v>343</v>
      </c>
      <c r="G244" s="99"/>
      <c r="H244" s="69" t="s">
        <v>342</v>
      </c>
      <c r="I244" s="7" t="str">
        <f>HYPERLINK("..\医療費分析(令和5年度)\2-8.①歯科健診分析.xlsx#'市町村別_3点以上高齢者の疾病患者割合グラフ'!A1","2-8.①歯科健診分析.xlsx#市町村別_3点以上高齢者の疾病患者割合グラフ!A1")</f>
        <v>2-8.①歯科健診分析.xlsx#市町村別_3点以上高齢者の疾病患者割合グラフ!A1</v>
      </c>
    </row>
    <row r="245" spans="2:9" ht="48" customHeight="1" x14ac:dyDescent="0.4">
      <c r="B245" s="90"/>
      <c r="C245" s="90"/>
      <c r="D245" s="90"/>
      <c r="E245" s="94"/>
      <c r="F245" s="30" t="s">
        <v>341</v>
      </c>
      <c r="G245" s="99"/>
      <c r="H245" s="62" t="s">
        <v>340</v>
      </c>
      <c r="I245" s="8" t="str">
        <f>HYPERLINK("..\医療費分析(令和5年度)\2-8.①歯科健診分析.xlsx#'市区町村別_3点以上高齢者の疾病患者割合MAP'!A1","2-8.①歯科健診分析.xlsx#市区町村別_3点以上高齢者の疾病患者割合MAP!A1")</f>
        <v>2-8.①歯科健診分析.xlsx#市区町村別_3点以上高齢者の疾病患者割合MAP!A1</v>
      </c>
    </row>
    <row r="246" spans="2:9" ht="48" customHeight="1" x14ac:dyDescent="0.4">
      <c r="B246" s="90"/>
      <c r="C246" s="90"/>
      <c r="D246" s="90"/>
      <c r="E246" s="25" t="s">
        <v>904</v>
      </c>
      <c r="F246" s="21" t="s">
        <v>852</v>
      </c>
      <c r="G246" s="99"/>
      <c r="H246" s="79" t="s">
        <v>853</v>
      </c>
      <c r="I246" s="16" t="str">
        <f>HYPERLINK("..\医療費分析(令和5年度)\2-8.①歯科健診分析.xlsx#'歯科健診受診状況別疾病別の医療費'!A1","2-8.①歯科健診分析.xlsx#歯科健診受診状況別疾病別の医療費!A1")</f>
        <v>2-8.①歯科健診分析.xlsx#歯科健診受診状況別疾病別の医療費!A1</v>
      </c>
    </row>
    <row r="247" spans="2:9" ht="48" customHeight="1" x14ac:dyDescent="0.4">
      <c r="B247" s="90"/>
      <c r="C247" s="90"/>
      <c r="D247" s="90"/>
      <c r="E247" s="92" t="s">
        <v>339</v>
      </c>
      <c r="F247" s="19" t="s">
        <v>338</v>
      </c>
      <c r="G247" s="99"/>
      <c r="H247" s="72" t="s">
        <v>337</v>
      </c>
      <c r="I247" s="11" t="str">
        <f>HYPERLINK("..\医療費分析(令和5年度)\2-8.①歯科健診分析.xlsx#'歯科健診受診率と関連する要因の重回帰分析結果'!A1","2-8.①歯科健診分析.xlsx#歯科健診受診率と関連する要因の重回帰分析結果!A1")</f>
        <v>2-8.①歯科健診分析.xlsx#歯科健診受診率と関連する要因の重回帰分析結果!A1</v>
      </c>
    </row>
    <row r="248" spans="2:9" ht="48" customHeight="1" x14ac:dyDescent="0.4">
      <c r="B248" s="90"/>
      <c r="C248" s="90"/>
      <c r="D248" s="90"/>
      <c r="E248" s="94"/>
      <c r="F248" s="30" t="s">
        <v>336</v>
      </c>
      <c r="G248" s="99"/>
      <c r="H248" s="62" t="s">
        <v>335</v>
      </c>
      <c r="I248" s="8" t="str">
        <f>HYPERLINK("..\医療費分析(令和5年度)\2-8.①歯科健診分析.xlsx#'歯科健診受診率との相関'!A1","2-8.①歯科健診分析.xlsx#歯科健診受診率との相関!A1")</f>
        <v>2-8.①歯科健診分析.xlsx#歯科健診受診率との相関!A1</v>
      </c>
    </row>
    <row r="249" spans="2:9" ht="48" customHeight="1" x14ac:dyDescent="0.4">
      <c r="B249" s="90"/>
      <c r="C249" s="90"/>
      <c r="D249" s="90"/>
      <c r="E249" s="99" t="s">
        <v>824</v>
      </c>
      <c r="F249" s="34" t="s">
        <v>822</v>
      </c>
      <c r="G249" s="99" t="s">
        <v>834</v>
      </c>
      <c r="H249" s="61" t="s">
        <v>816</v>
      </c>
      <c r="I249" s="10" t="str">
        <f>HYPERLINK("..\医療費分析(令和5年度)\2-8.②歯科健診結果集計.xlsx#'歯科健診受診状況①'!A1","2-8.②歯科健診結果集計.xlsx#歯科健診受診状況①!A1")</f>
        <v>2-8.②歯科健診結果集計.xlsx#歯科健診受診状況①!A1</v>
      </c>
    </row>
    <row r="250" spans="2:9" ht="48" customHeight="1" x14ac:dyDescent="0.4">
      <c r="B250" s="90"/>
      <c r="C250" s="90"/>
      <c r="D250" s="90"/>
      <c r="E250" s="99"/>
      <c r="F250" s="19" t="s">
        <v>823</v>
      </c>
      <c r="G250" s="99"/>
      <c r="H250" s="60" t="s">
        <v>817</v>
      </c>
      <c r="I250" s="9" t="str">
        <f>HYPERLINK("..\医療費分析(令和5年度)\2-8.②歯科健診結果集計.xlsx#'歯科健診受診状況②'!A1","2-8.②歯科健診結果集計.xlsx#歯科健診受診状況②!A1")</f>
        <v>2-8.②歯科健診結果集計.xlsx#歯科健診受診状況②!A1</v>
      </c>
    </row>
    <row r="251" spans="2:9" ht="48" customHeight="1" x14ac:dyDescent="0.4">
      <c r="B251" s="90"/>
      <c r="C251" s="90"/>
      <c r="D251" s="90"/>
      <c r="E251" s="92" t="s">
        <v>825</v>
      </c>
      <c r="F251" s="28" t="s">
        <v>906</v>
      </c>
      <c r="G251" s="99"/>
      <c r="H251" s="55" t="s">
        <v>818</v>
      </c>
      <c r="I251" s="6" t="str">
        <f>HYPERLINK("..\医療費分析(令和5年度)\2-8.②歯科健診結果集計.xlsx#'歯科健診結果①'!A1","2-8.②歯科健診結果集計.xlsx#歯科健診結果①!A1")</f>
        <v>2-8.②歯科健診結果集計.xlsx#歯科健診結果①!A1</v>
      </c>
    </row>
    <row r="252" spans="2:9" ht="48" customHeight="1" x14ac:dyDescent="0.4">
      <c r="B252" s="90"/>
      <c r="C252" s="90"/>
      <c r="D252" s="90"/>
      <c r="E252" s="94"/>
      <c r="F252" s="20" t="s">
        <v>907</v>
      </c>
      <c r="G252" s="99"/>
      <c r="H252" s="60" t="s">
        <v>819</v>
      </c>
      <c r="I252" s="7" t="str">
        <f>HYPERLINK("..\医療費分析(令和5年度)\2-8.②歯科健診結果集計.xlsx#'歯科健診結果②'!A1","2-8.②歯科健診結果集計.xlsx#歯科健診結果②!A1")</f>
        <v>2-8.②歯科健診結果集計.xlsx#歯科健診結果②!A1</v>
      </c>
    </row>
    <row r="253" spans="2:9" ht="48" customHeight="1" x14ac:dyDescent="0.4">
      <c r="B253" s="90"/>
      <c r="C253" s="90"/>
      <c r="D253" s="90"/>
      <c r="E253" s="92" t="s">
        <v>905</v>
      </c>
      <c r="F253" s="28" t="s">
        <v>908</v>
      </c>
      <c r="G253" s="99"/>
      <c r="H253" s="55" t="s">
        <v>820</v>
      </c>
      <c r="I253" s="7" t="str">
        <f>HYPERLINK("..\医療費分析(令和5年度)\2-8.②歯科健診結果集計.xlsx#'歯科健診問診結果①'!A1","2-8.②歯科健診結果集計.xlsx#歯科健診問診結果①!A1")</f>
        <v>2-8.②歯科健診結果集計.xlsx#歯科健診問診結果①!A1</v>
      </c>
    </row>
    <row r="254" spans="2:9" ht="48" customHeight="1" x14ac:dyDescent="0.4">
      <c r="B254" s="90"/>
      <c r="C254" s="91"/>
      <c r="D254" s="91"/>
      <c r="E254" s="94"/>
      <c r="F254" s="20" t="s">
        <v>909</v>
      </c>
      <c r="G254" s="99"/>
      <c r="H254" s="59" t="s">
        <v>821</v>
      </c>
      <c r="I254" s="8" t="str">
        <f>HYPERLINK("..\医療費分析(令和5年度)\2-8.②歯科健診結果集計.xlsx#'歯科健診問診結果②'!A1","2-8.②歯科健診結果集計.xlsx#歯科健診問診結果②!A1")</f>
        <v>2-8.②歯科健診結果集計.xlsx#歯科健診問診結果②!A1</v>
      </c>
    </row>
    <row r="255" spans="2:9" ht="48" customHeight="1" x14ac:dyDescent="0.4">
      <c r="B255" s="90"/>
      <c r="C255" s="89">
        <v>9</v>
      </c>
      <c r="D255" s="97" t="s">
        <v>334</v>
      </c>
      <c r="E255" s="99" t="s">
        <v>333</v>
      </c>
      <c r="F255" s="36" t="s">
        <v>332</v>
      </c>
      <c r="G255" s="92" t="s">
        <v>331</v>
      </c>
      <c r="H255" s="68" t="s">
        <v>330</v>
      </c>
      <c r="I255" s="6" t="str">
        <f>HYPERLINK("..\医療費分析(令和5年度)\2-9.医科・歯科健診受診傾向.xlsx#'年齢別_健診受診率'!A1","2-9.医科・歯科健診受診傾向.xlsx#年齢別_健診受診率!A1")</f>
        <v>2-9.医科・歯科健診受診傾向.xlsx#年齢別_健診受診率!A1</v>
      </c>
    </row>
    <row r="256" spans="2:9" ht="48" customHeight="1" x14ac:dyDescent="0.4">
      <c r="B256" s="90"/>
      <c r="C256" s="90"/>
      <c r="D256" s="98"/>
      <c r="E256" s="99"/>
      <c r="F256" s="37" t="s">
        <v>329</v>
      </c>
      <c r="G256" s="93"/>
      <c r="H256" s="69" t="s">
        <v>328</v>
      </c>
      <c r="I256" s="7" t="str">
        <f>HYPERLINK("..\医療費分析(令和5年度)\2-9.医科・歯科健診受診傾向.xlsx#'年齢別_健診受診率グラフ'!A1","2-9.医科・歯科健診受診傾向.xlsx#年齢別_健診受診率グラフ!A1")</f>
        <v>2-9.医科・歯科健診受診傾向.xlsx#年齢別_健診受診率グラフ!A1</v>
      </c>
    </row>
    <row r="257" spans="2:9" ht="48" customHeight="1" x14ac:dyDescent="0.4">
      <c r="B257" s="90"/>
      <c r="C257" s="90"/>
      <c r="D257" s="98"/>
      <c r="E257" s="99"/>
      <c r="F257" s="37" t="s">
        <v>776</v>
      </c>
      <c r="G257" s="93"/>
      <c r="H257" s="69" t="s">
        <v>327</v>
      </c>
      <c r="I257" s="7" t="str">
        <f>HYPERLINK("..\医療費分析(令和5年度)\2-9.医科・歯科健診受診傾向.xlsx#'年齢階層別_自己負担割合別健診受診率グラフ'!A1","2-9.医科・歯科健診受診傾向.xlsx#年齢階層別_自己負担割合別健診受診率グラフ!A1")</f>
        <v>2-9.医科・歯科健診受診傾向.xlsx#年齢階層別_自己負担割合別健診受診率グラフ!A1</v>
      </c>
    </row>
    <row r="258" spans="2:9" ht="48" customHeight="1" x14ac:dyDescent="0.4">
      <c r="B258" s="90"/>
      <c r="C258" s="90"/>
      <c r="D258" s="98"/>
      <c r="E258" s="99"/>
      <c r="F258" s="37" t="s">
        <v>326</v>
      </c>
      <c r="G258" s="93"/>
      <c r="H258" s="69" t="s">
        <v>325</v>
      </c>
      <c r="I258" s="7" t="str">
        <f>HYPERLINK("..\医療費分析(令和5年度)\2-9.医科・歯科健診受診傾向.xlsx#'男女別_健診受診率'!A1","2-9.医科・歯科健診受診傾向.xlsx#男女別_健診受診率!A1")</f>
        <v>2-9.医科・歯科健診受診傾向.xlsx#男女別_健診受診率!A1</v>
      </c>
    </row>
    <row r="259" spans="2:9" ht="48" customHeight="1" x14ac:dyDescent="0.4">
      <c r="B259" s="90"/>
      <c r="C259" s="90"/>
      <c r="D259" s="98"/>
      <c r="E259" s="99"/>
      <c r="F259" s="37" t="s">
        <v>324</v>
      </c>
      <c r="G259" s="93"/>
      <c r="H259" s="69" t="s">
        <v>323</v>
      </c>
      <c r="I259" s="7" t="str">
        <f>HYPERLINK("..\医療費分析(令和5年度)\2-9.医科・歯科健診受診傾向.xlsx#'市区町村別_健診受診率'!A1","2-9.医科・歯科健診受診傾向.xlsx#市区町村別_健診受診率!A1")</f>
        <v>2-9.医科・歯科健診受診傾向.xlsx#市区町村別_健診受診率!A1</v>
      </c>
    </row>
    <row r="260" spans="2:9" ht="48" customHeight="1" x14ac:dyDescent="0.4">
      <c r="B260" s="90"/>
      <c r="C260" s="90"/>
      <c r="D260" s="98"/>
      <c r="E260" s="99"/>
      <c r="F260" s="37" t="s">
        <v>777</v>
      </c>
      <c r="G260" s="93"/>
      <c r="H260" s="69" t="s">
        <v>322</v>
      </c>
      <c r="I260" s="7" t="str">
        <f>HYPERLINK("..\医療費分析(令和5年度)\2-9.医科・歯科健診受診傾向.xlsx#'市町村別_健診受診率グラフ①'!A1","2-9.医科・歯科健診受診傾向.xlsx#市町村別_健診受診率グラフ①!A1")</f>
        <v>2-9.医科・歯科健診受診傾向.xlsx#市町村別_健診受診率グラフ①!A1</v>
      </c>
    </row>
    <row r="261" spans="2:9" ht="48" customHeight="1" x14ac:dyDescent="0.4">
      <c r="B261" s="90"/>
      <c r="C261" s="90"/>
      <c r="D261" s="98"/>
      <c r="E261" s="99"/>
      <c r="F261" s="37" t="s">
        <v>855</v>
      </c>
      <c r="G261" s="93"/>
      <c r="H261" s="69" t="s">
        <v>321</v>
      </c>
      <c r="I261" s="7" t="str">
        <f>HYPERLINK("..\医療費分析(令和5年度)\2-9.医科・歯科健診受診傾向.xlsx#'市町村別_健診受診率グラフ②'!A1","2-9.医科・歯科健診受診傾向.xlsx#市町村別_健診受診率グラフ②!A1")</f>
        <v>2-9.医科・歯科健診受診傾向.xlsx#市町村別_健診受診率グラフ②!A1</v>
      </c>
    </row>
    <row r="262" spans="2:9" ht="48" customHeight="1" x14ac:dyDescent="0.4">
      <c r="B262" s="90"/>
      <c r="C262" s="90"/>
      <c r="D262" s="98"/>
      <c r="E262" s="99"/>
      <c r="F262" s="37" t="s">
        <v>778</v>
      </c>
      <c r="G262" s="93"/>
      <c r="H262" s="69" t="s">
        <v>854</v>
      </c>
      <c r="I262" s="7" t="str">
        <f>HYPERLINK("..\医療費分析(令和5年度)\2-9.医科・歯科健診受診傾向.xlsx#'市町村別_自己負担割合別健診受診率グラフ①'!A1","2-9.医科・歯科健診受診傾向.xlsx#市町村別_自己負担割合別健診受診率グラフ①!A1")</f>
        <v>2-9.医科・歯科健診受診傾向.xlsx#市町村別_自己負担割合別健診受診率グラフ①!A1</v>
      </c>
    </row>
    <row r="263" spans="2:9" ht="48" customHeight="1" x14ac:dyDescent="0.4">
      <c r="B263" s="90"/>
      <c r="C263" s="90"/>
      <c r="D263" s="98"/>
      <c r="E263" s="99"/>
      <c r="F263" s="37" t="s">
        <v>856</v>
      </c>
      <c r="G263" s="93"/>
      <c r="H263" s="69" t="s">
        <v>870</v>
      </c>
      <c r="I263" s="7" t="str">
        <f>HYPERLINK("..\医療費分析(令和5年度)\2-9.医科・歯科健診受診傾向.xlsx#'市町村別_自己負担割合別健診受診率グラフ②'!A1","2-9.医科・歯科健診受診傾向.xlsx#市町村別_自己負担割合別健診受診率グラフ②!A1")</f>
        <v>2-9.医科・歯科健診受診傾向.xlsx#市町村別_自己負担割合別健診受診率グラフ②!A1</v>
      </c>
    </row>
    <row r="264" spans="2:9" ht="48" customHeight="1" x14ac:dyDescent="0.4">
      <c r="B264" s="90"/>
      <c r="C264" s="90"/>
      <c r="D264" s="98"/>
      <c r="E264" s="99"/>
      <c r="F264" s="37" t="s">
        <v>320</v>
      </c>
      <c r="G264" s="93"/>
      <c r="H264" s="69" t="s">
        <v>319</v>
      </c>
      <c r="I264" s="7" t="str">
        <f>HYPERLINK("..\医療費分析(令和5年度)\2-9.医科・歯科健診受診傾向.xlsx#'市区町村別_医科歯科MAP'!A1","2-9.医科・歯科健診受診傾向.xlsx#市区町村別_医科歯科MAP!A1")</f>
        <v>2-9.医科・歯科健診受診傾向.xlsx#市区町村別_医科歯科MAP!A1</v>
      </c>
    </row>
    <row r="265" spans="2:9" ht="48" customHeight="1" x14ac:dyDescent="0.4">
      <c r="B265" s="90"/>
      <c r="C265" s="90"/>
      <c r="D265" s="98"/>
      <c r="E265" s="99"/>
      <c r="F265" s="37" t="s">
        <v>318</v>
      </c>
      <c r="G265" s="93"/>
      <c r="H265" s="69" t="s">
        <v>317</v>
      </c>
      <c r="I265" s="7" t="str">
        <f>HYPERLINK("..\医療費分析(令和5年度)\2-9.医科・歯科健診受診傾向.xlsx#'市区町村別_医科のみMAP'!A1","2-9.医科・歯科健診受診傾向.xlsx#市区町村別_医科のみMAP!A1")</f>
        <v>2-9.医科・歯科健診受診傾向.xlsx#市区町村別_医科のみMAP!A1</v>
      </c>
    </row>
    <row r="266" spans="2:9" ht="48" customHeight="1" x14ac:dyDescent="0.4">
      <c r="B266" s="90"/>
      <c r="C266" s="90"/>
      <c r="D266" s="98"/>
      <c r="E266" s="99"/>
      <c r="F266" s="39" t="s">
        <v>316</v>
      </c>
      <c r="G266" s="93"/>
      <c r="H266" s="62" t="s">
        <v>315</v>
      </c>
      <c r="I266" s="8" t="str">
        <f>HYPERLINK("..\医療費分析(令和5年度)\2-9.医科・歯科健診受診傾向.xlsx#'市区町村別_歯科のみMAP'!A1","2-9.医科・歯科健診受診傾向.xlsx#市区町村別_歯科のみMAP!A1")</f>
        <v>2-9.医科・歯科健診受診傾向.xlsx#市区町村別_歯科のみMAP!A1</v>
      </c>
    </row>
    <row r="267" spans="2:9" ht="48" customHeight="1" x14ac:dyDescent="0.4">
      <c r="B267" s="90"/>
      <c r="C267" s="90"/>
      <c r="D267" s="98"/>
      <c r="E267" s="92" t="s">
        <v>925</v>
      </c>
      <c r="F267" s="36" t="s">
        <v>314</v>
      </c>
      <c r="G267" s="93"/>
      <c r="H267" s="72" t="s">
        <v>313</v>
      </c>
      <c r="I267" s="11" t="str">
        <f>HYPERLINK("..\医療費分析(令和5年度)\2-9.医科・歯科健診受診傾向.xlsx#'医科健診医療機関受診状況'!A1","2-9.医科・歯科健診受診傾向.xlsx#医科健診医療機関受診状況!A1")</f>
        <v>2-9.医科・歯科健診受診傾向.xlsx#医科健診医療機関受診状況!A1</v>
      </c>
    </row>
    <row r="268" spans="2:9" ht="48" customHeight="1" x14ac:dyDescent="0.4">
      <c r="B268" s="90"/>
      <c r="C268" s="90"/>
      <c r="D268" s="98"/>
      <c r="E268" s="93"/>
      <c r="F268" s="37" t="s">
        <v>312</v>
      </c>
      <c r="G268" s="93"/>
      <c r="H268" s="69" t="s">
        <v>311</v>
      </c>
      <c r="I268" s="7" t="str">
        <f>HYPERLINK("..\医療費分析(令和5年度)\2-9.医科・歯科健診受診傾向.xlsx#'市区町村別_医科健診医療機関受診状況'!A1","2-9.医科・歯科健診受診傾向.xlsx#市区町村別_医科健診医療機関受診状況!A1")</f>
        <v>2-9.医科・歯科健診受診傾向.xlsx#市区町村別_医科健診医療機関受診状況!A1</v>
      </c>
    </row>
    <row r="269" spans="2:9" ht="48" customHeight="1" x14ac:dyDescent="0.4">
      <c r="B269" s="90"/>
      <c r="C269" s="90"/>
      <c r="D269" s="98"/>
      <c r="E269" s="93"/>
      <c r="F269" s="37" t="s">
        <v>310</v>
      </c>
      <c r="G269" s="93"/>
      <c r="H269" s="69" t="s">
        <v>309</v>
      </c>
      <c r="I269" s="7" t="str">
        <f>HYPERLINK("..\医療費分析(令和5年度)\2-9.医科・歯科健診受診傾向.xlsx#'市町村別_医科健診医療機関受診状況グラフ①'!A1","2-9.医科・歯科健診受診傾向.xlsx#市町村別_医科健診医療機関受診状況グラフ①!A1")</f>
        <v>2-9.医科・歯科健診受診傾向.xlsx#市町村別_医科健診医療機関受診状況グラフ①!A1</v>
      </c>
    </row>
    <row r="270" spans="2:9" ht="48" customHeight="1" x14ac:dyDescent="0.4">
      <c r="B270" s="90"/>
      <c r="C270" s="90"/>
      <c r="D270" s="98"/>
      <c r="E270" s="93"/>
      <c r="F270" s="37" t="s">
        <v>308</v>
      </c>
      <c r="G270" s="93"/>
      <c r="H270" s="69" t="s">
        <v>307</v>
      </c>
      <c r="I270" s="7" t="str">
        <f>HYPERLINK("..\医療費分析(令和5年度)\2-9.医科・歯科健診受診傾向.xlsx#'市町村別_医科健診医療機関受診状況グラフ②'!A1","2-9.医科・歯科健診受診傾向.xlsx#市町村別_医科健診医療機関受診状況グラフ②!A1")</f>
        <v>2-9.医科・歯科健診受診傾向.xlsx#市町村別_医科健診医療機関受診状況グラフ②!A1</v>
      </c>
    </row>
    <row r="271" spans="2:9" ht="48" customHeight="1" x14ac:dyDescent="0.4">
      <c r="B271" s="90"/>
      <c r="C271" s="90"/>
      <c r="D271" s="98"/>
      <c r="E271" s="93"/>
      <c r="F271" s="37" t="s">
        <v>306</v>
      </c>
      <c r="G271" s="93"/>
      <c r="H271" s="69" t="s">
        <v>305</v>
      </c>
      <c r="I271" s="7" t="str">
        <f>HYPERLINK("..\医療費分析(令和5年度)\2-9.医科・歯科健診受診傾向.xlsx#'歯科健診医療機関受診状況'!A1","2-9.医科・歯科健診受診傾向.xlsx#歯科健診医療機関受診状況!A1")</f>
        <v>2-9.医科・歯科健診受診傾向.xlsx#歯科健診医療機関受診状況!A1</v>
      </c>
    </row>
    <row r="272" spans="2:9" ht="48" customHeight="1" x14ac:dyDescent="0.4">
      <c r="B272" s="90"/>
      <c r="C272" s="90"/>
      <c r="D272" s="98"/>
      <c r="E272" s="93"/>
      <c r="F272" s="37" t="s">
        <v>304</v>
      </c>
      <c r="G272" s="93"/>
      <c r="H272" s="69" t="s">
        <v>303</v>
      </c>
      <c r="I272" s="7" t="str">
        <f>HYPERLINK("..\医療費分析(令和5年度)\2-9.医科・歯科健診受診傾向.xlsx#'市区町村別_歯科健診医療機関受診状況'!A1","2-9.医科・歯科健診受診傾向.xlsx#市区町村別_歯科健診医療機関受診状況!A1")</f>
        <v>2-9.医科・歯科健診受診傾向.xlsx#市区町村別_歯科健診医療機関受診状況!A1</v>
      </c>
    </row>
    <row r="273" spans="2:9" ht="48" customHeight="1" x14ac:dyDescent="0.4">
      <c r="B273" s="90"/>
      <c r="C273" s="90"/>
      <c r="D273" s="98"/>
      <c r="E273" s="93"/>
      <c r="F273" s="37" t="s">
        <v>302</v>
      </c>
      <c r="G273" s="93"/>
      <c r="H273" s="69" t="s">
        <v>301</v>
      </c>
      <c r="I273" s="7" t="str">
        <f>HYPERLINK("..\医療費分析(令和5年度)\2-9.医科・歯科健診受診傾向.xlsx#'市町村別_歯科健診医療機関受診状況グラフ①'!A1","2-9.医科・歯科健診受診傾向.xlsx#市町村別_歯科健診医療機関受診状況グラフ①!A1")</f>
        <v>2-9.医科・歯科健診受診傾向.xlsx#市町村別_歯科健診医療機関受診状況グラフ①!A1</v>
      </c>
    </row>
    <row r="274" spans="2:9" ht="48" customHeight="1" x14ac:dyDescent="0.4">
      <c r="B274" s="90"/>
      <c r="C274" s="90"/>
      <c r="D274" s="98"/>
      <c r="E274" s="93"/>
      <c r="F274" s="37" t="s">
        <v>300</v>
      </c>
      <c r="G274" s="93"/>
      <c r="H274" s="69" t="s">
        <v>299</v>
      </c>
      <c r="I274" s="7" t="str">
        <f>HYPERLINK("..\医療費分析(令和5年度)\2-9.医科・歯科健診受診傾向.xlsx#'市町村別_歯科健診医療機関受診状況グラフ②'!A1","2-9.医科・歯科健診受診傾向.xlsx#市町村別_歯科健診医療機関受診状況グラフ②!A1")</f>
        <v>2-9.医科・歯科健診受診傾向.xlsx#市町村別_歯科健診医療機関受診状況グラフ②!A1</v>
      </c>
    </row>
    <row r="275" spans="2:9" ht="48" customHeight="1" x14ac:dyDescent="0.4">
      <c r="B275" s="90"/>
      <c r="C275" s="90"/>
      <c r="D275" s="98"/>
      <c r="E275" s="93"/>
      <c r="F275" s="37" t="s">
        <v>298</v>
      </c>
      <c r="G275" s="93"/>
      <c r="H275" s="69" t="s">
        <v>297</v>
      </c>
      <c r="I275" s="7" t="str">
        <f>HYPERLINK("..\医療費分析(令和5年度)\2-9.医科・歯科健診受診傾向.xlsx#'府内府外別健診受診率'!A1","2-9.医科・歯科健診受診傾向.xlsx#府内府外別健診受診率!A1")</f>
        <v>2-9.医科・歯科健診受診傾向.xlsx#府内府外別健診受診率!A1</v>
      </c>
    </row>
    <row r="276" spans="2:9" ht="48" customHeight="1" x14ac:dyDescent="0.4">
      <c r="B276" s="90"/>
      <c r="C276" s="89">
        <v>10</v>
      </c>
      <c r="D276" s="89" t="s">
        <v>926</v>
      </c>
      <c r="E276" s="92" t="s">
        <v>296</v>
      </c>
      <c r="F276" s="28" t="s">
        <v>295</v>
      </c>
      <c r="G276" s="92" t="s">
        <v>912</v>
      </c>
      <c r="H276" s="68" t="s">
        <v>294</v>
      </c>
      <c r="I276" s="6" t="str">
        <f>HYPERLINK("..\医療費分析(令和5年度)\2-10.糖尿病性腎症重症化予防に係る分析.xlsx#'年齢階層別_透析患者数'!A1","2-10.糖尿病性腎症重症化予防に係る分析.xlsx#年齢階層別_透析患者数!A1")</f>
        <v>2-10.糖尿病性腎症重症化予防に係る分析.xlsx#年齢階層別_透析患者数!A1</v>
      </c>
    </row>
    <row r="277" spans="2:9" ht="48" customHeight="1" x14ac:dyDescent="0.4">
      <c r="B277" s="90"/>
      <c r="C277" s="90"/>
      <c r="D277" s="90"/>
      <c r="E277" s="93"/>
      <c r="F277" s="34" t="s">
        <v>293</v>
      </c>
      <c r="G277" s="93"/>
      <c r="H277" s="70" t="s">
        <v>292</v>
      </c>
      <c r="I277" s="10" t="str">
        <f>HYPERLINK("..\医療費分析(令和5年度)\2-10.糖尿病性腎症重症化予防に係る分析.xlsx#'男女別_透析患者数'!A1","2-10.糖尿病性腎症重症化予防に係る分析.xlsx#男女別_透析患者数!A1")</f>
        <v>2-10.糖尿病性腎症重症化予防に係る分析.xlsx#男女別_透析患者数!A1</v>
      </c>
    </row>
    <row r="278" spans="2:9" ht="48" customHeight="1" x14ac:dyDescent="0.4">
      <c r="B278" s="90"/>
      <c r="C278" s="90"/>
      <c r="D278" s="90"/>
      <c r="E278" s="93"/>
      <c r="F278" s="29" t="s">
        <v>291</v>
      </c>
      <c r="G278" s="93"/>
      <c r="H278" s="69" t="s">
        <v>290</v>
      </c>
      <c r="I278" s="7" t="str">
        <f>HYPERLINK("..\医療費分析(令和5年度)\2-10.糖尿病性腎症重症化予防に係る分析.xlsx#'市区町村別_透析患者数'!A1","2-10.糖尿病性腎症重症化予防に係る分析.xlsx#市区町村別_透析患者数!A1")</f>
        <v>2-10.糖尿病性腎症重症化予防に係る分析.xlsx#市区町村別_透析患者数!A1</v>
      </c>
    </row>
    <row r="279" spans="2:9" ht="48" customHeight="1" x14ac:dyDescent="0.4">
      <c r="B279" s="90"/>
      <c r="C279" s="90"/>
      <c r="D279" s="90"/>
      <c r="E279" s="94"/>
      <c r="F279" s="30" t="s">
        <v>289</v>
      </c>
      <c r="G279" s="93"/>
      <c r="H279" s="62" t="s">
        <v>288</v>
      </c>
      <c r="I279" s="8" t="str">
        <f>HYPERLINK("..\医療費分析(令和5年度)\2-10.糖尿病性腎症重症化予防に係る分析.xlsx#'市区町村別_透析患者割合グラフ'!A1","2-10.糖尿病性腎症重症化予防に係る分析.xlsx#市区町村別_透析患者割合グラフ!A1")</f>
        <v>2-10.糖尿病性腎症重症化予防に係る分析.xlsx#市区町村別_透析患者割合グラフ!A1</v>
      </c>
    </row>
    <row r="280" spans="2:9" ht="48" customHeight="1" x14ac:dyDescent="0.4">
      <c r="B280" s="90"/>
      <c r="C280" s="90"/>
      <c r="D280" s="90"/>
      <c r="E280" s="92" t="s">
        <v>759</v>
      </c>
      <c r="F280" s="28" t="s">
        <v>287</v>
      </c>
      <c r="G280" s="93"/>
      <c r="H280" s="68" t="s">
        <v>286</v>
      </c>
      <c r="I280" s="6" t="str">
        <f>HYPERLINK("..\医療費分析(令和5年度)\2-10.糖尿病性腎症重症化予防に係る分析.xlsx#'透析の起因'!A1","2-10.糖尿病性腎症重症化予防に係る分析.xlsx#透析の起因!A1")</f>
        <v>2-10.糖尿病性腎症重症化予防に係る分析.xlsx#透析の起因!A1</v>
      </c>
    </row>
    <row r="281" spans="2:9" ht="48" customHeight="1" x14ac:dyDescent="0.4">
      <c r="B281" s="90"/>
      <c r="C281" s="90"/>
      <c r="D281" s="90"/>
      <c r="E281" s="94"/>
      <c r="F281" s="30" t="s">
        <v>285</v>
      </c>
      <c r="G281" s="93"/>
      <c r="H281" s="71" t="s">
        <v>284</v>
      </c>
      <c r="I281" s="9" t="str">
        <f>HYPERLINK("..\医療費分析(令和5年度)\2-10.糖尿病性腎症重症化予防に係る分析.xlsx#'市区町村別_透析の起因'!A1","2-10.糖尿病性腎症重症化予防に係る分析.xlsx#市区町村別_透析の起因!A1")</f>
        <v>2-10.糖尿病性腎症重症化予防に係る分析.xlsx#市区町村別_透析の起因!A1</v>
      </c>
    </row>
    <row r="282" spans="2:9" ht="48" customHeight="1" x14ac:dyDescent="0.4">
      <c r="B282" s="90"/>
      <c r="C282" s="90"/>
      <c r="D282" s="90"/>
      <c r="E282" s="92" t="s">
        <v>927</v>
      </c>
      <c r="F282" s="40" t="s">
        <v>283</v>
      </c>
      <c r="G282" s="93"/>
      <c r="H282" s="68" t="s">
        <v>282</v>
      </c>
      <c r="I282" s="6" t="str">
        <f>HYPERLINK("..\医療費分析(令和5年度)\2-10.糖尿病性腎症重症化予防に係る分析.xlsx#'透析患者の生活習慣病'!A1","2-10.糖尿病性腎症重症化予防に係る分析.xlsx#透析患者の生活習慣病!A1")</f>
        <v>2-10.糖尿病性腎症重症化予防に係る分析.xlsx#透析患者の生活習慣病!A1</v>
      </c>
    </row>
    <row r="283" spans="2:9" ht="48" customHeight="1" x14ac:dyDescent="0.4">
      <c r="B283" s="90"/>
      <c r="C283" s="90"/>
      <c r="D283" s="90"/>
      <c r="E283" s="94"/>
      <c r="F283" s="33" t="s">
        <v>281</v>
      </c>
      <c r="G283" s="93"/>
      <c r="H283" s="62" t="s">
        <v>280</v>
      </c>
      <c r="I283" s="8" t="str">
        <f>HYPERLINK("..\医療費分析(令和5年度)\2-10.糖尿病性腎症重症化予防に係る分析.xlsx#'市区町村別_透析患者の生活習慣病'!A1","2-10.糖尿病性腎症重症化予防に係る分析.xlsx#市区町村別_透析患者の生活習慣病!A1")</f>
        <v>2-10.糖尿病性腎症重症化予防に係る分析.xlsx#市区町村別_透析患者の生活習慣病!A1</v>
      </c>
    </row>
    <row r="284" spans="2:9" ht="48" customHeight="1" x14ac:dyDescent="0.4">
      <c r="B284" s="90"/>
      <c r="C284" s="90"/>
      <c r="D284" s="90"/>
      <c r="E284" s="92" t="s">
        <v>928</v>
      </c>
      <c r="F284" s="28" t="s">
        <v>279</v>
      </c>
      <c r="G284" s="93"/>
      <c r="H284" s="68" t="s">
        <v>278</v>
      </c>
      <c r="I284" s="6" t="str">
        <f>HYPERLINK("..\医療費分析(令和5年度)\2-10.糖尿病性腎症重症化予防に係る分析.xlsx#'重症化予防対象者分析'!A1","2-10.糖尿病性腎症重症化予防に係る分析.xlsx#重症化予防対象者分析!A1")</f>
        <v>2-10.糖尿病性腎症重症化予防に係る分析.xlsx#重症化予防対象者分析!A1</v>
      </c>
    </row>
    <row r="285" spans="2:9" ht="48" customHeight="1" x14ac:dyDescent="0.4">
      <c r="B285" s="90"/>
      <c r="C285" s="90"/>
      <c r="D285" s="90"/>
      <c r="E285" s="93"/>
      <c r="F285" s="29" t="s">
        <v>277</v>
      </c>
      <c r="G285" s="93"/>
      <c r="H285" s="69" t="s">
        <v>276</v>
      </c>
      <c r="I285" s="7" t="str">
        <f>HYPERLINK("..\医療費分析(令和5年度)\2-10.糖尿病性腎症重症化予防に係る分析.xlsx#'市区町村別_重症化予防対象者分析'!A1","2-10.糖尿病性腎症重症化予防に係る分析.xlsx#市区町村別_重症化予防対象者分析!A1")</f>
        <v>2-10.糖尿病性腎症重症化予防に係る分析.xlsx#市区町村別_重症化予防対象者分析!A1</v>
      </c>
    </row>
    <row r="286" spans="2:9" ht="48" customHeight="1" x14ac:dyDescent="0.4">
      <c r="B286" s="90"/>
      <c r="C286" s="91"/>
      <c r="D286" s="91"/>
      <c r="E286" s="94"/>
      <c r="F286" s="30" t="s">
        <v>275</v>
      </c>
      <c r="G286" s="94"/>
      <c r="H286" s="69" t="s">
        <v>274</v>
      </c>
      <c r="I286" s="7" t="str">
        <f>HYPERLINK("..\医療費分析(令和5年度)\2-10.糖尿病性腎症重症化予防に係る分析.xlsx#'市区町村別_指導対象者割合グラフ'!A1","2-10.糖尿病性腎症重症化予防に係る分析.xlsx#市区町村別_指導対象者割合グラフ!A1")</f>
        <v>2-10.糖尿病性腎症重症化予防に係る分析.xlsx#市区町村別_指導対象者割合グラフ!A1</v>
      </c>
    </row>
    <row r="287" spans="2:9" ht="48" customHeight="1" x14ac:dyDescent="0.4">
      <c r="B287" s="90"/>
      <c r="C287" s="89">
        <v>11</v>
      </c>
      <c r="D287" s="89" t="s">
        <v>273</v>
      </c>
      <c r="E287" s="92" t="s">
        <v>273</v>
      </c>
      <c r="F287" s="28" t="s">
        <v>272</v>
      </c>
      <c r="G287" s="92" t="s">
        <v>733</v>
      </c>
      <c r="H287" s="68" t="s">
        <v>271</v>
      </c>
      <c r="I287" s="6" t="str">
        <f>HYPERLINK("..\医療費分析(令和5年度)\2-11.高齢者の疾病傾向.xlsx#'高齢者の疾病'!A1","2-11.高齢者の疾病傾向.xlsx#高齢者の疾病!A1")</f>
        <v>2-11.高齢者の疾病傾向.xlsx#高齢者の疾病!A1</v>
      </c>
    </row>
    <row r="288" spans="2:9" ht="48" customHeight="1" x14ac:dyDescent="0.4">
      <c r="B288" s="90"/>
      <c r="C288" s="90"/>
      <c r="D288" s="90"/>
      <c r="E288" s="93"/>
      <c r="F288" s="34" t="s">
        <v>270</v>
      </c>
      <c r="G288" s="93"/>
      <c r="H288" s="70" t="s">
        <v>269</v>
      </c>
      <c r="I288" s="10" t="str">
        <f>HYPERLINK("..\医療費分析(令和5年度)\2-11.高齢者の疾病傾向.xlsx#'男女別_高齢者の疾病'!A1","2-11.高齢者の疾病傾向.xlsx#男女別_高齢者の疾病!A1")</f>
        <v>2-11.高齢者の疾病傾向.xlsx#男女別_高齢者の疾病!A1</v>
      </c>
    </row>
    <row r="289" spans="2:9" ht="48" customHeight="1" x14ac:dyDescent="0.4">
      <c r="B289" s="90"/>
      <c r="C289" s="90"/>
      <c r="D289" s="90"/>
      <c r="E289" s="93"/>
      <c r="F289" s="29" t="s">
        <v>268</v>
      </c>
      <c r="G289" s="93"/>
      <c r="H289" s="69" t="s">
        <v>267</v>
      </c>
      <c r="I289" s="7" t="str">
        <f>HYPERLINK("..\医療費分析(令和5年度)\2-11.高齢者の疾病傾向.xlsx#'市区町村別_高齢者の疾病'!A1","2-11.高齢者の疾病傾向.xlsx#市区町村別_高齢者の疾病!A1")</f>
        <v>2-11.高齢者の疾病傾向.xlsx#市区町村別_高齢者の疾病!A1</v>
      </c>
    </row>
    <row r="290" spans="2:9" ht="48" customHeight="1" x14ac:dyDescent="0.4">
      <c r="B290" s="90"/>
      <c r="C290" s="90"/>
      <c r="D290" s="90"/>
      <c r="E290" s="93"/>
      <c r="F290" s="29" t="s">
        <v>266</v>
      </c>
      <c r="G290" s="93"/>
      <c r="H290" s="69" t="s">
        <v>265</v>
      </c>
      <c r="I290" s="7" t="str">
        <f>HYPERLINK("..\医療費分析(令和5年度)\2-11.高齢者の疾病傾向.xlsx#'市区町村別_医療費割合グラフ'!A1","2-11.高齢者の疾病傾向.xlsx#市区町村別_医療費割合グラフ!A1")</f>
        <v>2-11.高齢者の疾病傾向.xlsx#市区町村別_医療費割合グラフ!A1</v>
      </c>
    </row>
    <row r="291" spans="2:9" ht="48" customHeight="1" x14ac:dyDescent="0.4">
      <c r="B291" s="90"/>
      <c r="C291" s="90"/>
      <c r="D291" s="90"/>
      <c r="E291" s="93"/>
      <c r="F291" s="29" t="s">
        <v>264</v>
      </c>
      <c r="G291" s="93"/>
      <c r="H291" s="69" t="s">
        <v>263</v>
      </c>
      <c r="I291" s="7" t="str">
        <f>HYPERLINK("..\医療費分析(令和5年度)\2-11.高齢者の疾病傾向.xlsx#'市区町村別_患者割合グラフ'!A1","2-11.高齢者の疾病傾向.xlsx#市区町村別_患者割合グラフ!A1")</f>
        <v>2-11.高齢者の疾病傾向.xlsx#市区町村別_患者割合グラフ!A1</v>
      </c>
    </row>
    <row r="292" spans="2:9" ht="48" customHeight="1" x14ac:dyDescent="0.4">
      <c r="B292" s="90"/>
      <c r="C292" s="91"/>
      <c r="D292" s="91"/>
      <c r="E292" s="94"/>
      <c r="F292" s="30" t="s">
        <v>262</v>
      </c>
      <c r="G292" s="94"/>
      <c r="H292" s="62" t="s">
        <v>261</v>
      </c>
      <c r="I292" s="8" t="str">
        <f>HYPERLINK("..\医療費分析(令和5年度)\2-11.高齢者の疾病傾向.xlsx#'市区町村別_患者一人当たりグラフ'!A1","2-11.高齢者の疾病傾向.xlsx#市区町村別_患者一人当たりグラフ!A1")</f>
        <v>2-11.高齢者の疾病傾向.xlsx#市区町村別_患者一人当たりグラフ!A1</v>
      </c>
    </row>
    <row r="293" spans="2:9" ht="48" customHeight="1" x14ac:dyDescent="0.4">
      <c r="B293" s="90"/>
      <c r="C293" s="90">
        <v>12</v>
      </c>
      <c r="D293" s="98" t="s">
        <v>260</v>
      </c>
      <c r="E293" s="27" t="s">
        <v>752</v>
      </c>
      <c r="F293" s="45" t="s">
        <v>752</v>
      </c>
      <c r="G293" s="99" t="s">
        <v>259</v>
      </c>
      <c r="H293" s="79" t="s">
        <v>258</v>
      </c>
      <c r="I293" s="6" t="str">
        <f>HYPERLINK("..\医療費分析(令和5年度)\2-12.①フレイルに係る分析(医科).xlsx#'フレイル区分の定義'!A1","2-12.①フレイルに係る分析(医科).xlsx#フレイル区分の定義!A1")</f>
        <v>2-12.①フレイルに係る分析(医科).xlsx#フレイル区分の定義!A1</v>
      </c>
    </row>
    <row r="294" spans="2:9" ht="48" customHeight="1" x14ac:dyDescent="0.4">
      <c r="B294" s="90"/>
      <c r="C294" s="90"/>
      <c r="D294" s="98"/>
      <c r="E294" s="92" t="s">
        <v>929</v>
      </c>
      <c r="F294" s="46" t="s">
        <v>257</v>
      </c>
      <c r="G294" s="99"/>
      <c r="H294" s="70" t="s">
        <v>256</v>
      </c>
      <c r="I294" s="10" t="str">
        <f>HYPERLINK("..\医療費分析(令和5年度)\2-12.①フレイルに係る分析(医科).xlsx#'年齢階層別_フレイル区分別該当人数･割合'!A1","2-12.①フレイルに係る分析(医科).xlsx#年齢階層別_フレイル区分別該当人数･割合!A1")</f>
        <v>2-12.①フレイルに係る分析(医科).xlsx#年齢階層別_フレイル区分別該当人数･割合!A1</v>
      </c>
    </row>
    <row r="295" spans="2:9" ht="48" customHeight="1" x14ac:dyDescent="0.4">
      <c r="B295" s="90"/>
      <c r="C295" s="90"/>
      <c r="D295" s="98"/>
      <c r="E295" s="93"/>
      <c r="F295" s="37" t="s">
        <v>255</v>
      </c>
      <c r="G295" s="99"/>
      <c r="H295" s="70" t="s">
        <v>254</v>
      </c>
      <c r="I295" s="10" t="str">
        <f>HYPERLINK("..\医療費分析(令和5年度)\2-12.①フレイルに係る分析(医科).xlsx#'男女別_フレイル区分別該当人数･割合'!A1","2-12.①フレイルに係る分析(医科).xlsx#男女別_フレイル区分別該当人数･割合!A1")</f>
        <v>2-12.①フレイルに係る分析(医科).xlsx#男女別_フレイル区分別該当人数･割合!A1</v>
      </c>
    </row>
    <row r="296" spans="2:9" ht="48" customHeight="1" x14ac:dyDescent="0.4">
      <c r="B296" s="90"/>
      <c r="C296" s="90"/>
      <c r="D296" s="98"/>
      <c r="E296" s="93"/>
      <c r="F296" s="37" t="s">
        <v>253</v>
      </c>
      <c r="G296" s="99"/>
      <c r="H296" s="70" t="s">
        <v>252</v>
      </c>
      <c r="I296" s="10" t="str">
        <f>HYPERLINK("..\医療費分析(令和5年度)\2-12.①フレイルに係る分析(医科).xlsx#'年齢別_フレイル区分別該当人数･割合'!A1","2-12.①フレイルに係る分析(医科).xlsx#年齢別_フレイル区分別該当人数･割合!A1")</f>
        <v>2-12.①フレイルに係る分析(医科).xlsx#年齢別_フレイル区分別該当人数･割合!A1</v>
      </c>
    </row>
    <row r="297" spans="2:9" ht="48" customHeight="1" x14ac:dyDescent="0.4">
      <c r="B297" s="90"/>
      <c r="C297" s="90"/>
      <c r="D297" s="98"/>
      <c r="E297" s="94"/>
      <c r="F297" s="38" t="s">
        <v>251</v>
      </c>
      <c r="G297" s="99"/>
      <c r="H297" s="72" t="s">
        <v>250</v>
      </c>
      <c r="I297" s="11" t="str">
        <f>HYPERLINK("..\医療費分析(令和5年度)\2-12.①フレイルに係る分析(医科).xlsx#'市区町村別_フレイル区分別該当人数･割合'!A1","2-12.①フレイルに係る分析(医科).xlsx#市区町村別_フレイル区分別該当人数･割合!A1")</f>
        <v>2-12.①フレイルに係る分析(医科).xlsx#市区町村別_フレイル区分別該当人数･割合!A1</v>
      </c>
    </row>
    <row r="298" spans="2:9" ht="48" customHeight="1" x14ac:dyDescent="0.4">
      <c r="B298" s="90"/>
      <c r="C298" s="90"/>
      <c r="D298" s="98"/>
      <c r="E298" s="99" t="s">
        <v>930</v>
      </c>
      <c r="F298" s="36" t="s">
        <v>249</v>
      </c>
      <c r="G298" s="99"/>
      <c r="H298" s="68" t="s">
        <v>248</v>
      </c>
      <c r="I298" s="6" t="str">
        <f>HYPERLINK("..\医療費分析(令和5年度)\2-12.①フレイルに係る分析(医科).xlsx#'年齢階層別_フレイル区分別医療費の状況'!A1","2-12.①フレイルに係る分析(医科).xlsx#年齢階層別_フレイル区分別医療費の状況!A1")</f>
        <v>2-12.①フレイルに係る分析(医科).xlsx#年齢階層別_フレイル区分別医療費の状況!A1</v>
      </c>
    </row>
    <row r="299" spans="2:9" ht="48" customHeight="1" x14ac:dyDescent="0.4">
      <c r="B299" s="90"/>
      <c r="C299" s="90"/>
      <c r="D299" s="98"/>
      <c r="E299" s="99"/>
      <c r="F299" s="37" t="s">
        <v>247</v>
      </c>
      <c r="G299" s="99"/>
      <c r="H299" s="70" t="s">
        <v>246</v>
      </c>
      <c r="I299" s="10" t="str">
        <f>HYPERLINK("..\医療費分析(令和5年度)\2-12.①フレイルに係る分析(医科).xlsx#'男女別_フレイル区分別医療費の状況'!A1","2-12.①フレイルに係る分析(医科).xlsx#男女別_フレイル区分別医療費の状況!A1")</f>
        <v>2-12.①フレイルに係る分析(医科).xlsx#男女別_フレイル区分別医療費の状況!A1</v>
      </c>
    </row>
    <row r="300" spans="2:9" ht="48" customHeight="1" x14ac:dyDescent="0.4">
      <c r="B300" s="90"/>
      <c r="C300" s="90"/>
      <c r="D300" s="98"/>
      <c r="E300" s="99"/>
      <c r="F300" s="38" t="s">
        <v>245</v>
      </c>
      <c r="G300" s="99"/>
      <c r="H300" s="72" t="s">
        <v>244</v>
      </c>
      <c r="I300" s="11" t="str">
        <f>HYPERLINK("..\医療費分析(令和5年度)\2-12.①フレイルに係る分析(医科).xlsx#'市区町村別_フレイル区分別医療費の状況'!A1","2-12.①フレイルに係る分析(医科).xlsx#市区町村別_フレイル区分別医療費の状況!A1")</f>
        <v>2-12.①フレイルに係る分析(医科).xlsx#市区町村別_フレイル区分別医療費の状況!A1</v>
      </c>
    </row>
    <row r="301" spans="2:9" ht="48" customHeight="1" x14ac:dyDescent="0.4">
      <c r="B301" s="90"/>
      <c r="C301" s="90"/>
      <c r="D301" s="98"/>
      <c r="E301" s="99" t="s">
        <v>931</v>
      </c>
      <c r="F301" s="36" t="s">
        <v>243</v>
      </c>
      <c r="G301" s="99"/>
      <c r="H301" s="68" t="s">
        <v>242</v>
      </c>
      <c r="I301" s="6" t="str">
        <f>HYPERLINK("..\医療費分析(令和5年度)\2-12.①フレイルに係る分析(医科).xlsx#'年齢階層別_フレイル区分別高齢者の疾病'!A1","2-12.①フレイルに係る分析(医科).xlsx#年齢階層別_フレイル区分別高齢者の疾病!A1")</f>
        <v>2-12.①フレイルに係る分析(医科).xlsx#年齢階層別_フレイル区分別高齢者の疾病!A1</v>
      </c>
    </row>
    <row r="302" spans="2:9" ht="48" customHeight="1" x14ac:dyDescent="0.4">
      <c r="B302" s="90"/>
      <c r="C302" s="90"/>
      <c r="D302" s="98"/>
      <c r="E302" s="99"/>
      <c r="F302" s="37" t="s">
        <v>241</v>
      </c>
      <c r="G302" s="99"/>
      <c r="H302" s="70" t="s">
        <v>240</v>
      </c>
      <c r="I302" s="10" t="str">
        <f>HYPERLINK("..\医療費分析(令和5年度)\2-12.①フレイルに係る分析(医科).xlsx#'フレイル区分別_医療費割合グラフ'!A1","2-12.①フレイルに係る分析(医科).xlsx#フレイル区分別_医療費割合グラフ!A1")</f>
        <v>2-12.①フレイルに係る分析(医科).xlsx#フレイル区分別_医療費割合グラフ!A1</v>
      </c>
    </row>
    <row r="303" spans="2:9" ht="48" customHeight="1" x14ac:dyDescent="0.4">
      <c r="B303" s="90"/>
      <c r="C303" s="90"/>
      <c r="D303" s="98"/>
      <c r="E303" s="99"/>
      <c r="F303" s="37" t="s">
        <v>239</v>
      </c>
      <c r="G303" s="99"/>
      <c r="H303" s="70" t="s">
        <v>238</v>
      </c>
      <c r="I303" s="10" t="str">
        <f>HYPERLINK("..\医療費分析(令和5年度)\2-12.①フレイルに係る分析(医科).xlsx#'フレイル区分別_患者割合グラフ'!A1","2-12.①フレイルに係る分析(医科).xlsx#フレイル区分別_患者割合グラフ!A1")</f>
        <v>2-12.①フレイルに係る分析(医科).xlsx#フレイル区分別_患者割合グラフ!A1</v>
      </c>
    </row>
    <row r="304" spans="2:9" ht="48" customHeight="1" x14ac:dyDescent="0.4">
      <c r="B304" s="90"/>
      <c r="C304" s="90"/>
      <c r="D304" s="98"/>
      <c r="E304" s="99"/>
      <c r="F304" s="37" t="s">
        <v>237</v>
      </c>
      <c r="G304" s="99"/>
      <c r="H304" s="69" t="s">
        <v>236</v>
      </c>
      <c r="I304" s="7" t="str">
        <f>HYPERLINK("..\医療費分析(令和5年度)\2-12.①フレイルに係る分析(医科).xlsx#'フレイル区分別_一人当たり医療費グラフ'!A1","2-12.①フレイルに係る分析(医科).xlsx#フレイル区分別_一人当たり医療費グラフ!A1")</f>
        <v>2-12.①フレイルに係る分析(医科).xlsx#フレイル区分別_一人当たり医療費グラフ!A1</v>
      </c>
    </row>
    <row r="305" spans="2:9" ht="48" customHeight="1" x14ac:dyDescent="0.4">
      <c r="B305" s="90"/>
      <c r="C305" s="90"/>
      <c r="D305" s="98"/>
      <c r="E305" s="99"/>
      <c r="F305" s="37" t="s">
        <v>235</v>
      </c>
      <c r="G305" s="99"/>
      <c r="H305" s="69" t="s">
        <v>234</v>
      </c>
      <c r="I305" s="7" t="str">
        <f>HYPERLINK("..\医療費分析(令和5年度)\2-12.①フレイルに係る分析(医科).xlsx#'年齢別_フレイル区分別高齢者の疾病'!A1","2-12.①フレイルに係る分析(医科).xlsx#年齢別_フレイル区分別高齢者の疾病!A1")</f>
        <v>2-12.①フレイルに係る分析(医科).xlsx#年齢別_フレイル区分別高齢者の疾病!A1</v>
      </c>
    </row>
    <row r="306" spans="2:9" ht="48" customHeight="1" x14ac:dyDescent="0.4">
      <c r="B306" s="90"/>
      <c r="C306" s="90"/>
      <c r="D306" s="98"/>
      <c r="E306" s="99"/>
      <c r="F306" s="38" t="s">
        <v>233</v>
      </c>
      <c r="G306" s="99"/>
      <c r="H306" s="71" t="s">
        <v>232</v>
      </c>
      <c r="I306" s="9" t="str">
        <f>HYPERLINK("..\医療費分析(令和5年度)\2-12.①フレイルに係る分析(医科).xlsx#'市区町村別_フレイル区分別高齢者の疾病'!A1","2-12.①フレイルに係る分析(医科).xlsx#市区町村別_フレイル区分別高齢者の疾病!A1")</f>
        <v>2-12.①フレイルに係る分析(医科).xlsx#市区町村別_フレイル区分別高齢者の疾病!A1</v>
      </c>
    </row>
    <row r="307" spans="2:9" ht="48" customHeight="1" x14ac:dyDescent="0.4">
      <c r="B307" s="90"/>
      <c r="C307" s="90"/>
      <c r="D307" s="98"/>
      <c r="E307" s="92" t="s">
        <v>932</v>
      </c>
      <c r="F307" s="28" t="s">
        <v>231</v>
      </c>
      <c r="G307" s="99"/>
      <c r="H307" s="68" t="s">
        <v>230</v>
      </c>
      <c r="I307" s="6" t="str">
        <f>HYPERLINK("..\医療費分析(令和5年度)\2-12.①フレイルに係る分析(医科).xlsx#'フレイル区分別要介護度別人数･介護給付費'!A1","2-12.①フレイルに係る分析(医科).xlsx#フレイル区分別要介護度別人数･介護給付費!A1")</f>
        <v>2-12.①フレイルに係る分析(医科).xlsx#フレイル区分別要介護度別人数･介護給付費!A1</v>
      </c>
    </row>
    <row r="308" spans="2:9" ht="48" customHeight="1" x14ac:dyDescent="0.4">
      <c r="B308" s="90"/>
      <c r="C308" s="90"/>
      <c r="D308" s="98"/>
      <c r="E308" s="93"/>
      <c r="F308" s="29" t="s">
        <v>229</v>
      </c>
      <c r="G308" s="99"/>
      <c r="H308" s="69" t="s">
        <v>228</v>
      </c>
      <c r="I308" s="7" t="str">
        <f>HYPERLINK("..\医療費分析(令和5年度)\2-12.①フレイルに係る分析(医科).xlsx#'市区町村別_フレイル区分別要介護度別人数･介護給付費'!A1","2-12.①フレイルに係る分析(医科).xlsx#市区町村別_フレイル区分別要介護度別人数･介護給付費!A1")</f>
        <v>2-12.①フレイルに係る分析(医科).xlsx#市区町村別_フレイル区分別要介護度別人数･介護給付費!A1</v>
      </c>
    </row>
    <row r="309" spans="2:9" ht="48" customHeight="1" x14ac:dyDescent="0.4">
      <c r="B309" s="90"/>
      <c r="C309" s="90"/>
      <c r="D309" s="98"/>
      <c r="E309" s="93"/>
      <c r="F309" s="29" t="s">
        <v>227</v>
      </c>
      <c r="G309" s="99"/>
      <c r="H309" s="69" t="s">
        <v>226</v>
      </c>
      <c r="I309" s="7" t="str">
        <f>HYPERLINK("..\医療費分析(令和5年度)\2-12.①フレイルに係る分析(医科).xlsx#'フレイル区分別利用サービス別介護給付費'!A1","2-12.①フレイルに係る分析(医科).xlsx#フレイル区分別利用サービス別介護給付費!A1")</f>
        <v>2-12.①フレイルに係る分析(医科).xlsx#フレイル区分別利用サービス別介護給付費!A1</v>
      </c>
    </row>
    <row r="310" spans="2:9" ht="48" customHeight="1" x14ac:dyDescent="0.4">
      <c r="B310" s="90"/>
      <c r="C310" s="90"/>
      <c r="D310" s="98"/>
      <c r="E310" s="94"/>
      <c r="F310" s="30" t="s">
        <v>225</v>
      </c>
      <c r="G310" s="99"/>
      <c r="H310" s="71" t="s">
        <v>224</v>
      </c>
      <c r="I310" s="9" t="str">
        <f>HYPERLINK("..\医療費分析(令和5年度)\2-12.①フレイルに係る分析(医科).xlsx#'市区町村別_フレイル区分別利用サービス別介護給付費'!A1","2-12.①フレイルに係る分析(医科).xlsx#市区町村別_フレイル区分別利用サービス別介護給付費!A1")</f>
        <v>2-12.①フレイルに係る分析(医科).xlsx#市区町村別_フレイル区分別利用サービス別介護給付費!A1</v>
      </c>
    </row>
    <row r="311" spans="2:9" ht="48" customHeight="1" x14ac:dyDescent="0.4">
      <c r="B311" s="90"/>
      <c r="C311" s="90"/>
      <c r="D311" s="98"/>
      <c r="E311" s="99" t="s">
        <v>933</v>
      </c>
      <c r="F311" s="36" t="s">
        <v>779</v>
      </c>
      <c r="G311" s="92" t="s">
        <v>223</v>
      </c>
      <c r="H311" s="51" t="s">
        <v>222</v>
      </c>
      <c r="I311" s="6" t="str">
        <f>HYPERLINK("..\医療費分析(令和5年度)\2-12.②口腔フレイルに係る分析(歯科).xlsx#'年齢階層別_歯科健診項目別該当人数･割合'!A1","2-12.②口腔フレイルに係る分析(歯科).xlsx#年齢階層別_歯科健診項目別該当人数･割合!A1")</f>
        <v>2-12.②口腔フレイルに係る分析(歯科).xlsx#年齢階層別_歯科健診項目別該当人数･割合!A1</v>
      </c>
    </row>
    <row r="312" spans="2:9" ht="48" customHeight="1" x14ac:dyDescent="0.4">
      <c r="B312" s="90"/>
      <c r="C312" s="90"/>
      <c r="D312" s="98"/>
      <c r="E312" s="99"/>
      <c r="F312" s="37" t="s">
        <v>221</v>
      </c>
      <c r="G312" s="93"/>
      <c r="H312" s="52" t="s">
        <v>220</v>
      </c>
      <c r="I312" s="7" t="str">
        <f>HYPERLINK("..\医療費分析(令和5年度)\2-12.②口腔フレイルに係る分析(歯科).xlsx#'年齢階層別_歯科健診3項目以上該当人数･割合'!A1","2-12.②口腔フレイルに係る分析(歯科).xlsx#年齢階層別_歯科健診3項目以上該当人数･割合!A1")</f>
        <v>2-12.②口腔フレイルに係る分析(歯科).xlsx#年齢階層別_歯科健診3項目以上該当人数･割合!A1</v>
      </c>
    </row>
    <row r="313" spans="2:9" ht="48" customHeight="1" x14ac:dyDescent="0.4">
      <c r="B313" s="90"/>
      <c r="C313" s="90"/>
      <c r="D313" s="98"/>
      <c r="E313" s="27" t="s">
        <v>934</v>
      </c>
      <c r="F313" s="36" t="s">
        <v>219</v>
      </c>
      <c r="G313" s="93"/>
      <c r="H313" s="51" t="s">
        <v>218</v>
      </c>
      <c r="I313" s="6" t="str">
        <f>HYPERLINK("..\医療費分析(令和5年度)\2-12.②口腔フレイルに係る分析(歯科).xlsx#'年齢階層別_歯科健診3項目以上該当者高齢者の疾病'!A1","2-12.②口腔フレイルに係る分析(歯科).xlsx#年齢階層別_歯科健診3項目以上該当者高齢者の疾病!A1")</f>
        <v>2-12.②口腔フレイルに係る分析(歯科).xlsx#年齢階層別_歯科健診3項目以上該当者高齢者の疾病!A1</v>
      </c>
    </row>
    <row r="314" spans="2:9" ht="48" customHeight="1" x14ac:dyDescent="0.4">
      <c r="B314" s="90"/>
      <c r="C314" s="90"/>
      <c r="D314" s="98"/>
      <c r="E314" s="27" t="s">
        <v>935</v>
      </c>
      <c r="F314" s="36" t="s">
        <v>217</v>
      </c>
      <c r="G314" s="93"/>
      <c r="H314" s="51" t="s">
        <v>216</v>
      </c>
      <c r="I314" s="6" t="str">
        <f>HYPERLINK("..\医療費分析(令和5年度)\2-12.②口腔フレイルに係る分析(歯科).xlsx#'年齢階層別_歯科健診3項目以上該当者要介護度別人数･割合'!A1","2-12.②口腔フレイルに係る分析(歯科).xlsx#年齢階層別_歯科健診3項目以上該当者要介護度別人数･割合!A1")</f>
        <v>2-12.②口腔フレイルに係る分析(歯科).xlsx#年齢階層別_歯科健診3項目以上該当者要介護度別人数･割合!A1</v>
      </c>
    </row>
    <row r="315" spans="2:9" ht="48" customHeight="1" x14ac:dyDescent="0.4">
      <c r="B315" s="90"/>
      <c r="C315" s="90"/>
      <c r="D315" s="98"/>
      <c r="E315" s="27" t="s">
        <v>753</v>
      </c>
      <c r="F315" s="47" t="s">
        <v>753</v>
      </c>
      <c r="G315" s="105"/>
      <c r="H315" s="82" t="s">
        <v>215</v>
      </c>
      <c r="I315" s="6" t="str">
        <f>HYPERLINK("..\医療費分析(令和5年度)\2-12.②口腔フレイルに係る分析(歯科).xlsx#'オーラルフレイル区分の定義'!A1","2-12.②口腔フレイルに係る分析(歯科).xlsx#オーラルフレイル区分の定義!A1")</f>
        <v>2-12.②口腔フレイルに係る分析(歯科).xlsx#オーラルフレイル区分の定義!A1</v>
      </c>
    </row>
    <row r="316" spans="2:9" ht="48" customHeight="1" x14ac:dyDescent="0.4">
      <c r="B316" s="90"/>
      <c r="C316" s="90"/>
      <c r="D316" s="98"/>
      <c r="E316" s="92" t="s">
        <v>936</v>
      </c>
      <c r="F316" s="36" t="s">
        <v>214</v>
      </c>
      <c r="G316" s="105"/>
      <c r="H316" s="81" t="s">
        <v>213</v>
      </c>
      <c r="I316" s="7" t="str">
        <f>HYPERLINK("..\医療費分析(令和5年度)\2-12.②口腔フレイルに係る分析(歯科).xlsx#'年齢階層別_オーラルフレイル区分別該当人数･割合'!A1","2-12.②口腔フレイルに係る分析(歯科).xlsx#年齢階層別_オーラルフレイル区分別該当人数･割合!A1")</f>
        <v>2-12.②口腔フレイルに係る分析(歯科).xlsx#年齢階層別_オーラルフレイル区分別該当人数･割合!A1</v>
      </c>
    </row>
    <row r="317" spans="2:9" ht="48" customHeight="1" x14ac:dyDescent="0.4">
      <c r="B317" s="90"/>
      <c r="C317" s="90"/>
      <c r="D317" s="98"/>
      <c r="E317" s="93"/>
      <c r="F317" s="37" t="s">
        <v>212</v>
      </c>
      <c r="G317" s="105"/>
      <c r="H317" s="52" t="s">
        <v>211</v>
      </c>
      <c r="I317" s="7" t="str">
        <f>HYPERLINK("..\医療費分析(令和5年度)\2-12.②口腔フレイルに係る分析(歯科).xlsx#'男女別_オーラルフレイル区分別該当人数･割合'!A1","2-12.②口腔フレイルに係る分析(歯科).xlsx#男女別_オーラルフレイル区分別該当人数･割合!A1")</f>
        <v>2-12.②口腔フレイルに係る分析(歯科).xlsx#男女別_オーラルフレイル区分別該当人数･割合!A1</v>
      </c>
    </row>
    <row r="318" spans="2:9" ht="48" customHeight="1" x14ac:dyDescent="0.4">
      <c r="B318" s="90"/>
      <c r="C318" s="90"/>
      <c r="D318" s="98"/>
      <c r="E318" s="93"/>
      <c r="F318" s="37" t="s">
        <v>210</v>
      </c>
      <c r="G318" s="105"/>
      <c r="H318" s="52" t="s">
        <v>209</v>
      </c>
      <c r="I318" s="7" t="str">
        <f>HYPERLINK("..\医療費分析(令和5年度)\2-12.②口腔フレイルに係る分析(歯科).xlsx#'年齢別_オーラルフレイル区分別該当人数･割合'!A1","2-12.②口腔フレイルに係る分析(歯科).xlsx#年齢別_オーラルフレイル区分別該当人数･割合!A1")</f>
        <v>2-12.②口腔フレイルに係る分析(歯科).xlsx#年齢別_オーラルフレイル区分別該当人数･割合!A1</v>
      </c>
    </row>
    <row r="319" spans="2:9" ht="48" customHeight="1" x14ac:dyDescent="0.4">
      <c r="B319" s="90"/>
      <c r="C319" s="90"/>
      <c r="D319" s="98"/>
      <c r="E319" s="94"/>
      <c r="F319" s="38" t="s">
        <v>208</v>
      </c>
      <c r="G319" s="105"/>
      <c r="H319" s="53" t="s">
        <v>207</v>
      </c>
      <c r="I319" s="9" t="str">
        <f>HYPERLINK("..\医療費分析(令和5年度)\2-12.②口腔フレイルに係る分析(歯科).xlsx#'市区町村別_オーラルフレイル区分別該当人数･割合'!A1","2-12.②口腔フレイルに係る分析(歯科).xlsx#市区町村別_オーラルフレイル区分別該当人数･割合!A1")</f>
        <v>2-12.②口腔フレイルに係る分析(歯科).xlsx#市区町村別_オーラルフレイル区分別該当人数･割合!A1</v>
      </c>
    </row>
    <row r="320" spans="2:9" ht="48" customHeight="1" x14ac:dyDescent="0.4">
      <c r="B320" s="90"/>
      <c r="C320" s="90"/>
      <c r="D320" s="98"/>
      <c r="E320" s="99" t="s">
        <v>937</v>
      </c>
      <c r="F320" s="36" t="s">
        <v>206</v>
      </c>
      <c r="G320" s="105"/>
      <c r="H320" s="51" t="s">
        <v>205</v>
      </c>
      <c r="I320" s="6" t="str">
        <f>HYPERLINK("..\医療費分析(令和5年度)\2-12.②口腔フレイルに係る分析(歯科).xlsx#'年齢階層別_オーラルフレイル区分別医療費の状況'!A1","2-12.②口腔フレイルに係る分析(歯科).xlsx#年齢階層別_オーラルフレイル区分別医療費の状況!A1")</f>
        <v>2-12.②口腔フレイルに係る分析(歯科).xlsx#年齢階層別_オーラルフレイル区分別医療費の状況!A1</v>
      </c>
    </row>
    <row r="321" spans="2:9" ht="48" customHeight="1" x14ac:dyDescent="0.4">
      <c r="B321" s="90"/>
      <c r="C321" s="90"/>
      <c r="D321" s="98"/>
      <c r="E321" s="99"/>
      <c r="F321" s="37" t="s">
        <v>204</v>
      </c>
      <c r="G321" s="105"/>
      <c r="H321" s="52" t="s">
        <v>203</v>
      </c>
      <c r="I321" s="7" t="str">
        <f>HYPERLINK("..\医療費分析(令和5年度)\2-12.②口腔フレイルに係る分析(歯科).xlsx#'男女別_オーラルフレイル区分別医療費の状況'!A1","2-12.②口腔フレイルに係る分析(歯科).xlsx#男女別_オーラルフレイル区分別医療費の状況!A1")</f>
        <v>2-12.②口腔フレイルに係る分析(歯科).xlsx#男女別_オーラルフレイル区分別医療費の状況!A1</v>
      </c>
    </row>
    <row r="322" spans="2:9" ht="48" customHeight="1" x14ac:dyDescent="0.4">
      <c r="B322" s="90"/>
      <c r="C322" s="90"/>
      <c r="D322" s="98"/>
      <c r="E322" s="99"/>
      <c r="F322" s="38" t="s">
        <v>202</v>
      </c>
      <c r="G322" s="105"/>
      <c r="H322" s="53" t="s">
        <v>201</v>
      </c>
      <c r="I322" s="9" t="str">
        <f>HYPERLINK("..\医療費分析(令和5年度)\2-12.②口腔フレイルに係る分析(歯科).xlsx#'市区町村別_オーラルフレイル区分別医療費の状況'!A1","2-12.②口腔フレイルに係る分析(歯科).xlsx#市区町村別_オーラルフレイル区分別医療費の状況!A1")</f>
        <v>2-12.②口腔フレイルに係る分析(歯科).xlsx#市区町村別_オーラルフレイル区分別医療費の状況!A1</v>
      </c>
    </row>
    <row r="323" spans="2:9" ht="48" customHeight="1" x14ac:dyDescent="0.4">
      <c r="B323" s="90"/>
      <c r="C323" s="90"/>
      <c r="D323" s="98"/>
      <c r="E323" s="99" t="s">
        <v>938</v>
      </c>
      <c r="F323" s="36" t="s">
        <v>200</v>
      </c>
      <c r="G323" s="105"/>
      <c r="H323" s="51" t="s">
        <v>199</v>
      </c>
      <c r="I323" s="6" t="str">
        <f>HYPERLINK("..\医療費分析(令和5年度)\2-12.②口腔フレイルに係る分析(歯科).xlsx#'年齢階層別_オーラルフレイル区分別歯科医療費の状況'!A1","2-12.②口腔フレイルに係る分析(歯科).xlsx#年齢階層別_オーラルフレイル区分別歯科医療費の状況!A1")</f>
        <v>2-12.②口腔フレイルに係る分析(歯科).xlsx#年齢階層別_オーラルフレイル区分別歯科医療費の状況!A1</v>
      </c>
    </row>
    <row r="324" spans="2:9" ht="48" customHeight="1" x14ac:dyDescent="0.4">
      <c r="B324" s="90"/>
      <c r="C324" s="90"/>
      <c r="D324" s="98"/>
      <c r="E324" s="99"/>
      <c r="F324" s="37" t="s">
        <v>198</v>
      </c>
      <c r="G324" s="105"/>
      <c r="H324" s="52" t="s">
        <v>197</v>
      </c>
      <c r="I324" s="7" t="str">
        <f>HYPERLINK("..\医療費分析(令和5年度)\2-12.②口腔フレイルに係る分析(歯科).xlsx#'男女別_オーラルフレイル区分別歯科医療費の状況'!A1","2-12.②口腔フレイルに係る分析(歯科).xlsx#男女別_オーラルフレイル区分別歯科医療費の状況!A1")</f>
        <v>2-12.②口腔フレイルに係る分析(歯科).xlsx#男女別_オーラルフレイル区分別歯科医療費の状況!A1</v>
      </c>
    </row>
    <row r="325" spans="2:9" ht="48" customHeight="1" x14ac:dyDescent="0.4">
      <c r="B325" s="90"/>
      <c r="C325" s="90"/>
      <c r="D325" s="98"/>
      <c r="E325" s="99"/>
      <c r="F325" s="38" t="s">
        <v>196</v>
      </c>
      <c r="G325" s="105"/>
      <c r="H325" s="53" t="s">
        <v>195</v>
      </c>
      <c r="I325" s="9" t="str">
        <f>HYPERLINK("..\医療費分析(令和5年度)\2-12.②口腔フレイルに係る分析(歯科).xlsx#'市区町村別_オーラルフレイル区分別歯科医療費の状況'!A1","2-12.②口腔フレイルに係る分析(歯科).xlsx#市区町村別_オーラルフレイル区分別歯科医療費の状況!A1")</f>
        <v>2-12.②口腔フレイルに係る分析(歯科).xlsx#市区町村別_オーラルフレイル区分別歯科医療費の状況!A1</v>
      </c>
    </row>
    <row r="326" spans="2:9" ht="48" customHeight="1" x14ac:dyDescent="0.4">
      <c r="B326" s="90"/>
      <c r="C326" s="90"/>
      <c r="D326" s="98"/>
      <c r="E326" s="99" t="s">
        <v>939</v>
      </c>
      <c r="F326" s="36" t="s">
        <v>194</v>
      </c>
      <c r="G326" s="105"/>
      <c r="H326" s="51" t="s">
        <v>193</v>
      </c>
      <c r="I326" s="6" t="str">
        <f>HYPERLINK("..\医療費分析(令和5年度)\2-12.②口腔フレイルに係る分析(歯科).xlsx#'年齢階層別_オーラルフレイル区分別高齢者の疾病'!A1","2-12.②口腔フレイルに係る分析(歯科).xlsx#年齢階層別_オーラルフレイル区分別高齢者の疾病!A1")</f>
        <v>2-12.②口腔フレイルに係る分析(歯科).xlsx#年齢階層別_オーラルフレイル区分別高齢者の疾病!A1</v>
      </c>
    </row>
    <row r="327" spans="2:9" ht="48" customHeight="1" x14ac:dyDescent="0.4">
      <c r="B327" s="90"/>
      <c r="C327" s="90"/>
      <c r="D327" s="98"/>
      <c r="E327" s="99"/>
      <c r="F327" s="37" t="s">
        <v>192</v>
      </c>
      <c r="G327" s="105"/>
      <c r="H327" s="52" t="s">
        <v>191</v>
      </c>
      <c r="I327" s="7" t="str">
        <f>HYPERLINK("..\医療費分析(令和5年度)\2-12.②口腔フレイルに係る分析(歯科).xlsx#'オーラルフレイル区分別_医療費割合グラフ'!A1","2-12.②口腔フレイルに係る分析(歯科).xlsx#オーラルフレイル区分別_医療費割合グラフ!A1")</f>
        <v>2-12.②口腔フレイルに係る分析(歯科).xlsx#オーラルフレイル区分別_医療費割合グラフ!A1</v>
      </c>
    </row>
    <row r="328" spans="2:9" ht="48" customHeight="1" x14ac:dyDescent="0.4">
      <c r="B328" s="90"/>
      <c r="C328" s="90"/>
      <c r="D328" s="98"/>
      <c r="E328" s="99"/>
      <c r="F328" s="37" t="s">
        <v>190</v>
      </c>
      <c r="G328" s="105"/>
      <c r="H328" s="52" t="s">
        <v>189</v>
      </c>
      <c r="I328" s="7" t="str">
        <f>HYPERLINK("..\医療費分析(令和5年度)\2-12.②口腔フレイルに係る分析(歯科).xlsx#'オーラルフレイル区分別_患者割合グラフ'!A1","2-12.②口腔フレイルに係る分析(歯科).xlsx#オーラルフレイル区分別_患者割合グラフ!A1")</f>
        <v>2-12.②口腔フレイルに係る分析(歯科).xlsx#オーラルフレイル区分別_患者割合グラフ!A1</v>
      </c>
    </row>
    <row r="329" spans="2:9" ht="48" customHeight="1" x14ac:dyDescent="0.4">
      <c r="B329" s="90"/>
      <c r="C329" s="90"/>
      <c r="D329" s="98"/>
      <c r="E329" s="99"/>
      <c r="F329" s="37" t="s">
        <v>188</v>
      </c>
      <c r="G329" s="105"/>
      <c r="H329" s="52" t="s">
        <v>187</v>
      </c>
      <c r="I329" s="7" t="str">
        <f>HYPERLINK("..\医療費分析(令和5年度)\2-12.②口腔フレイルに係る分析(歯科).xlsx#'オーラルフレイル区分別_一人当たり医療費グラフ'!A1","2-12.②口腔フレイルに係る分析(歯科).xlsx#オーラルフレイル区分別_一人当たり医療費グラフ!A1")</f>
        <v>2-12.②口腔フレイルに係る分析(歯科).xlsx#オーラルフレイル区分別_一人当たり医療費グラフ!A1</v>
      </c>
    </row>
    <row r="330" spans="2:9" ht="48" customHeight="1" x14ac:dyDescent="0.4">
      <c r="B330" s="90"/>
      <c r="C330" s="90"/>
      <c r="D330" s="98"/>
      <c r="E330" s="99"/>
      <c r="F330" s="37" t="s">
        <v>186</v>
      </c>
      <c r="G330" s="105"/>
      <c r="H330" s="52" t="s">
        <v>185</v>
      </c>
      <c r="I330" s="7" t="str">
        <f>HYPERLINK("..\医療費分析(令和5年度)\2-12.②口腔フレイルに係る分析(歯科).xlsx#'年齢別_オーラルフレイル区分別高齢者の疾病'!A1","2-12.②口腔フレイルに係る分析(歯科).xlsx#年齢別_オーラルフレイル区分別高齢者の疾病!A1")</f>
        <v>2-12.②口腔フレイルに係る分析(歯科).xlsx#年齢別_オーラルフレイル区分別高齢者の疾病!A1</v>
      </c>
    </row>
    <row r="331" spans="2:9" ht="48" customHeight="1" x14ac:dyDescent="0.4">
      <c r="B331" s="90"/>
      <c r="C331" s="90"/>
      <c r="D331" s="98"/>
      <c r="E331" s="99"/>
      <c r="F331" s="38" t="s">
        <v>184</v>
      </c>
      <c r="G331" s="105"/>
      <c r="H331" s="53" t="s">
        <v>183</v>
      </c>
      <c r="I331" s="9" t="str">
        <f>HYPERLINK("..\医療費分析(令和5年度)\2-12.②口腔フレイルに係る分析(歯科).xlsx#'市区町村別_オーラルフレイル区分別高齢者の疾病'!A1","2-12.②口腔フレイルに係る分析(歯科).xlsx#市区町村別_オーラルフレイル区分別高齢者の疾病!A1")</f>
        <v>2-12.②口腔フレイルに係る分析(歯科).xlsx#市区町村別_オーラルフレイル区分別高齢者の疾病!A1</v>
      </c>
    </row>
    <row r="332" spans="2:9" ht="48" customHeight="1" x14ac:dyDescent="0.4">
      <c r="B332" s="90"/>
      <c r="C332" s="90"/>
      <c r="D332" s="98"/>
      <c r="E332" s="92" t="s">
        <v>940</v>
      </c>
      <c r="F332" s="36" t="s">
        <v>182</v>
      </c>
      <c r="G332" s="105"/>
      <c r="H332" s="51" t="s">
        <v>181</v>
      </c>
      <c r="I332" s="6" t="str">
        <f>HYPERLINK("..\医療費分析(令和5年度)\2-12.②口腔フレイルに係る分析(歯科).xlsx#'オーラルフレイル区分別要介護度別人数･介護給付費'!A1","2-12.②口腔フレイルに係る分析(歯科).xlsx#オーラルフレイル区分別要介護度別人数･介護給付費!A1")</f>
        <v>2-12.②口腔フレイルに係る分析(歯科).xlsx#オーラルフレイル区分別要介護度別人数･介護給付費!A1</v>
      </c>
    </row>
    <row r="333" spans="2:9" ht="48" customHeight="1" x14ac:dyDescent="0.4">
      <c r="B333" s="90"/>
      <c r="C333" s="90"/>
      <c r="D333" s="98"/>
      <c r="E333" s="93"/>
      <c r="F333" s="37" t="s">
        <v>180</v>
      </c>
      <c r="G333" s="105"/>
      <c r="H333" s="52" t="s">
        <v>179</v>
      </c>
      <c r="I333" s="7" t="str">
        <f>HYPERLINK("..\医療費分析(令和5年度)\2-12.②口腔フレイルに係る分析(歯科).xlsx#'市区町村別_オーラルフレイル区分別要介護度別人数･介護給付費'!A1","2-12.②口腔フレイルに係る分析(歯科).xlsx#市区町村別_オーラルフレイル区分別要介護度別人数･介護給付費!A1")</f>
        <v>2-12.②口腔フレイルに係る分析(歯科).xlsx#市区町村別_オーラルフレイル区分別要介護度別人数･介護給付費!A1</v>
      </c>
    </row>
    <row r="334" spans="2:9" ht="48" customHeight="1" x14ac:dyDescent="0.4">
      <c r="B334" s="90"/>
      <c r="C334" s="90"/>
      <c r="D334" s="98"/>
      <c r="E334" s="93"/>
      <c r="F334" s="37" t="s">
        <v>178</v>
      </c>
      <c r="G334" s="105"/>
      <c r="H334" s="52" t="s">
        <v>177</v>
      </c>
      <c r="I334" s="7" t="str">
        <f>HYPERLINK("..\医療費分析(令和5年度)\2-12.②口腔フレイルに係る分析(歯科).xlsx#'オーラルフレイル区分別利用サービス別介護給付費'!A1","2-12.②口腔フレイルに係る分析(歯科).xlsx#オーラルフレイル区分別利用サービス別介護給付費!A1")</f>
        <v>2-12.②口腔フレイルに係る分析(歯科).xlsx#オーラルフレイル区分別利用サービス別介護給付費!A1</v>
      </c>
    </row>
    <row r="335" spans="2:9" ht="48" customHeight="1" x14ac:dyDescent="0.4">
      <c r="B335" s="90"/>
      <c r="C335" s="90"/>
      <c r="D335" s="98"/>
      <c r="E335" s="94"/>
      <c r="F335" s="39" t="s">
        <v>176</v>
      </c>
      <c r="G335" s="105"/>
      <c r="H335" s="54" t="s">
        <v>175</v>
      </c>
      <c r="I335" s="8" t="str">
        <f>HYPERLINK("..\医療費分析(令和5年度)\2-12.②口腔フレイルに係る分析(歯科).xlsx#'市区町村別_オーラルフレイル区分別利用サービス別介護給付費'!A1","2-12.②口腔フレイルに係る分析(歯科).xlsx#市区町村別_オーラルフレイル区分別利用サービス別介護給付費!A1")</f>
        <v>2-12.②口腔フレイルに係る分析(歯科).xlsx#市区町村別_オーラルフレイル区分別利用サービス別介護給付費!A1</v>
      </c>
    </row>
    <row r="336" spans="2:9" ht="48" customHeight="1" x14ac:dyDescent="0.4">
      <c r="B336" s="90"/>
      <c r="C336" s="89">
        <v>13</v>
      </c>
      <c r="D336" s="89" t="s">
        <v>174</v>
      </c>
      <c r="E336" s="92" t="s">
        <v>173</v>
      </c>
      <c r="F336" s="34" t="s">
        <v>172</v>
      </c>
      <c r="G336" s="92" t="s">
        <v>911</v>
      </c>
      <c r="H336" s="68" t="s">
        <v>171</v>
      </c>
      <c r="I336" s="6" t="str">
        <f>HYPERLINK("..\医療費分析(令和5年度)\2-13.受診行動適正化に係る分析.xlsx#'多受診'!A1","2-13.受診行動適正化に係る分析.xlsx#多受診!A1")</f>
        <v>2-13.受診行動適正化に係る分析.xlsx#多受診!A1</v>
      </c>
    </row>
    <row r="337" spans="2:9" ht="48" customHeight="1" x14ac:dyDescent="0.4">
      <c r="B337" s="90"/>
      <c r="C337" s="90"/>
      <c r="D337" s="90"/>
      <c r="E337" s="93"/>
      <c r="F337" s="34" t="s">
        <v>170</v>
      </c>
      <c r="G337" s="93"/>
      <c r="H337" s="70" t="s">
        <v>169</v>
      </c>
      <c r="I337" s="10" t="str">
        <f>HYPERLINK("..\医療費分析(令和5年度)\2-13.受診行動適正化に係る分析.xlsx#'年齢階層別_多受診'!A1","2-13.受診行動適正化に係る分析.xlsx#年齢階層別_多受診!A1")</f>
        <v>2-13.受診行動適正化に係る分析.xlsx#年齢階層別_多受診!A1</v>
      </c>
    </row>
    <row r="338" spans="2:9" ht="48" customHeight="1" x14ac:dyDescent="0.4">
      <c r="B338" s="90"/>
      <c r="C338" s="90"/>
      <c r="D338" s="90"/>
      <c r="E338" s="93"/>
      <c r="F338" s="34" t="s">
        <v>168</v>
      </c>
      <c r="G338" s="93"/>
      <c r="H338" s="70" t="s">
        <v>167</v>
      </c>
      <c r="I338" s="10" t="str">
        <f>HYPERLINK("..\医療費分析(令和5年度)\2-13.受診行動適正化に係る分析.xlsx#'男女別_多受診'!A1","2-13.受診行動適正化に係る分析.xlsx#男女別_多受診!A1")</f>
        <v>2-13.受診行動適正化に係る分析.xlsx#男女別_多受診!A1</v>
      </c>
    </row>
    <row r="339" spans="2:9" ht="48" customHeight="1" x14ac:dyDescent="0.4">
      <c r="B339" s="90"/>
      <c r="C339" s="90"/>
      <c r="D339" s="90"/>
      <c r="E339" s="93"/>
      <c r="F339" s="29" t="s">
        <v>166</v>
      </c>
      <c r="G339" s="93"/>
      <c r="H339" s="70" t="s">
        <v>165</v>
      </c>
      <c r="I339" s="10" t="str">
        <f>HYPERLINK("..\医療費分析(令和5年度)\2-13.受診行動適正化に係る分析.xlsx#'市区町村別_多受診'!A1","2-13.受診行動適正化に係る分析.xlsx#市区町村別_多受診!A1")</f>
        <v>2-13.受診行動適正化に係る分析.xlsx#市区町村別_多受診!A1</v>
      </c>
    </row>
    <row r="340" spans="2:9" ht="48" customHeight="1" x14ac:dyDescent="0.4">
      <c r="B340" s="90"/>
      <c r="C340" s="90"/>
      <c r="D340" s="90"/>
      <c r="E340" s="93"/>
      <c r="F340" s="29" t="s">
        <v>164</v>
      </c>
      <c r="G340" s="93"/>
      <c r="H340" s="69" t="s">
        <v>163</v>
      </c>
      <c r="I340" s="7" t="str">
        <f>HYPERLINK("..\医療費分析(令和5年度)\2-13.受診行動適正化に係る分析.xlsx#'市区町村別_重複受診グラフ'!A1","2-13.受診行動適正化に係る分析.xlsx#市区町村別_重複受診グラフ!A1")</f>
        <v>2-13.受診行動適正化に係る分析.xlsx#市区町村別_重複受診グラフ!A1</v>
      </c>
    </row>
    <row r="341" spans="2:9" ht="48" customHeight="1" x14ac:dyDescent="0.4">
      <c r="B341" s="90"/>
      <c r="C341" s="90"/>
      <c r="D341" s="90"/>
      <c r="E341" s="93"/>
      <c r="F341" s="29" t="s">
        <v>162</v>
      </c>
      <c r="G341" s="93"/>
      <c r="H341" s="69" t="s">
        <v>161</v>
      </c>
      <c r="I341" s="7" t="str">
        <f>HYPERLINK("..\医療費分析(令和5年度)\2-13.受診行動適正化に係る分析.xlsx#'市区町村別_頻回受診グラフ'!A1","2-13.受診行動適正化に係る分析.xlsx#市区町村別_頻回受診グラフ!A1")</f>
        <v>2-13.受診行動適正化に係る分析.xlsx#市区町村別_頻回受診グラフ!A1</v>
      </c>
    </row>
    <row r="342" spans="2:9" ht="48" customHeight="1" x14ac:dyDescent="0.4">
      <c r="B342" s="90"/>
      <c r="C342" s="90"/>
      <c r="D342" s="90"/>
      <c r="E342" s="93"/>
      <c r="F342" s="29" t="s">
        <v>160</v>
      </c>
      <c r="G342" s="93"/>
      <c r="H342" s="69" t="s">
        <v>159</v>
      </c>
      <c r="I342" s="7" t="str">
        <f>HYPERLINK("..\医療費分析(令和5年度)\2-13.受診行動適正化に係る分析.xlsx#'市区町村別_重複服薬グラフ'!A1","2-13.受診行動適正化に係る分析.xlsx#市区町村別_重複服薬グラフ!A1")</f>
        <v>2-13.受診行動適正化に係る分析.xlsx#市区町村別_重複服薬グラフ!A1</v>
      </c>
    </row>
    <row r="343" spans="2:9" ht="48" customHeight="1" x14ac:dyDescent="0.4">
      <c r="B343" s="90"/>
      <c r="C343" s="90"/>
      <c r="D343" s="90"/>
      <c r="E343" s="93"/>
      <c r="F343" s="29" t="s">
        <v>158</v>
      </c>
      <c r="G343" s="93"/>
      <c r="H343" s="69" t="s">
        <v>157</v>
      </c>
      <c r="I343" s="7" t="str">
        <f>HYPERLINK("..\医療費分析(令和5年度)\2-13.受診行動適正化に係る分析.xlsx#'多受診者要因分析'!A1","2-13.受診行動適正化に係る分析.xlsx#多受診者要因分析!A1")</f>
        <v>2-13.受診行動適正化に係る分析.xlsx#多受診者要因分析!A1</v>
      </c>
    </row>
    <row r="344" spans="2:9" ht="48" customHeight="1" x14ac:dyDescent="0.4">
      <c r="B344" s="90"/>
      <c r="C344" s="90"/>
      <c r="D344" s="90"/>
      <c r="E344" s="93"/>
      <c r="F344" s="29" t="s">
        <v>156</v>
      </c>
      <c r="G344" s="93"/>
      <c r="H344" s="69" t="s">
        <v>155</v>
      </c>
      <c r="I344" s="7" t="str">
        <f>HYPERLINK("..\医療費分析(令和5年度)\2-13.受診行動適正化に係る分析.xlsx#'市区町村別_重複受診要因'!A1","2-13.受診行動適正化に係る分析.xlsx#市区町村別_重複受診要因!A1")</f>
        <v>2-13.受診行動適正化に係る分析.xlsx#市区町村別_重複受診要因!A1</v>
      </c>
    </row>
    <row r="345" spans="2:9" ht="48" customHeight="1" x14ac:dyDescent="0.4">
      <c r="B345" s="90"/>
      <c r="C345" s="90"/>
      <c r="D345" s="90"/>
      <c r="E345" s="93"/>
      <c r="F345" s="29" t="s">
        <v>154</v>
      </c>
      <c r="G345" s="93"/>
      <c r="H345" s="69" t="s">
        <v>153</v>
      </c>
      <c r="I345" s="7" t="str">
        <f>HYPERLINK("..\医療費分析(令和5年度)\2-13.受診行動適正化に係る分析.xlsx#'市区町村別_頻回受診要因'!A1","2-13.受診行動適正化に係る分析.xlsx#市区町村別_頻回受診要因!A1")</f>
        <v>2-13.受診行動適正化に係る分析.xlsx#市区町村別_頻回受診要因!A1</v>
      </c>
    </row>
    <row r="346" spans="2:9" ht="48" customHeight="1" x14ac:dyDescent="0.4">
      <c r="B346" s="90"/>
      <c r="C346" s="91"/>
      <c r="D346" s="91"/>
      <c r="E346" s="94"/>
      <c r="F346" s="30" t="s">
        <v>152</v>
      </c>
      <c r="G346" s="94"/>
      <c r="H346" s="62" t="s">
        <v>151</v>
      </c>
      <c r="I346" s="8" t="str">
        <f>HYPERLINK("..\医療費分析(令和5年度)\2-13.受診行動適正化に係る分析.xlsx#'市区町村別_重複服薬要因'!A1","2-13.受診行動適正化に係る分析.xlsx#市区町村別_重複服薬要因!A1")</f>
        <v>2-13.受診行動適正化に係る分析.xlsx#市区町村別_重複服薬要因!A1</v>
      </c>
    </row>
    <row r="347" spans="2:9" ht="48" customHeight="1" x14ac:dyDescent="0.4">
      <c r="B347" s="90"/>
      <c r="C347" s="89">
        <v>14</v>
      </c>
      <c r="D347" s="89" t="s">
        <v>150</v>
      </c>
      <c r="E347" s="92" t="s">
        <v>149</v>
      </c>
      <c r="F347" s="36" t="s">
        <v>148</v>
      </c>
      <c r="G347" s="92" t="s">
        <v>147</v>
      </c>
      <c r="H347" s="68" t="s">
        <v>114</v>
      </c>
      <c r="I347" s="6" t="str">
        <f>HYPERLINK("..\医療費分析(令和5年度)\2-14.①ジェネリック医薬品分析(医科・調剤).xlsx#'年齢階層別_普及率(金額)'!A1","2-14.①ジェネリック医薬品分析(医科・調剤).xlsx#年齢階層別_普及率(金額)!A1")</f>
        <v>2-14.①ジェネリック医薬品分析(医科・調剤).xlsx#年齢階層別_普及率(金額)!A1</v>
      </c>
    </row>
    <row r="348" spans="2:9" ht="48" customHeight="1" x14ac:dyDescent="0.4">
      <c r="B348" s="90"/>
      <c r="C348" s="90"/>
      <c r="D348" s="90"/>
      <c r="E348" s="93"/>
      <c r="F348" s="37" t="s">
        <v>146</v>
      </c>
      <c r="G348" s="93"/>
      <c r="H348" s="70" t="s">
        <v>112</v>
      </c>
      <c r="I348" s="10" t="str">
        <f>HYPERLINK("..\医療費分析(令和5年度)\2-14.①ジェネリック医薬品分析(医科・調剤).xlsx#'男女別_普及率(金額)'!A1","2-14.①ジェネリック医薬品分析(医科・調剤).xlsx#男女別_普及率(金額)!A1")</f>
        <v>2-14.①ジェネリック医薬品分析(医科・調剤).xlsx#男女別_普及率(金額)!A1</v>
      </c>
    </row>
    <row r="349" spans="2:9" ht="48" customHeight="1" x14ac:dyDescent="0.4">
      <c r="B349" s="90"/>
      <c r="C349" s="90"/>
      <c r="D349" s="90"/>
      <c r="E349" s="93"/>
      <c r="F349" s="37" t="s">
        <v>145</v>
      </c>
      <c r="G349" s="93"/>
      <c r="H349" s="69" t="s">
        <v>110</v>
      </c>
      <c r="I349" s="7" t="str">
        <f>HYPERLINK("..\医療費分析(令和5年度)\2-14.①ジェネリック医薬品分析(医科・調剤).xlsx#'年齢階層別_普及率(数量)'!A1","2-14.①ジェネリック医薬品分析(医科・調剤).xlsx#年齢階層別_普及率(数量)!A1")</f>
        <v>2-14.①ジェネリック医薬品分析(医科・調剤).xlsx#年齢階層別_普及率(数量)!A1</v>
      </c>
    </row>
    <row r="350" spans="2:9" ht="48" customHeight="1" x14ac:dyDescent="0.4">
      <c r="B350" s="90"/>
      <c r="C350" s="90"/>
      <c r="D350" s="90"/>
      <c r="E350" s="93"/>
      <c r="F350" s="37" t="s">
        <v>144</v>
      </c>
      <c r="G350" s="93"/>
      <c r="H350" s="69" t="s">
        <v>108</v>
      </c>
      <c r="I350" s="7" t="str">
        <f>HYPERLINK("..\医療費分析(令和5年度)\2-14.①ジェネリック医薬品分析(医科・調剤).xlsx#'男女別_普及率(数量)'!A1","2-14.①ジェネリック医薬品分析(医科・調剤).xlsx#男女別_普及率(数量)!A1")</f>
        <v>2-14.①ジェネリック医薬品分析(医科・調剤).xlsx#男女別_普及率(数量)!A1</v>
      </c>
    </row>
    <row r="351" spans="2:9" ht="48" customHeight="1" x14ac:dyDescent="0.4">
      <c r="B351" s="90"/>
      <c r="C351" s="90"/>
      <c r="D351" s="90"/>
      <c r="E351" s="93"/>
      <c r="F351" s="37" t="s">
        <v>143</v>
      </c>
      <c r="G351" s="93"/>
      <c r="H351" s="69" t="s">
        <v>106</v>
      </c>
      <c r="I351" s="7" t="str">
        <f>HYPERLINK("..\医療費分析(令和5年度)\2-14.①ジェネリック医薬品分析(医科・調剤).xlsx#'市区町村別_普及率'!A1","2-14.①ジェネリック医薬品分析(医科・調剤).xlsx#市区町村別_普及率!A1")</f>
        <v>2-14.①ジェネリック医薬品分析(医科・調剤).xlsx#市区町村別_普及率!A1</v>
      </c>
    </row>
    <row r="352" spans="2:9" ht="48" customHeight="1" x14ac:dyDescent="0.4">
      <c r="B352" s="90"/>
      <c r="C352" s="90"/>
      <c r="D352" s="90"/>
      <c r="E352" s="93"/>
      <c r="F352" s="37" t="s">
        <v>142</v>
      </c>
      <c r="G352" s="93"/>
      <c r="H352" s="69" t="s">
        <v>104</v>
      </c>
      <c r="I352" s="7" t="str">
        <f>HYPERLINK("..\医療費分析(令和5年度)\2-14.①ジェネリック医薬品分析(医科・調剤).xlsx#'市区町村別_普及率(金額)グラフ'!A1","2-14.①ジェネリック医薬品分析(医科・調剤).xlsx#市区町村別_普及率(金額)グラフ!A1")</f>
        <v>2-14.①ジェネリック医薬品分析(医科・調剤).xlsx#市区町村別_普及率(金額)グラフ!A1</v>
      </c>
    </row>
    <row r="353" spans="2:9" ht="48" customHeight="1" x14ac:dyDescent="0.4">
      <c r="B353" s="90"/>
      <c r="C353" s="90"/>
      <c r="D353" s="90"/>
      <c r="E353" s="93"/>
      <c r="F353" s="37" t="s">
        <v>141</v>
      </c>
      <c r="G353" s="93"/>
      <c r="H353" s="69" t="s">
        <v>102</v>
      </c>
      <c r="I353" s="7" t="str">
        <f>HYPERLINK("..\医療費分析(令和5年度)\2-14.①ジェネリック医薬品分析(医科・調剤).xlsx#'市区町村別_普及率(金額)MAP'!A1","2-14.①ジェネリック医薬品分析(医科・調剤).xlsx#市区町村別_普及率(金額)MAP!A1")</f>
        <v>2-14.①ジェネリック医薬品分析(医科・調剤).xlsx#市区町村別_普及率(金額)MAP!A1</v>
      </c>
    </row>
    <row r="354" spans="2:9" ht="48" customHeight="1" x14ac:dyDescent="0.4">
      <c r="B354" s="90"/>
      <c r="C354" s="90"/>
      <c r="D354" s="90"/>
      <c r="E354" s="93"/>
      <c r="F354" s="37" t="s">
        <v>140</v>
      </c>
      <c r="G354" s="93"/>
      <c r="H354" s="69" t="s">
        <v>100</v>
      </c>
      <c r="I354" s="7" t="str">
        <f>HYPERLINK("..\医療費分析(令和5年度)\2-14.①ジェネリック医薬品分析(医科・調剤).xlsx#'市区町村別_普及率(数量)グラフ'!A1","2-14.①ジェネリック医薬品分析(医科・調剤).xlsx#市区町村別_普及率(数量)グラフ!A1")</f>
        <v>2-14.①ジェネリック医薬品分析(医科・調剤).xlsx#市区町村別_普及率(数量)グラフ!A1</v>
      </c>
    </row>
    <row r="355" spans="2:9" ht="48" customHeight="1" x14ac:dyDescent="0.4">
      <c r="B355" s="90"/>
      <c r="C355" s="90"/>
      <c r="D355" s="90"/>
      <c r="E355" s="93"/>
      <c r="F355" s="39" t="s">
        <v>139</v>
      </c>
      <c r="G355" s="93"/>
      <c r="H355" s="62" t="s">
        <v>98</v>
      </c>
      <c r="I355" s="8" t="str">
        <f>HYPERLINK("..\医療費分析(令和5年度)\2-14.①ジェネリック医薬品分析(医科・調剤).xlsx#'市区町村別_普及率(数量)MAP'!A1","2-14.①ジェネリック医薬品分析(医科・調剤).xlsx#市区町村別_普及率(数量)MAP!A1")</f>
        <v>2-14.①ジェネリック医薬品分析(医科・調剤).xlsx#市区町村別_普及率(数量)MAP!A1</v>
      </c>
    </row>
    <row r="356" spans="2:9" ht="48" customHeight="1" x14ac:dyDescent="0.4">
      <c r="B356" s="90"/>
      <c r="C356" s="90"/>
      <c r="D356" s="90"/>
      <c r="E356" s="92" t="s">
        <v>941</v>
      </c>
      <c r="F356" s="28" t="s">
        <v>138</v>
      </c>
      <c r="G356" s="93"/>
      <c r="H356" s="68" t="s">
        <v>137</v>
      </c>
      <c r="I356" s="6" t="str">
        <f>HYPERLINK("..\医療費分析(令和5年度)\2-14.①ジェネリック医薬品分析(医科・調剤).xlsx#'ポテンシャル(金額)'!A1","2-14.①ジェネリック医薬品分析(医科・調剤).xlsx#ポテンシャル(金額)!A1")</f>
        <v>2-14.①ジェネリック医薬品分析(医科・調剤).xlsx#ポテンシャル(金額)!A1</v>
      </c>
    </row>
    <row r="357" spans="2:9" ht="48" customHeight="1" x14ac:dyDescent="0.4">
      <c r="B357" s="90"/>
      <c r="C357" s="90"/>
      <c r="D357" s="90"/>
      <c r="E357" s="93"/>
      <c r="F357" s="29" t="s">
        <v>136</v>
      </c>
      <c r="G357" s="93"/>
      <c r="H357" s="69" t="s">
        <v>135</v>
      </c>
      <c r="I357" s="7" t="str">
        <f>HYPERLINK("..\医療費分析(令和5年度)\2-14.①ジェネリック医薬品分析(医科・調剤).xlsx#'市区町村別_ポテンシャル(金額)'!A1","2-14.①ジェネリック医薬品分析(医科・調剤).xlsx#市区町村別_ポテンシャル(金額)!A1")</f>
        <v>2-14.①ジェネリック医薬品分析(医科・調剤).xlsx#市区町村別_ポテンシャル(金額)!A1</v>
      </c>
    </row>
    <row r="358" spans="2:9" ht="48" customHeight="1" x14ac:dyDescent="0.4">
      <c r="B358" s="90"/>
      <c r="C358" s="90"/>
      <c r="D358" s="90"/>
      <c r="E358" s="93"/>
      <c r="F358" s="29" t="s">
        <v>134</v>
      </c>
      <c r="G358" s="93"/>
      <c r="H358" s="69" t="s">
        <v>133</v>
      </c>
      <c r="I358" s="7" t="str">
        <f>HYPERLINK("..\医療費分析(令和5年度)\2-14.①ジェネリック医薬品分析(医科・調剤).xlsx#'ポテンシャル(数量)'!A1","2-14.①ジェネリック医薬品分析(医科・調剤).xlsx#ポテンシャル(数量)!A1")</f>
        <v>2-14.①ジェネリック医薬品分析(医科・調剤).xlsx#ポテンシャル(数量)!A1</v>
      </c>
    </row>
    <row r="359" spans="2:9" ht="48" customHeight="1" x14ac:dyDescent="0.4">
      <c r="B359" s="90"/>
      <c r="C359" s="90"/>
      <c r="D359" s="90"/>
      <c r="E359" s="93"/>
      <c r="F359" s="29" t="s">
        <v>132</v>
      </c>
      <c r="G359" s="93"/>
      <c r="H359" s="69" t="s">
        <v>131</v>
      </c>
      <c r="I359" s="7" t="str">
        <f>HYPERLINK("..\医療費分析(令和5年度)\2-14.①ジェネリック医薬品分析(医科・調剤).xlsx#'市区町村別_ポテンシャル(数量)'!A1","2-14.①ジェネリック医薬品分析(医科・調剤).xlsx#市区町村別_ポテンシャル(数量)!A1")</f>
        <v>2-14.①ジェネリック医薬品分析(医科・調剤).xlsx#市区町村別_ポテンシャル(数量)!A1</v>
      </c>
    </row>
    <row r="360" spans="2:9" ht="48" customHeight="1" x14ac:dyDescent="0.4">
      <c r="B360" s="90"/>
      <c r="C360" s="90"/>
      <c r="D360" s="90"/>
      <c r="E360" s="94"/>
      <c r="F360" s="30" t="s">
        <v>130</v>
      </c>
      <c r="G360" s="94"/>
      <c r="H360" s="69" t="s">
        <v>129</v>
      </c>
      <c r="I360" s="7" t="str">
        <f>HYPERLINK("..\医療費分析(令和5年度)\2-14.①ジェネリック医薬品分析(医科・調剤).xlsx#'市区町村別_ポテンシャル(数量)グラフ'!A1","2-14.①ジェネリック医薬品分析(医科・調剤).xlsx#市区町村別_ポテンシャル(数量)グラフ!A1")</f>
        <v>2-14.①ジェネリック医薬品分析(医科・調剤).xlsx#市区町村別_ポテンシャル(数量)グラフ!A1</v>
      </c>
    </row>
    <row r="361" spans="2:9" ht="48" customHeight="1" x14ac:dyDescent="0.4">
      <c r="B361" s="90"/>
      <c r="C361" s="90"/>
      <c r="D361" s="90"/>
      <c r="E361" s="92" t="s">
        <v>128</v>
      </c>
      <c r="F361" s="36" t="s">
        <v>127</v>
      </c>
      <c r="G361" s="92" t="s">
        <v>126</v>
      </c>
      <c r="H361" s="68" t="s">
        <v>114</v>
      </c>
      <c r="I361" s="6" t="str">
        <f>HYPERLINK("..\医療費分析(令和5年度)\2-14.②ジェネリック医薬品分析(歯科).xlsx#'年齢階層別_普及率(金額)'!A1","2-14.②ジェネリック医薬品分析(歯科).xlsx#年齢階層別_普及率(金額)!A1")</f>
        <v>2-14.②ジェネリック医薬品分析(歯科).xlsx#年齢階層別_普及率(金額)!A1</v>
      </c>
    </row>
    <row r="362" spans="2:9" ht="48" customHeight="1" x14ac:dyDescent="0.4">
      <c r="B362" s="90"/>
      <c r="C362" s="90"/>
      <c r="D362" s="90"/>
      <c r="E362" s="93"/>
      <c r="F362" s="37" t="s">
        <v>125</v>
      </c>
      <c r="G362" s="93"/>
      <c r="H362" s="70" t="s">
        <v>112</v>
      </c>
      <c r="I362" s="10" t="str">
        <f>HYPERLINK("..\医療費分析(令和5年度)\2-14.②ジェネリック医薬品分析(歯科).xlsx#'男女別_普及率(金額)'!A1","2-14.②ジェネリック医薬品分析(歯科).xlsx#男女別_普及率(金額)!A1")</f>
        <v>2-14.②ジェネリック医薬品分析(歯科).xlsx#男女別_普及率(金額)!A1</v>
      </c>
    </row>
    <row r="363" spans="2:9" ht="48" customHeight="1" x14ac:dyDescent="0.4">
      <c r="B363" s="90"/>
      <c r="C363" s="90"/>
      <c r="D363" s="90"/>
      <c r="E363" s="93"/>
      <c r="F363" s="37" t="s">
        <v>124</v>
      </c>
      <c r="G363" s="93"/>
      <c r="H363" s="70" t="s">
        <v>110</v>
      </c>
      <c r="I363" s="10" t="str">
        <f>HYPERLINK("..\医療費分析(令和5年度)\2-14.②ジェネリック医薬品分析(歯科).xlsx#'年齢階層別_普及率(数量)'!A1","2-14.②ジェネリック医薬品分析(歯科).xlsx#年齢階層別_普及率(数量)!A1")</f>
        <v>2-14.②ジェネリック医薬品分析(歯科).xlsx#年齢階層別_普及率(数量)!A1</v>
      </c>
    </row>
    <row r="364" spans="2:9" ht="48" customHeight="1" x14ac:dyDescent="0.4">
      <c r="B364" s="90"/>
      <c r="C364" s="90"/>
      <c r="D364" s="90"/>
      <c r="E364" s="93"/>
      <c r="F364" s="37" t="s">
        <v>123</v>
      </c>
      <c r="G364" s="93"/>
      <c r="H364" s="70" t="s">
        <v>108</v>
      </c>
      <c r="I364" s="10" t="str">
        <f>HYPERLINK("..\医療費分析(令和5年度)\2-14.②ジェネリック医薬品分析(歯科).xlsx#'男女別_普及率(数量)'!A1","2-14.②ジェネリック医薬品分析(歯科).xlsx#男女別_普及率(数量)!A1")</f>
        <v>2-14.②ジェネリック医薬品分析(歯科).xlsx#男女別_普及率(数量)!A1</v>
      </c>
    </row>
    <row r="365" spans="2:9" ht="48" customHeight="1" x14ac:dyDescent="0.4">
      <c r="B365" s="90"/>
      <c r="C365" s="90"/>
      <c r="D365" s="90"/>
      <c r="E365" s="93"/>
      <c r="F365" s="37" t="s">
        <v>122</v>
      </c>
      <c r="G365" s="93"/>
      <c r="H365" s="70" t="s">
        <v>106</v>
      </c>
      <c r="I365" s="10" t="str">
        <f>HYPERLINK("..\医療費分析(令和5年度)\2-14.②ジェネリック医薬品分析(歯科).xlsx#'市区町村別_普及率'!A1","2-14.②ジェネリック医薬品分析(歯科).xlsx#市区町村別_普及率!A1")</f>
        <v>2-14.②ジェネリック医薬品分析(歯科).xlsx#市区町村別_普及率!A1</v>
      </c>
    </row>
    <row r="366" spans="2:9" ht="48" customHeight="1" x14ac:dyDescent="0.4">
      <c r="B366" s="90"/>
      <c r="C366" s="90"/>
      <c r="D366" s="90"/>
      <c r="E366" s="93"/>
      <c r="F366" s="37" t="s">
        <v>121</v>
      </c>
      <c r="G366" s="93"/>
      <c r="H366" s="70" t="s">
        <v>104</v>
      </c>
      <c r="I366" s="10" t="str">
        <f>HYPERLINK("..\医療費分析(令和5年度)\2-14.②ジェネリック医薬品分析(歯科).xlsx#'市区町村別_普及率(金額)グラフ'!A1","2-14.②ジェネリック医薬品分析(歯科).xlsx#市区町村別_普及率(金額)グラフ!A1")</f>
        <v>2-14.②ジェネリック医薬品分析(歯科).xlsx#市区町村別_普及率(金額)グラフ!A1</v>
      </c>
    </row>
    <row r="367" spans="2:9" ht="48" customHeight="1" x14ac:dyDescent="0.4">
      <c r="B367" s="90"/>
      <c r="C367" s="90"/>
      <c r="D367" s="90"/>
      <c r="E367" s="93"/>
      <c r="F367" s="37" t="s">
        <v>120</v>
      </c>
      <c r="G367" s="93"/>
      <c r="H367" s="70" t="s">
        <v>102</v>
      </c>
      <c r="I367" s="10" t="str">
        <f>HYPERLINK("..\医療費分析(令和5年度)\2-14.②ジェネリック医薬品分析(歯科).xlsx#'市区町村別_普及率(金額)MAP'!A1","2-14.②ジェネリック医薬品分析(歯科).xlsx#市区町村別_普及率(金額)MAP!A1")</f>
        <v>2-14.②ジェネリック医薬品分析(歯科).xlsx#市区町村別_普及率(金額)MAP!A1</v>
      </c>
    </row>
    <row r="368" spans="2:9" ht="48" customHeight="1" x14ac:dyDescent="0.4">
      <c r="B368" s="90"/>
      <c r="C368" s="90"/>
      <c r="D368" s="90"/>
      <c r="E368" s="93"/>
      <c r="F368" s="37" t="s">
        <v>119</v>
      </c>
      <c r="G368" s="93"/>
      <c r="H368" s="70" t="s">
        <v>100</v>
      </c>
      <c r="I368" s="10" t="str">
        <f>HYPERLINK("..\医療費分析(令和5年度)\2-14.②ジェネリック医薬品分析(歯科).xlsx#'市区町村別_普及率(数量)グラフ'!A1","2-14.②ジェネリック医薬品分析(歯科).xlsx#市区町村別_普及率(数量)グラフ!A1")</f>
        <v>2-14.②ジェネリック医薬品分析(歯科).xlsx#市区町村別_普及率(数量)グラフ!A1</v>
      </c>
    </row>
    <row r="369" spans="2:9" ht="48" customHeight="1" x14ac:dyDescent="0.4">
      <c r="B369" s="90"/>
      <c r="C369" s="90"/>
      <c r="D369" s="90"/>
      <c r="E369" s="94"/>
      <c r="F369" s="38" t="s">
        <v>118</v>
      </c>
      <c r="G369" s="93"/>
      <c r="H369" s="62" t="s">
        <v>98</v>
      </c>
      <c r="I369" s="8" t="str">
        <f>HYPERLINK("..\医療費分析(令和5年度)\2-14.②ジェネリック医薬品分析(歯科).xlsx#'市区町村別_普及率(数量)MAP'!A1","2-14.②ジェネリック医薬品分析(歯科).xlsx#市区町村別_普及率(数量)MAP!A1")</f>
        <v>2-14.②ジェネリック医薬品分析(歯科).xlsx#市区町村別_普及率(数量)MAP!A1</v>
      </c>
    </row>
    <row r="370" spans="2:9" ht="48" customHeight="1" x14ac:dyDescent="0.4">
      <c r="B370" s="90"/>
      <c r="C370" s="90"/>
      <c r="D370" s="90"/>
      <c r="E370" s="92" t="s">
        <v>117</v>
      </c>
      <c r="F370" s="36" t="s">
        <v>116</v>
      </c>
      <c r="G370" s="92" t="s">
        <v>115</v>
      </c>
      <c r="H370" s="68" t="s">
        <v>114</v>
      </c>
      <c r="I370" s="6" t="str">
        <f>HYPERLINK("..\医療費分析(令和5年度)\2-14.③ジェネリック医薬品分析(全体).xlsx#'年齢階層別_普及率(金額)'!A1","2-14.③ジェネリック医薬品分析(全体).xlsx#年齢階層別_普及率(金額)!A1")</f>
        <v>2-14.③ジェネリック医薬品分析(全体).xlsx#年齢階層別_普及率(金額)!A1</v>
      </c>
    </row>
    <row r="371" spans="2:9" ht="48" customHeight="1" x14ac:dyDescent="0.4">
      <c r="B371" s="90"/>
      <c r="C371" s="90"/>
      <c r="D371" s="90"/>
      <c r="E371" s="93"/>
      <c r="F371" s="37" t="s">
        <v>113</v>
      </c>
      <c r="G371" s="93"/>
      <c r="H371" s="70" t="s">
        <v>112</v>
      </c>
      <c r="I371" s="10" t="str">
        <f>HYPERLINK("..\医療費分析(令和5年度)\2-14.③ジェネリック医薬品分析(全体).xlsx#'男女別_普及率(金額)'!A1","2-14.③ジェネリック医薬品分析(全体).xlsx#男女別_普及率(金額)!A1")</f>
        <v>2-14.③ジェネリック医薬品分析(全体).xlsx#男女別_普及率(金額)!A1</v>
      </c>
    </row>
    <row r="372" spans="2:9" ht="48" customHeight="1" x14ac:dyDescent="0.4">
      <c r="B372" s="90"/>
      <c r="C372" s="90"/>
      <c r="D372" s="90"/>
      <c r="E372" s="93"/>
      <c r="F372" s="37" t="s">
        <v>111</v>
      </c>
      <c r="G372" s="93"/>
      <c r="H372" s="70" t="s">
        <v>110</v>
      </c>
      <c r="I372" s="10" t="str">
        <f>HYPERLINK("..\医療費分析(令和5年度)\2-14.③ジェネリック医薬品分析(全体).xlsx#'年齢階層別_普及率(数量)'!A1","2-14.③ジェネリック医薬品分析(全体).xlsx#年齢階層別_普及率(数量)!A1")</f>
        <v>2-14.③ジェネリック医薬品分析(全体).xlsx#年齢階層別_普及率(数量)!A1</v>
      </c>
    </row>
    <row r="373" spans="2:9" ht="48" customHeight="1" x14ac:dyDescent="0.4">
      <c r="B373" s="90"/>
      <c r="C373" s="90"/>
      <c r="D373" s="90"/>
      <c r="E373" s="93"/>
      <c r="F373" s="37" t="s">
        <v>109</v>
      </c>
      <c r="G373" s="93"/>
      <c r="H373" s="70" t="s">
        <v>108</v>
      </c>
      <c r="I373" s="10" t="str">
        <f>HYPERLINK("..\医療費分析(令和5年度)\2-14.③ジェネリック医薬品分析(全体).xlsx#'男女別_普及率(数量)'!A1","2-14.③ジェネリック医薬品分析(全体).xlsx#男女別_普及率(数量)!A1")</f>
        <v>2-14.③ジェネリック医薬品分析(全体).xlsx#男女別_普及率(数量)!A1</v>
      </c>
    </row>
    <row r="374" spans="2:9" ht="48" customHeight="1" x14ac:dyDescent="0.4">
      <c r="B374" s="90"/>
      <c r="C374" s="90"/>
      <c r="D374" s="90"/>
      <c r="E374" s="93"/>
      <c r="F374" s="37" t="s">
        <v>107</v>
      </c>
      <c r="G374" s="93"/>
      <c r="H374" s="70" t="s">
        <v>106</v>
      </c>
      <c r="I374" s="10" t="str">
        <f>HYPERLINK("..\医療費分析(令和5年度)\2-14.③ジェネリック医薬品分析(全体).xlsx#'市区町村別_普及率'!A1","2-14.③ジェネリック医薬品分析(全体).xlsx#市区町村別_普及率!A1")</f>
        <v>2-14.③ジェネリック医薬品分析(全体).xlsx#市区町村別_普及率!A1</v>
      </c>
    </row>
    <row r="375" spans="2:9" ht="48" customHeight="1" x14ac:dyDescent="0.4">
      <c r="B375" s="90"/>
      <c r="C375" s="90"/>
      <c r="D375" s="90"/>
      <c r="E375" s="93"/>
      <c r="F375" s="37" t="s">
        <v>105</v>
      </c>
      <c r="G375" s="93"/>
      <c r="H375" s="70" t="s">
        <v>104</v>
      </c>
      <c r="I375" s="10" t="str">
        <f>HYPERLINK("..\医療費分析(令和5年度)\2-14.③ジェネリック医薬品分析(全体).xlsx#'市区町村別_普及率(金額)グラフ'!A1","2-14.③ジェネリック医薬品分析(全体).xlsx#市区町村別_普及率(金額)グラフ!A1")</f>
        <v>2-14.③ジェネリック医薬品分析(全体).xlsx#市区町村別_普及率(金額)グラフ!A1</v>
      </c>
    </row>
    <row r="376" spans="2:9" ht="48" customHeight="1" x14ac:dyDescent="0.4">
      <c r="B376" s="90"/>
      <c r="C376" s="90"/>
      <c r="D376" s="90"/>
      <c r="E376" s="93"/>
      <c r="F376" s="37" t="s">
        <v>103</v>
      </c>
      <c r="G376" s="93"/>
      <c r="H376" s="70" t="s">
        <v>102</v>
      </c>
      <c r="I376" s="10" t="str">
        <f>HYPERLINK("..\医療費分析(令和5年度)\2-14.③ジェネリック医薬品分析(全体).xlsx#'市区町村別_普及率(金額)MAP'!A1","2-14.③ジェネリック医薬品分析(全体).xlsx#市区町村別_普及率(金額)MAP!A1")</f>
        <v>2-14.③ジェネリック医薬品分析(全体).xlsx#市区町村別_普及率(金額)MAP!A1</v>
      </c>
    </row>
    <row r="377" spans="2:9" ht="48" customHeight="1" x14ac:dyDescent="0.4">
      <c r="B377" s="90"/>
      <c r="C377" s="90"/>
      <c r="D377" s="90"/>
      <c r="E377" s="93"/>
      <c r="F377" s="37" t="s">
        <v>101</v>
      </c>
      <c r="G377" s="93"/>
      <c r="H377" s="70" t="s">
        <v>100</v>
      </c>
      <c r="I377" s="10" t="str">
        <f>HYPERLINK("..\医療費分析(令和5年度)\2-14.③ジェネリック医薬品分析(全体).xlsx#'市区町村別_普及率(数量)グラフ'!A1","2-14.③ジェネリック医薬品分析(全体).xlsx#市区町村別_普及率(数量)グラフ!A1")</f>
        <v>2-14.③ジェネリック医薬品分析(全体).xlsx#市区町村別_普及率(数量)グラフ!A1</v>
      </c>
    </row>
    <row r="378" spans="2:9" ht="48" customHeight="1" x14ac:dyDescent="0.4">
      <c r="B378" s="90"/>
      <c r="C378" s="90"/>
      <c r="D378" s="90"/>
      <c r="E378" s="94"/>
      <c r="F378" s="39" t="s">
        <v>99</v>
      </c>
      <c r="G378" s="93"/>
      <c r="H378" s="62" t="s">
        <v>98</v>
      </c>
      <c r="I378" s="8" t="str">
        <f>HYPERLINK("..\医療費分析(令和5年度)\2-14.③ジェネリック医薬品分析(全体).xlsx#'市区町村別_普及率(数量)MAP'!A1","2-14.③ジェネリック医薬品分析(全体).xlsx#市区町村別_普及率(数量)MAP!A1")</f>
        <v>2-14.③ジェネリック医薬品分析(全体).xlsx#市区町村別_普及率(数量)MAP!A1</v>
      </c>
    </row>
    <row r="379" spans="2:9" ht="48" customHeight="1" x14ac:dyDescent="0.4">
      <c r="B379" s="90"/>
      <c r="C379" s="89">
        <v>15</v>
      </c>
      <c r="D379" s="89" t="s">
        <v>97</v>
      </c>
      <c r="E379" s="92" t="s">
        <v>96</v>
      </c>
      <c r="F379" s="36" t="s">
        <v>95</v>
      </c>
      <c r="G379" s="92" t="s">
        <v>734</v>
      </c>
      <c r="H379" s="68" t="s">
        <v>94</v>
      </c>
      <c r="I379" s="6" t="str">
        <f>HYPERLINK("..\医療費分析(令和5年度)\2-15.薬剤併用禁忌分析.xlsx#'要介護度別_併用禁忌'!A1","2-15.薬剤併用禁忌分析.xlsx#要介護度別_併用禁忌!A1")</f>
        <v>2-15.薬剤併用禁忌分析.xlsx#要介護度別_併用禁忌!A1</v>
      </c>
    </row>
    <row r="380" spans="2:9" ht="48" customHeight="1" x14ac:dyDescent="0.4">
      <c r="B380" s="90"/>
      <c r="C380" s="90"/>
      <c r="D380" s="90"/>
      <c r="E380" s="93"/>
      <c r="F380" s="37" t="s">
        <v>93</v>
      </c>
      <c r="G380" s="93"/>
      <c r="H380" s="70" t="s">
        <v>92</v>
      </c>
      <c r="I380" s="10" t="str">
        <f>HYPERLINK("..\医療費分析(令和5年度)\2-15.薬剤併用禁忌分析.xlsx#'要介護度別_併用禁忌グラフ'!A1","2-15.薬剤併用禁忌分析.xlsx#要介護度別_併用禁忌グラフ!A1")</f>
        <v>2-15.薬剤併用禁忌分析.xlsx#要介護度別_併用禁忌グラフ!A1</v>
      </c>
    </row>
    <row r="381" spans="2:9" ht="48" customHeight="1" x14ac:dyDescent="0.4">
      <c r="B381" s="90"/>
      <c r="C381" s="90"/>
      <c r="D381" s="90"/>
      <c r="E381" s="93"/>
      <c r="F381" s="37" t="s">
        <v>91</v>
      </c>
      <c r="G381" s="93"/>
      <c r="H381" s="69" t="s">
        <v>90</v>
      </c>
      <c r="I381" s="7" t="str">
        <f>HYPERLINK("..\医療費分析(令和5年度)\2-15.薬剤併用禁忌分析.xlsx#'市区町村別_併用禁忌'!A1","2-15.薬剤併用禁忌分析.xlsx#市区町村別_併用禁忌!A1")</f>
        <v>2-15.薬剤併用禁忌分析.xlsx#市区町村別_併用禁忌!A1</v>
      </c>
    </row>
    <row r="382" spans="2:9" ht="48" customHeight="1" x14ac:dyDescent="0.4">
      <c r="B382" s="90"/>
      <c r="C382" s="91"/>
      <c r="D382" s="91"/>
      <c r="E382" s="94"/>
      <c r="F382" s="39" t="s">
        <v>89</v>
      </c>
      <c r="G382" s="94"/>
      <c r="H382" s="62" t="s">
        <v>88</v>
      </c>
      <c r="I382" s="8" t="str">
        <f>HYPERLINK("..\医療費分析(令和5年度)\2-15.薬剤併用禁忌分析.xlsx#'市区町村別_併用禁忌グラフ'!A1","2-15.薬剤併用禁忌分析.xlsx#市区町村別_併用禁忌グラフ!A1")</f>
        <v>2-15.薬剤併用禁忌分析.xlsx#市区町村別_併用禁忌グラフ!A1</v>
      </c>
    </row>
    <row r="383" spans="2:9" ht="48" customHeight="1" x14ac:dyDescent="0.4">
      <c r="B383" s="90"/>
      <c r="C383" s="89">
        <v>16</v>
      </c>
      <c r="D383" s="89" t="s">
        <v>87</v>
      </c>
      <c r="E383" s="99" t="s">
        <v>86</v>
      </c>
      <c r="F383" s="36" t="s">
        <v>85</v>
      </c>
      <c r="G383" s="92" t="s">
        <v>735</v>
      </c>
      <c r="H383" s="68" t="s">
        <v>84</v>
      </c>
      <c r="I383" s="6" t="str">
        <f>HYPERLINK("..\医療費分析(令和5年度)\2-16.多剤服薬者に係る分析.xlsx#'年齢階層別_多剤服薬者の状況'!A1","2-16.多剤服薬者に係る分析.xlsx#年齢階層別_多剤服薬者の状況!A1")</f>
        <v>2-16.多剤服薬者に係る分析.xlsx#年齢階層別_多剤服薬者の状況!A1</v>
      </c>
    </row>
    <row r="384" spans="2:9" ht="48" customHeight="1" x14ac:dyDescent="0.4">
      <c r="B384" s="90"/>
      <c r="C384" s="90"/>
      <c r="D384" s="90"/>
      <c r="E384" s="99"/>
      <c r="F384" s="37" t="s">
        <v>83</v>
      </c>
      <c r="G384" s="93"/>
      <c r="H384" s="70" t="s">
        <v>82</v>
      </c>
      <c r="I384" s="10" t="str">
        <f>HYPERLINK("..\医療費分析(令和5年度)\2-16.多剤服薬者に係る分析.xlsx#'年齢階層別_薬効上位'!A1","2-16.多剤服薬者に係る分析.xlsx#年齢階層別_薬効上位!A1")</f>
        <v>2-16.多剤服薬者に係る分析.xlsx#年齢階層別_薬効上位!A1</v>
      </c>
    </row>
    <row r="385" spans="2:9" ht="48" customHeight="1" x14ac:dyDescent="0.4">
      <c r="B385" s="90"/>
      <c r="C385" s="90"/>
      <c r="D385" s="90"/>
      <c r="E385" s="27" t="s">
        <v>81</v>
      </c>
      <c r="F385" s="36" t="s">
        <v>80</v>
      </c>
      <c r="G385" s="93"/>
      <c r="H385" s="68" t="s">
        <v>79</v>
      </c>
      <c r="I385" s="6" t="str">
        <f>HYPERLINK("..\医療費分析(令和5年度)\2-16.多剤服薬者に係る分析.xlsx#'年齢階層別_相互作用(禁忌)'!A1","2-16.多剤服薬者に係る分析.xlsx#年齢階層別_相互作用(禁忌)!A1")</f>
        <v>2-16.多剤服薬者に係る分析.xlsx#年齢階層別_相互作用(禁忌)!A1</v>
      </c>
    </row>
    <row r="386" spans="2:9" ht="48" customHeight="1" x14ac:dyDescent="0.4">
      <c r="B386" s="90"/>
      <c r="C386" s="90"/>
      <c r="D386" s="90"/>
      <c r="E386" s="24" t="s">
        <v>78</v>
      </c>
      <c r="F386" s="36" t="s">
        <v>77</v>
      </c>
      <c r="G386" s="93"/>
      <c r="H386" s="68" t="s">
        <v>76</v>
      </c>
      <c r="I386" s="6" t="str">
        <f>HYPERLINK("..\医療費分析(令和5年度)\2-16.多剤服薬者に係る分析.xlsx#'年齢階層別_慎重投与'!A1","2-16.多剤服薬者に係る分析.xlsx#年齢階層別_慎重投与!A1")</f>
        <v>2-16.多剤服薬者に係る分析.xlsx#年齢階層別_慎重投与!A1</v>
      </c>
    </row>
    <row r="387" spans="2:9" ht="48" customHeight="1" x14ac:dyDescent="0.4">
      <c r="B387" s="90"/>
      <c r="C387" s="89">
        <v>17</v>
      </c>
      <c r="D387" s="89" t="s">
        <v>75</v>
      </c>
      <c r="E387" s="92" t="s">
        <v>74</v>
      </c>
      <c r="F387" s="36" t="s">
        <v>73</v>
      </c>
      <c r="G387" s="92" t="s">
        <v>736</v>
      </c>
      <c r="H387" s="68" t="s">
        <v>72</v>
      </c>
      <c r="I387" s="6" t="str">
        <f>HYPERLINK("..\医療費分析(令和5年度)\2-17.在宅医療に係る分析.xlsx#'年齢階層別_在宅(医科)'!A1","2-17.在宅医療に係る分析.xlsx#年齢階層別_在宅(医科)!A1")</f>
        <v>2-17.在宅医療に係る分析.xlsx#年齢階層別_在宅(医科)!A1</v>
      </c>
    </row>
    <row r="388" spans="2:9" ht="48" customHeight="1" x14ac:dyDescent="0.4">
      <c r="B388" s="90"/>
      <c r="C388" s="90"/>
      <c r="D388" s="90"/>
      <c r="E388" s="93"/>
      <c r="F388" s="37" t="s">
        <v>71</v>
      </c>
      <c r="G388" s="93"/>
      <c r="H388" s="70" t="s">
        <v>70</v>
      </c>
      <c r="I388" s="10" t="str">
        <f>HYPERLINK("..\医療費分析(令和5年度)\2-17.在宅医療に係る分析.xlsx#'要介護度別_在宅(医科)'!A1","2-17.在宅医療に係る分析.xlsx#要介護度別_在宅(医科)!A1")</f>
        <v>2-17.在宅医療に係る分析.xlsx#要介護度別_在宅(医科)!A1</v>
      </c>
    </row>
    <row r="389" spans="2:9" ht="48" customHeight="1" x14ac:dyDescent="0.4">
      <c r="B389" s="90"/>
      <c r="C389" s="90"/>
      <c r="D389" s="90"/>
      <c r="E389" s="93"/>
      <c r="F389" s="37" t="s">
        <v>69</v>
      </c>
      <c r="G389" s="93"/>
      <c r="H389" s="70" t="s">
        <v>68</v>
      </c>
      <c r="I389" s="10" t="str">
        <f>HYPERLINK("..\医療費分析(令和5年度)\2-17.在宅医療に係る分析.xlsx#'男女別_在宅(医科)'!A1","2-17.在宅医療に係る分析.xlsx#男女別_在宅(医科)!A1")</f>
        <v>2-17.在宅医療に係る分析.xlsx#男女別_在宅(医科)!A1</v>
      </c>
    </row>
    <row r="390" spans="2:9" ht="48" customHeight="1" x14ac:dyDescent="0.4">
      <c r="B390" s="90"/>
      <c r="C390" s="90"/>
      <c r="D390" s="90"/>
      <c r="E390" s="93"/>
      <c r="F390" s="37" t="s">
        <v>67</v>
      </c>
      <c r="G390" s="93"/>
      <c r="H390" s="69" t="s">
        <v>66</v>
      </c>
      <c r="I390" s="7" t="str">
        <f>HYPERLINK("..\医療費分析(令和5年度)\2-17.在宅医療に係る分析.xlsx#'市区町村別_在宅(医科)'!A1","2-17.在宅医療に係る分析.xlsx#市区町村別_在宅(医科)!A1")</f>
        <v>2-17.在宅医療に係る分析.xlsx#市区町村別_在宅(医科)!A1</v>
      </c>
    </row>
    <row r="391" spans="2:9" ht="48" customHeight="1" x14ac:dyDescent="0.4">
      <c r="B391" s="90"/>
      <c r="C391" s="90"/>
      <c r="D391" s="90"/>
      <c r="E391" s="93"/>
      <c r="F391" s="37" t="s">
        <v>65</v>
      </c>
      <c r="G391" s="93"/>
      <c r="H391" s="69" t="s">
        <v>64</v>
      </c>
      <c r="I391" s="7" t="str">
        <f>HYPERLINK("..\医療費分析(令和5年度)\2-17.在宅医療に係る分析.xlsx#'市区町村別_在宅患者割合(医科)グラフ'!A1","2-17.在宅医療に係る分析.xlsx#市区町村別_在宅患者割合(医科)グラフ!A1")</f>
        <v>2-17.在宅医療に係る分析.xlsx#市区町村別_在宅患者割合(医科)グラフ!A1</v>
      </c>
    </row>
    <row r="392" spans="2:9" ht="48" customHeight="1" x14ac:dyDescent="0.4">
      <c r="B392" s="90"/>
      <c r="C392" s="90"/>
      <c r="D392" s="90"/>
      <c r="E392" s="93"/>
      <c r="F392" s="37" t="s">
        <v>63</v>
      </c>
      <c r="G392" s="93"/>
      <c r="H392" s="69" t="s">
        <v>62</v>
      </c>
      <c r="I392" s="7" t="str">
        <f>HYPERLINK("..\医療費分析(令和5年度)\2-17.在宅医療に係る分析.xlsx#'市区町村別_在宅患者割合(医科)MAP'!A1","2-17.在宅医療に係る分析.xlsx#市区町村別_在宅患者割合(医科)MAP!A1")</f>
        <v>2-17.在宅医療に係る分析.xlsx#市区町村別_在宅患者割合(医科)MAP!A1</v>
      </c>
    </row>
    <row r="393" spans="2:9" ht="48" customHeight="1" x14ac:dyDescent="0.4">
      <c r="B393" s="90"/>
      <c r="C393" s="90"/>
      <c r="D393" s="90"/>
      <c r="E393" s="94"/>
      <c r="F393" s="39" t="s">
        <v>61</v>
      </c>
      <c r="G393" s="93"/>
      <c r="H393" s="71" t="s">
        <v>60</v>
      </c>
      <c r="I393" s="9" t="str">
        <f>HYPERLINK("..\医療費分析(令和5年度)\2-17.在宅医療に係る分析.xlsx#'市区町村別_訪問診療患者割合(医科)グラフ'!A1","2-17.在宅医療に係る分析.xlsx#市区町村別_訪問診療患者割合(医科)グラフ!A1")</f>
        <v>2-17.在宅医療に係る分析.xlsx#市区町村別_訪問診療患者割合(医科)グラフ!A1</v>
      </c>
    </row>
    <row r="394" spans="2:9" ht="48" customHeight="1" x14ac:dyDescent="0.4">
      <c r="B394" s="90"/>
      <c r="C394" s="90"/>
      <c r="D394" s="90"/>
      <c r="E394" s="92" t="s">
        <v>59</v>
      </c>
      <c r="F394" s="36" t="s">
        <v>58</v>
      </c>
      <c r="G394" s="93"/>
      <c r="H394" s="68" t="s">
        <v>57</v>
      </c>
      <c r="I394" s="6" t="str">
        <f>HYPERLINK("..\医療費分析(令和5年度)\2-17.在宅医療に係る分析.xlsx#'年齢階層別_在宅(歯科)'!A1","2-17.在宅医療に係る分析.xlsx#年齢階層別_在宅(歯科)!A1")</f>
        <v>2-17.在宅医療に係る分析.xlsx#年齢階層別_在宅(歯科)!A1</v>
      </c>
    </row>
    <row r="395" spans="2:9" ht="48" customHeight="1" x14ac:dyDescent="0.4">
      <c r="B395" s="90"/>
      <c r="C395" s="90"/>
      <c r="D395" s="90"/>
      <c r="E395" s="93"/>
      <c r="F395" s="37" t="s">
        <v>56</v>
      </c>
      <c r="G395" s="93"/>
      <c r="H395" s="70" t="s">
        <v>55</v>
      </c>
      <c r="I395" s="10" t="str">
        <f>HYPERLINK("..\医療費分析(令和5年度)\2-17.在宅医療に係る分析.xlsx#'要介護度別_在宅(歯科)'!A1","2-17.在宅医療に係る分析.xlsx#要介護度別_在宅(歯科)!A1")</f>
        <v>2-17.在宅医療に係る分析.xlsx#要介護度別_在宅(歯科)!A1</v>
      </c>
    </row>
    <row r="396" spans="2:9" ht="48" customHeight="1" x14ac:dyDescent="0.4">
      <c r="B396" s="90"/>
      <c r="C396" s="90"/>
      <c r="D396" s="90"/>
      <c r="E396" s="93"/>
      <c r="F396" s="37" t="s">
        <v>54</v>
      </c>
      <c r="G396" s="93"/>
      <c r="H396" s="70" t="s">
        <v>53</v>
      </c>
      <c r="I396" s="10" t="str">
        <f>HYPERLINK("..\医療費分析(令和5年度)\2-17.在宅医療に係る分析.xlsx#'男女別_在宅(歯科)'!A1","2-17.在宅医療に係る分析.xlsx#男女別_在宅(歯科)!A1")</f>
        <v>2-17.在宅医療に係る分析.xlsx#男女別_在宅(歯科)!A1</v>
      </c>
    </row>
    <row r="397" spans="2:9" ht="48" customHeight="1" x14ac:dyDescent="0.4">
      <c r="B397" s="90"/>
      <c r="C397" s="90"/>
      <c r="D397" s="90"/>
      <c r="E397" s="93"/>
      <c r="F397" s="37" t="s">
        <v>52</v>
      </c>
      <c r="G397" s="93"/>
      <c r="H397" s="69" t="s">
        <v>51</v>
      </c>
      <c r="I397" s="7" t="str">
        <f>HYPERLINK("..\医療費分析(令和5年度)\2-17.在宅医療に係る分析.xlsx#'市区町村別_在宅(歯科)'!A1","2-17.在宅医療に係る分析.xlsx#市区町村別_在宅(歯科)!A1")</f>
        <v>2-17.在宅医療に係る分析.xlsx#市区町村別_在宅(歯科)!A1</v>
      </c>
    </row>
    <row r="398" spans="2:9" ht="48" customHeight="1" x14ac:dyDescent="0.4">
      <c r="B398" s="90"/>
      <c r="C398" s="90"/>
      <c r="D398" s="90"/>
      <c r="E398" s="93"/>
      <c r="F398" s="37" t="s">
        <v>50</v>
      </c>
      <c r="G398" s="93"/>
      <c r="H398" s="69" t="s">
        <v>49</v>
      </c>
      <c r="I398" s="7" t="str">
        <f>HYPERLINK("..\医療費分析(令和5年度)\2-17.在宅医療に係る分析.xlsx#'市区町村別_在宅患者割合(歯科)グラフ'!A1","2-17.在宅医療に係る分析.xlsx#市区町村別_在宅患者割合(歯科)グラフ!A1")</f>
        <v>2-17.在宅医療に係る分析.xlsx#市区町村別_在宅患者割合(歯科)グラフ!A1</v>
      </c>
    </row>
    <row r="399" spans="2:9" ht="48" customHeight="1" x14ac:dyDescent="0.4">
      <c r="B399" s="90"/>
      <c r="C399" s="90"/>
      <c r="D399" s="90"/>
      <c r="E399" s="93"/>
      <c r="F399" s="37" t="s">
        <v>48</v>
      </c>
      <c r="G399" s="93"/>
      <c r="H399" s="69" t="s">
        <v>47</v>
      </c>
      <c r="I399" s="7" t="str">
        <f>HYPERLINK("..\医療費分析(令和5年度)\2-17.在宅医療に係る分析.xlsx#'市区町村別_在宅患者割合(歯科)MAP'!A1","2-17.在宅医療に係る分析.xlsx#市区町村別_在宅患者割合(歯科)MAP!A1")</f>
        <v>2-17.在宅医療に係る分析.xlsx#市区町村別_在宅患者割合(歯科)MAP!A1</v>
      </c>
    </row>
    <row r="400" spans="2:9" ht="48" customHeight="1" x14ac:dyDescent="0.4">
      <c r="B400" s="90"/>
      <c r="C400" s="90"/>
      <c r="D400" s="90"/>
      <c r="E400" s="94"/>
      <c r="F400" s="39" t="s">
        <v>46</v>
      </c>
      <c r="G400" s="93"/>
      <c r="H400" s="62" t="s">
        <v>45</v>
      </c>
      <c r="I400" s="8" t="str">
        <f>HYPERLINK("..\医療費分析(令和5年度)\2-17.在宅医療に係る分析.xlsx#'市区町村別_訪問診療患者割合(歯科)グラフ'!A1","2-17.在宅医療に係る分析.xlsx#市区町村別_訪問診療患者割合(歯科)グラフ!A1")</f>
        <v>2-17.在宅医療に係る分析.xlsx#市区町村別_訪問診療患者割合(歯科)グラフ!A1</v>
      </c>
    </row>
    <row r="401" spans="2:9" ht="48" customHeight="1" x14ac:dyDescent="0.4">
      <c r="B401" s="90"/>
      <c r="C401" s="90"/>
      <c r="D401" s="90"/>
      <c r="E401" s="92" t="s">
        <v>44</v>
      </c>
      <c r="F401" s="36" t="s">
        <v>43</v>
      </c>
      <c r="G401" s="93"/>
      <c r="H401" s="70" t="s">
        <v>42</v>
      </c>
      <c r="I401" s="10" t="str">
        <f>HYPERLINK("..\医療費分析(令和5年度)\2-17.在宅医療に係る分析.xlsx#'在宅患者の疾病傾向'!A1","2-17.在宅医療に係る分析.xlsx#在宅患者の疾病傾向!A1")</f>
        <v>2-17.在宅医療に係る分析.xlsx#在宅患者の疾病傾向!A1</v>
      </c>
    </row>
    <row r="402" spans="2:9" ht="48" customHeight="1" x14ac:dyDescent="0.4">
      <c r="B402" s="90"/>
      <c r="C402" s="90"/>
      <c r="D402" s="90"/>
      <c r="E402" s="93"/>
      <c r="F402" s="37" t="s">
        <v>41</v>
      </c>
      <c r="G402" s="93"/>
      <c r="H402" s="69" t="s">
        <v>40</v>
      </c>
      <c r="I402" s="7" t="str">
        <f>HYPERLINK("..\医療費分析(令和5年度)\2-17.在宅医療に係る分析.xlsx#'市区町村別_在宅患者の疾病傾向(医療費)'!A1","2-17.在宅医療に係る分析.xlsx#市区町村別_在宅患者の疾病傾向(医療費)!A1")</f>
        <v>2-17.在宅医療に係る分析.xlsx#市区町村別_在宅患者の疾病傾向(医療費)!A1</v>
      </c>
    </row>
    <row r="403" spans="2:9" ht="48" customHeight="1" x14ac:dyDescent="0.4">
      <c r="B403" s="90"/>
      <c r="C403" s="90"/>
      <c r="D403" s="90"/>
      <c r="E403" s="93"/>
      <c r="F403" s="37" t="s">
        <v>39</v>
      </c>
      <c r="G403" s="93"/>
      <c r="H403" s="69" t="s">
        <v>38</v>
      </c>
      <c r="I403" s="7" t="str">
        <f>HYPERLINK("..\医療費分析(令和5年度)\2-17.在宅医療に係る分析.xlsx#'市区町村別_在宅患者の疾病傾向(患者数)'!A1","2-17.在宅医療に係る分析.xlsx#市区町村別_在宅患者の疾病傾向(患者数)!A1")</f>
        <v>2-17.在宅医療に係る分析.xlsx#市区町村別_在宅患者の疾病傾向(患者数)!A1</v>
      </c>
    </row>
    <row r="404" spans="2:9" ht="48" customHeight="1" x14ac:dyDescent="0.4">
      <c r="B404" s="90"/>
      <c r="C404" s="90"/>
      <c r="D404" s="90"/>
      <c r="E404" s="94"/>
      <c r="F404" s="39" t="s">
        <v>37</v>
      </c>
      <c r="G404" s="93"/>
      <c r="H404" s="62" t="s">
        <v>36</v>
      </c>
      <c r="I404" s="8" t="str">
        <f>HYPERLINK("..\医療費分析(令和5年度)\2-17.在宅医療に係る分析.xlsx#'市区町村別_在宅患者の疾病傾向(一人当たり医療費)'!A1","2-17.在宅医療に係る分析.xlsx#市区町村別_在宅患者の疾病傾向(一人当たり医療費)!A1")</f>
        <v>2-17.在宅医療に係る分析.xlsx#市区町村別_在宅患者の疾病傾向(一人当たり医療費)!A1</v>
      </c>
    </row>
    <row r="405" spans="2:9" ht="48" customHeight="1" x14ac:dyDescent="0.4">
      <c r="B405" s="90"/>
      <c r="C405" s="90"/>
      <c r="D405" s="90"/>
      <c r="E405" s="26" t="s">
        <v>739</v>
      </c>
      <c r="F405" s="39" t="s">
        <v>35</v>
      </c>
      <c r="G405" s="93"/>
      <c r="H405" s="71" t="s">
        <v>34</v>
      </c>
      <c r="I405" s="9" t="str">
        <f>HYPERLINK("..\医療費分析(令和5年度)\2-17.在宅医療に係る分析.xlsx#'市区町村別_医療機関数'!A1","2-17.在宅医療に係る分析.xlsx#市区町村別_医療機関数!A1")</f>
        <v>2-17.在宅医療に係る分析.xlsx#市区町村別_医療機関数!A1</v>
      </c>
    </row>
    <row r="406" spans="2:9" ht="48" customHeight="1" x14ac:dyDescent="0.4">
      <c r="B406" s="90"/>
      <c r="C406" s="95">
        <v>18</v>
      </c>
      <c r="D406" s="97" t="s">
        <v>33</v>
      </c>
      <c r="E406" s="99" t="s">
        <v>32</v>
      </c>
      <c r="F406" s="28" t="s">
        <v>31</v>
      </c>
      <c r="G406" s="100" t="s">
        <v>738</v>
      </c>
      <c r="H406" s="68" t="s">
        <v>30</v>
      </c>
      <c r="I406" s="6" t="str">
        <f>HYPERLINK("..\医療費分析(令和5年度)\2-18.介護費等に係る分析.xlsx#'年齢階層別_要介護度別被保険者数'!A1","2-18.介護費等に係る分析.xlsx#年齢階層別_要介護度別被保険者数!A1")</f>
        <v>2-18.介護費等に係る分析.xlsx#年齢階層別_要介護度別被保険者数!A1</v>
      </c>
    </row>
    <row r="407" spans="2:9" ht="48" customHeight="1" x14ac:dyDescent="0.4">
      <c r="B407" s="90"/>
      <c r="C407" s="96"/>
      <c r="D407" s="98"/>
      <c r="E407" s="99"/>
      <c r="F407" s="34" t="s">
        <v>29</v>
      </c>
      <c r="G407" s="101"/>
      <c r="H407" s="70" t="s">
        <v>28</v>
      </c>
      <c r="I407" s="10" t="str">
        <f>HYPERLINK("..\医療費分析(令和5年度)\2-18.介護費等に係る分析.xlsx#'男女別_要介護度別被保険者数'!A1","2-18.介護費等に係る分析.xlsx#男女別_要介護度別被保険者数!A1")</f>
        <v>2-18.介護費等に係る分析.xlsx#男女別_要介護度別被保険者数!A1</v>
      </c>
    </row>
    <row r="408" spans="2:9" ht="48" customHeight="1" x14ac:dyDescent="0.4">
      <c r="B408" s="90"/>
      <c r="C408" s="96"/>
      <c r="D408" s="98"/>
      <c r="E408" s="99"/>
      <c r="F408" s="19" t="s">
        <v>27</v>
      </c>
      <c r="G408" s="101"/>
      <c r="H408" s="72" t="s">
        <v>26</v>
      </c>
      <c r="I408" s="11" t="str">
        <f>HYPERLINK("..\医療費分析(令和5年度)\2-18.介護費等に係る分析.xlsx#'市区町村別_要介護度別被保険者数'!A1","2-18.介護費等に係る分析.xlsx#市区町村別_要介護度別被保険者数!A1")</f>
        <v>2-18.介護費等に係る分析.xlsx#市区町村別_要介護度別被保険者数!A1</v>
      </c>
    </row>
    <row r="409" spans="2:9" ht="48" customHeight="1" x14ac:dyDescent="0.4">
      <c r="B409" s="90"/>
      <c r="C409" s="96"/>
      <c r="D409" s="98"/>
      <c r="E409" s="92" t="s">
        <v>942</v>
      </c>
      <c r="F409" s="28" t="s">
        <v>25</v>
      </c>
      <c r="G409" s="101"/>
      <c r="H409" s="68" t="s">
        <v>24</v>
      </c>
      <c r="I409" s="6" t="str">
        <f>HYPERLINK("..\医療費分析(令和5年度)\2-18.介護費等に係る分析.xlsx#'年齢階層別_要介護度別介護給付費'!A1","2-18.介護費等に係る分析.xlsx#年齢階層別_要介護度別介護給付費!A1")</f>
        <v>2-18.介護費等に係る分析.xlsx#年齢階層別_要介護度別介護給付費!A1</v>
      </c>
    </row>
    <row r="410" spans="2:9" ht="48" customHeight="1" x14ac:dyDescent="0.4">
      <c r="B410" s="90"/>
      <c r="C410" s="96"/>
      <c r="D410" s="98"/>
      <c r="E410" s="93"/>
      <c r="F410" s="29" t="s">
        <v>23</v>
      </c>
      <c r="G410" s="101"/>
      <c r="H410" s="70" t="s">
        <v>22</v>
      </c>
      <c r="I410" s="10" t="str">
        <f>HYPERLINK("..\医療費分析(令和5年度)\2-18.介護費等に係る分析.xlsx#'男女別_要介護度別介護給付費'!A1","2-18.介護費等に係る分析.xlsx#男女別_要介護度別介護給付費!A1")</f>
        <v>2-18.介護費等に係る分析.xlsx#男女別_要介護度別介護給付費!A1</v>
      </c>
    </row>
    <row r="411" spans="2:9" ht="48" customHeight="1" x14ac:dyDescent="0.4">
      <c r="B411" s="90"/>
      <c r="C411" s="96"/>
      <c r="D411" s="98"/>
      <c r="E411" s="93"/>
      <c r="F411" s="29" t="s">
        <v>21</v>
      </c>
      <c r="G411" s="101"/>
      <c r="H411" s="70" t="s">
        <v>20</v>
      </c>
      <c r="I411" s="10" t="str">
        <f>HYPERLINK("..\医療費分析(令和5年度)\2-18.介護費等に係る分析.xlsx#'市区町村別_要介護度別介護給付費'!A1","2-18.介護費等に係る分析.xlsx#市区町村別_要介護度別介護給付費!A1")</f>
        <v>2-18.介護費等に係る分析.xlsx#市区町村別_要介護度別介護給付費!A1</v>
      </c>
    </row>
    <row r="412" spans="2:9" ht="48" customHeight="1" x14ac:dyDescent="0.4">
      <c r="B412" s="90"/>
      <c r="C412" s="96"/>
      <c r="D412" s="98"/>
      <c r="E412" s="93"/>
      <c r="F412" s="29" t="s">
        <v>19</v>
      </c>
      <c r="G412" s="101"/>
      <c r="H412" s="69" t="s">
        <v>858</v>
      </c>
      <c r="I412" s="7" t="str">
        <f>HYPERLINK("..\医療費分析(令和5年度)\2-18.介護費等に係る分析.xlsx#'市区町村別_要介護度別介護給付費グラフ①'!A1","2-18.介護費等に係る分析.xlsx#市区町村別_要介護度別介護給付費グラフ①!A1")</f>
        <v>2-18.介護費等に係る分析.xlsx#市区町村別_要介護度別介護給付費グラフ①!A1</v>
      </c>
    </row>
    <row r="413" spans="2:9" ht="48" customHeight="1" x14ac:dyDescent="0.4">
      <c r="B413" s="90"/>
      <c r="C413" s="96"/>
      <c r="D413" s="98"/>
      <c r="E413" s="94"/>
      <c r="F413" s="19" t="s">
        <v>857</v>
      </c>
      <c r="G413" s="101"/>
      <c r="H413" s="72" t="s">
        <v>871</v>
      </c>
      <c r="I413" s="11" t="str">
        <f>HYPERLINK("..\医療費分析(令和5年度)\2-18.介護費等に係る分析.xlsx#'市区町村別_要介護度別介護給付費グラフ②'!A1","2-18.介護費等に係る分析.xlsx#市区町村別_要介護度別介護給付費グラフ②!A1")</f>
        <v>2-18.介護費等に係る分析.xlsx#市区町村別_要介護度別介護給付費グラフ②!A1</v>
      </c>
    </row>
    <row r="414" spans="2:9" ht="48" customHeight="1" x14ac:dyDescent="0.4">
      <c r="B414" s="90"/>
      <c r="C414" s="96"/>
      <c r="D414" s="98"/>
      <c r="E414" s="92" t="s">
        <v>18</v>
      </c>
      <c r="F414" s="28" t="s">
        <v>17</v>
      </c>
      <c r="G414" s="101"/>
      <c r="H414" s="68" t="s">
        <v>16</v>
      </c>
      <c r="I414" s="6" t="str">
        <f>HYPERLINK("..\医療費分析(令和5年度)\2-18.介護費等に係る分析.xlsx#'利用サービス別介護給付費'!A1","2-18.介護費等に係る分析.xlsx#利用サービス別介護給付費!A1")</f>
        <v>2-18.介護費等に係る分析.xlsx#利用サービス別介護給付費!A1</v>
      </c>
    </row>
    <row r="415" spans="2:9" ht="48" customHeight="1" x14ac:dyDescent="0.4">
      <c r="B415" s="90"/>
      <c r="C415" s="96"/>
      <c r="D415" s="98"/>
      <c r="E415" s="93"/>
      <c r="F415" s="29" t="s">
        <v>15</v>
      </c>
      <c r="G415" s="101"/>
      <c r="H415" s="69" t="s">
        <v>14</v>
      </c>
      <c r="I415" s="7" t="str">
        <f>HYPERLINK("..\医療費分析(令和5年度)\2-18.介護費等に係る分析.xlsx#'利用サービス別介護給付費(詳細)'!A1","2-18.介護費等に係る分析.xlsx#利用サービス別介護給付費(詳細)!A1")</f>
        <v>2-18.介護費等に係る分析.xlsx#利用サービス別介護給付費(詳細)!A1</v>
      </c>
    </row>
    <row r="416" spans="2:9" ht="48" customHeight="1" x14ac:dyDescent="0.4">
      <c r="B416" s="90"/>
      <c r="C416" s="96"/>
      <c r="D416" s="98"/>
      <c r="E416" s="93"/>
      <c r="F416" s="29" t="s">
        <v>13</v>
      </c>
      <c r="G416" s="101"/>
      <c r="H416" s="69" t="s">
        <v>12</v>
      </c>
      <c r="I416" s="7" t="str">
        <f>HYPERLINK("..\医療費分析(令和5年度)\2-18.介護費等に係る分析.xlsx#'市区町村別_利用サービス別介護給付費'!A1","2-18.介護費等に係る分析.xlsx#市区町村別_利用サービス別介護給付費!A1")</f>
        <v>2-18.介護費等に係る分析.xlsx#市区町村別_利用サービス別介護給付費!A1</v>
      </c>
    </row>
    <row r="417" spans="2:9" ht="48" customHeight="1" x14ac:dyDescent="0.4">
      <c r="B417" s="90"/>
      <c r="C417" s="96"/>
      <c r="D417" s="98"/>
      <c r="E417" s="93"/>
      <c r="F417" s="29" t="s">
        <v>11</v>
      </c>
      <c r="G417" s="101"/>
      <c r="H417" s="69" t="s">
        <v>860</v>
      </c>
      <c r="I417" s="7" t="str">
        <f>HYPERLINK("..\医療費分析(令和5年度)\2-18.介護費等に係る分析.xlsx#'市区町村別_利用サービス別介護給付費グラフ①'!A1","2-18.介護費等に係る分析.xlsx#市区町村別_利用サービス別介護給付費グラフ①!A1")</f>
        <v>2-18.介護費等に係る分析.xlsx#市区町村別_利用サービス別介護給付費グラフ①!A1</v>
      </c>
    </row>
    <row r="418" spans="2:9" ht="48" customHeight="1" x14ac:dyDescent="0.4">
      <c r="B418" s="90"/>
      <c r="C418" s="96"/>
      <c r="D418" s="98"/>
      <c r="E418" s="94"/>
      <c r="F418" s="34" t="s">
        <v>859</v>
      </c>
      <c r="G418" s="101"/>
      <c r="H418" s="70" t="s">
        <v>872</v>
      </c>
      <c r="I418" s="10" t="str">
        <f>HYPERLINK("..\医療費分析(令和5年度)\2-18.介護費等に係る分析.xlsx#'市区町村別_利用サービス別介護給付費グラフ②'!A1","2-18.介護費等に係る分析.xlsx#市区町村別_利用サービス別介護給付費グラフ②!A1")</f>
        <v>2-18.介護費等に係る分析.xlsx#市区町村別_利用サービス別介護給付費グラフ②!A1</v>
      </c>
    </row>
    <row r="419" spans="2:9" ht="48" customHeight="1" x14ac:dyDescent="0.4">
      <c r="B419" s="90"/>
      <c r="C419" s="96"/>
      <c r="D419" s="98"/>
      <c r="E419" s="99" t="s">
        <v>943</v>
      </c>
      <c r="F419" s="28" t="s">
        <v>780</v>
      </c>
      <c r="G419" s="101"/>
      <c r="H419" s="68" t="s">
        <v>10</v>
      </c>
      <c r="I419" s="6" t="str">
        <f>HYPERLINK("..\医療費分析(令和5年度)\2-18.介護費等に係る分析.xlsx#'要介護度別医療費順位'!A1","2-18.介護費等に係る分析.xlsx#要介護度別医療費順位!A1")</f>
        <v>2-18.介護費等に係る分析.xlsx#要介護度別医療費順位!A1</v>
      </c>
    </row>
    <row r="420" spans="2:9" ht="48" customHeight="1" x14ac:dyDescent="0.4">
      <c r="B420" s="90"/>
      <c r="C420" s="96"/>
      <c r="D420" s="98"/>
      <c r="E420" s="99"/>
      <c r="F420" s="34" t="s">
        <v>781</v>
      </c>
      <c r="G420" s="101"/>
      <c r="H420" s="70" t="s">
        <v>9</v>
      </c>
      <c r="I420" s="10" t="str">
        <f>HYPERLINK("..\医療費分析(令和5年度)\2-18.介護費等に係る分析.xlsx#'市区町村別_要介護度別医療費順位'!A1","2-18.介護費等に係る分析.xlsx#市区町村別_要介護度別医療費順位!A1")</f>
        <v>2-18.介護費等に係る分析.xlsx#市区町村別_要介護度別医療費順位!A1</v>
      </c>
    </row>
    <row r="421" spans="2:9" ht="48" customHeight="1" x14ac:dyDescent="0.4">
      <c r="B421" s="90"/>
      <c r="C421" s="96"/>
      <c r="D421" s="98"/>
      <c r="E421" s="99"/>
      <c r="F421" s="34" t="s">
        <v>782</v>
      </c>
      <c r="G421" s="101"/>
      <c r="H421" s="70" t="s">
        <v>8</v>
      </c>
      <c r="I421" s="10" t="str">
        <f>HYPERLINK("..\医療費分析(令和5年度)\2-18.介護費等に係る分析.xlsx#'要介護度別患者数順位'!A1","2-18.介護費等に係る分析.xlsx#要介護度別患者数順位!A1")</f>
        <v>2-18.介護費等に係る分析.xlsx#要介護度別患者数順位!A1</v>
      </c>
    </row>
    <row r="422" spans="2:9" ht="48" customHeight="1" x14ac:dyDescent="0.4">
      <c r="B422" s="90"/>
      <c r="C422" s="96"/>
      <c r="D422" s="98"/>
      <c r="E422" s="99"/>
      <c r="F422" s="34" t="s">
        <v>783</v>
      </c>
      <c r="G422" s="101"/>
      <c r="H422" s="69" t="s">
        <v>7</v>
      </c>
      <c r="I422" s="7" t="str">
        <f>HYPERLINK("..\医療費分析(令和5年度)\2-18.介護費等に係る分析.xlsx#'市区町村別_要介護度別患者数順位'!A1","2-18.介護費等に係る分析.xlsx#市区町村別_要介護度別患者数順位!A1")</f>
        <v>2-18.介護費等に係る分析.xlsx#市区町村別_要介護度別患者数順位!A1</v>
      </c>
    </row>
    <row r="423" spans="2:9" ht="48" customHeight="1" x14ac:dyDescent="0.4">
      <c r="B423" s="90"/>
      <c r="C423" s="96"/>
      <c r="D423" s="98"/>
      <c r="E423" s="99"/>
      <c r="F423" s="29" t="s">
        <v>784</v>
      </c>
      <c r="G423" s="101"/>
      <c r="H423" s="69" t="s">
        <v>6</v>
      </c>
      <c r="I423" s="7" t="str">
        <f>HYPERLINK("..\医療費分析(令和5年度)\2-18.介護費等に係る分析.xlsx#'要介護度別患者一人当たり医療費順位'!A1","2-18.介護費等に係る分析.xlsx#要介護度別患者一人当たり医療費順位!A1")</f>
        <v>2-18.介護費等に係る分析.xlsx#要介護度別患者一人当たり医療費順位!A1</v>
      </c>
    </row>
    <row r="424" spans="2:9" ht="48" customHeight="1" x14ac:dyDescent="0.4">
      <c r="B424" s="91"/>
      <c r="C424" s="96"/>
      <c r="D424" s="98"/>
      <c r="E424" s="99"/>
      <c r="F424" s="31" t="s">
        <v>785</v>
      </c>
      <c r="G424" s="101"/>
      <c r="H424" s="71" t="s">
        <v>5</v>
      </c>
      <c r="I424" s="9" t="str">
        <f>HYPERLINK("..\医療費分析(令和5年度)\2-18.介護費等に係る分析.xlsx#'市区町村別_要介護度別患者一人当たり医療費順位'!A1","2-18.介護費等に係る分析.xlsx#市区町村別_要介護度別患者一人当たり医療費順位!A1")</f>
        <v>2-18.介護費等に係る分析.xlsx#市区町村別_要介護度別患者一人当たり医療費順位!A1</v>
      </c>
    </row>
    <row r="425" spans="2:9" ht="48" customHeight="1" x14ac:dyDescent="0.4">
      <c r="B425" s="83" t="s">
        <v>4</v>
      </c>
      <c r="C425" s="84"/>
      <c r="D425" s="89" t="s">
        <v>3</v>
      </c>
      <c r="E425" s="92" t="s">
        <v>3</v>
      </c>
      <c r="F425" s="28" t="s">
        <v>2</v>
      </c>
      <c r="G425" s="92" t="s">
        <v>737</v>
      </c>
      <c r="H425" s="66" t="s">
        <v>742</v>
      </c>
      <c r="I425" s="13" t="str">
        <f>HYPERLINK("..\医療費分析(令和5年度)\3.課題把握.xlsx#'広域連合全体'!A1","3.課題把握.xlsx#広域連合全体!A1")</f>
        <v>3.課題把握.xlsx#広域連合全体!A1</v>
      </c>
    </row>
    <row r="426" spans="2:9" ht="48" customHeight="1" x14ac:dyDescent="0.4">
      <c r="B426" s="85"/>
      <c r="C426" s="86"/>
      <c r="D426" s="90"/>
      <c r="E426" s="93"/>
      <c r="F426" s="29" t="s">
        <v>1</v>
      </c>
      <c r="G426" s="93"/>
      <c r="H426" s="78" t="s">
        <v>743</v>
      </c>
      <c r="I426" s="14" t="str">
        <f>HYPERLINK("..\医療費分析(令和5年度)\3.課題把握.xlsx#'市区町村別_課題'!A1","3.課題把握.xlsx#市区町村別_課題!A1")</f>
        <v>3.課題把握.xlsx#市区町村別_課題!A1</v>
      </c>
    </row>
    <row r="427" spans="2:9" ht="48" customHeight="1" x14ac:dyDescent="0.4">
      <c r="B427" s="85"/>
      <c r="C427" s="86"/>
      <c r="D427" s="90"/>
      <c r="E427" s="93"/>
      <c r="F427" s="34" t="s">
        <v>0</v>
      </c>
      <c r="G427" s="93"/>
      <c r="H427" s="78" t="s">
        <v>744</v>
      </c>
      <c r="I427" s="14" t="str">
        <f>HYPERLINK("..\医療費分析(令和5年度)\3.課題把握.xlsx#'課題整理'!A1","3.課題把握.xlsx#課題整理!A1")</f>
        <v>3.課題把握.xlsx#課題整理!A1</v>
      </c>
    </row>
    <row r="428" spans="2:9" ht="48" customHeight="1" x14ac:dyDescent="0.4">
      <c r="B428" s="87"/>
      <c r="C428" s="88"/>
      <c r="D428" s="91"/>
      <c r="E428" s="94"/>
      <c r="F428" s="30" t="s">
        <v>910</v>
      </c>
      <c r="G428" s="94"/>
      <c r="H428" s="76" t="s">
        <v>745</v>
      </c>
      <c r="I428" s="15" t="str">
        <f>HYPERLINK("..\医療費分析(令和5年度)\3.課題把握.xlsx#'事業'!A1","3.課題把握.xlsx#事業!A1")</f>
        <v>3.課題把握.xlsx#事業!A1</v>
      </c>
    </row>
  </sheetData>
  <mergeCells count="156">
    <mergeCell ref="E175:E185"/>
    <mergeCell ref="E45:E53"/>
    <mergeCell ref="D25:D53"/>
    <mergeCell ref="E116:E126"/>
    <mergeCell ref="C107:C126"/>
    <mergeCell ref="D107:D126"/>
    <mergeCell ref="G107:G126"/>
    <mergeCell ref="D196:D209"/>
    <mergeCell ref="C196:C209"/>
    <mergeCell ref="E207:E209"/>
    <mergeCell ref="G196:G209"/>
    <mergeCell ref="G105:G106"/>
    <mergeCell ref="C77:C106"/>
    <mergeCell ref="E189:E190"/>
    <mergeCell ref="G189:G195"/>
    <mergeCell ref="C165:C195"/>
    <mergeCell ref="E150:E157"/>
    <mergeCell ref="E158:E159"/>
    <mergeCell ref="E160:E164"/>
    <mergeCell ref="E77:E80"/>
    <mergeCell ref="E196:E206"/>
    <mergeCell ref="D77:D106"/>
    <mergeCell ref="E165:E172"/>
    <mergeCell ref="G165:G188"/>
    <mergeCell ref="E173:E174"/>
    <mergeCell ref="B13:C24"/>
    <mergeCell ref="D13:D24"/>
    <mergeCell ref="E13:E15"/>
    <mergeCell ref="G13:G24"/>
    <mergeCell ref="E20:E21"/>
    <mergeCell ref="E22:E23"/>
    <mergeCell ref="G25:G35"/>
    <mergeCell ref="E16:E17"/>
    <mergeCell ref="E18:E19"/>
    <mergeCell ref="E25:E35"/>
    <mergeCell ref="I2:I3"/>
    <mergeCell ref="H2:H3"/>
    <mergeCell ref="B4:C12"/>
    <mergeCell ref="D4:D12"/>
    <mergeCell ref="E4:E12"/>
    <mergeCell ref="G4:G12"/>
    <mergeCell ref="B2:C3"/>
    <mergeCell ref="D2:D3"/>
    <mergeCell ref="E2:F3"/>
    <mergeCell ref="G2:G3"/>
    <mergeCell ref="E187:E188"/>
    <mergeCell ref="D165:D195"/>
    <mergeCell ref="E191:E194"/>
    <mergeCell ref="C54:C76"/>
    <mergeCell ref="D54:D76"/>
    <mergeCell ref="E54:E61"/>
    <mergeCell ref="G54:G76"/>
    <mergeCell ref="E62:E70"/>
    <mergeCell ref="E71:E76"/>
    <mergeCell ref="E83:E84"/>
    <mergeCell ref="G83:G84"/>
    <mergeCell ref="C127:C164"/>
    <mergeCell ref="D127:D164"/>
    <mergeCell ref="E127:E130"/>
    <mergeCell ref="G127:G164"/>
    <mergeCell ref="E131:E149"/>
    <mergeCell ref="E85:E89"/>
    <mergeCell ref="G85:G89"/>
    <mergeCell ref="G77:G80"/>
    <mergeCell ref="E81:E82"/>
    <mergeCell ref="G81:G82"/>
    <mergeCell ref="E107:E115"/>
    <mergeCell ref="E90:E98"/>
    <mergeCell ref="G90:G98"/>
    <mergeCell ref="C255:C275"/>
    <mergeCell ref="D255:D275"/>
    <mergeCell ref="E255:E266"/>
    <mergeCell ref="G255:G275"/>
    <mergeCell ref="E267:E275"/>
    <mergeCell ref="E249:E250"/>
    <mergeCell ref="G249:G254"/>
    <mergeCell ref="D210:D254"/>
    <mergeCell ref="E251:E252"/>
    <mergeCell ref="E253:E254"/>
    <mergeCell ref="E210:E217"/>
    <mergeCell ref="C210:C254"/>
    <mergeCell ref="E218:E225"/>
    <mergeCell ref="G210:G248"/>
    <mergeCell ref="E226:E238"/>
    <mergeCell ref="E239:E245"/>
    <mergeCell ref="E247:E248"/>
    <mergeCell ref="C379:C382"/>
    <mergeCell ref="D379:D382"/>
    <mergeCell ref="E379:E382"/>
    <mergeCell ref="G379:G382"/>
    <mergeCell ref="C383:C386"/>
    <mergeCell ref="D383:D386"/>
    <mergeCell ref="E383:E384"/>
    <mergeCell ref="G383:G386"/>
    <mergeCell ref="C347:C378"/>
    <mergeCell ref="D347:D378"/>
    <mergeCell ref="E347:E355"/>
    <mergeCell ref="G347:G360"/>
    <mergeCell ref="E356:E360"/>
    <mergeCell ref="E361:E369"/>
    <mergeCell ref="G361:G369"/>
    <mergeCell ref="E370:E378"/>
    <mergeCell ref="G370:G378"/>
    <mergeCell ref="C276:C286"/>
    <mergeCell ref="D276:D286"/>
    <mergeCell ref="E276:E279"/>
    <mergeCell ref="G276:G286"/>
    <mergeCell ref="E280:E281"/>
    <mergeCell ref="E282:E283"/>
    <mergeCell ref="E284:E286"/>
    <mergeCell ref="C287:C292"/>
    <mergeCell ref="D287:D292"/>
    <mergeCell ref="E287:E292"/>
    <mergeCell ref="G287:G292"/>
    <mergeCell ref="G311:G335"/>
    <mergeCell ref="E320:E322"/>
    <mergeCell ref="E323:E325"/>
    <mergeCell ref="E326:E331"/>
    <mergeCell ref="E332:E335"/>
    <mergeCell ref="C336:C346"/>
    <mergeCell ref="D336:D346"/>
    <mergeCell ref="E336:E346"/>
    <mergeCell ref="G336:G346"/>
    <mergeCell ref="C293:C335"/>
    <mergeCell ref="D293:D335"/>
    <mergeCell ref="G293:G310"/>
    <mergeCell ref="E298:E300"/>
    <mergeCell ref="E301:E306"/>
    <mergeCell ref="E307:E310"/>
    <mergeCell ref="E311:E312"/>
    <mergeCell ref="E294:E297"/>
    <mergeCell ref="E316:E319"/>
    <mergeCell ref="B425:C428"/>
    <mergeCell ref="D425:D428"/>
    <mergeCell ref="E425:E428"/>
    <mergeCell ref="G425:G428"/>
    <mergeCell ref="C387:C405"/>
    <mergeCell ref="D387:D405"/>
    <mergeCell ref="E387:E393"/>
    <mergeCell ref="G387:G405"/>
    <mergeCell ref="E401:E404"/>
    <mergeCell ref="C406:C424"/>
    <mergeCell ref="D406:D424"/>
    <mergeCell ref="E406:E408"/>
    <mergeCell ref="G406:G424"/>
    <mergeCell ref="E419:E424"/>
    <mergeCell ref="E394:E400"/>
    <mergeCell ref="E409:E413"/>
    <mergeCell ref="E414:E418"/>
    <mergeCell ref="B25:B424"/>
    <mergeCell ref="E99:E104"/>
    <mergeCell ref="G99:G104"/>
    <mergeCell ref="G36:G44"/>
    <mergeCell ref="G45:G53"/>
    <mergeCell ref="C25:C53"/>
    <mergeCell ref="E36:E44"/>
  </mergeCells>
  <phoneticPr fontId="3"/>
  <pageMargins left="0.39370078740157483" right="0.19685039370078741" top="0.47244094488188981" bottom="0.43307086614173229" header="0.31496062992125984" footer="0.31496062992125984"/>
  <pageSetup paperSize="8" scale="10" fitToWidth="0" fitToHeight="0" orientation="portrait" r:id="rId1"/>
  <rowBreaks count="2" manualBreakCount="2">
    <brk id="209" max="8" man="1"/>
    <brk id="4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リンク集</vt:lpstr>
      <vt:lpstr>リンク集!Print_Area</vt:lpstr>
      <vt:lpstr>リンク集!Print_Titles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dcterms:created xsi:type="dcterms:W3CDTF">2023-12-28T05:45:18Z</dcterms:created>
  <dcterms:modified xsi:type="dcterms:W3CDTF">2025-03-14T01:02:43Z</dcterms:modified>
  <cp:category/>
  <cp:contentStatus/>
  <dc:language/>
  <cp:version/>
</cp:coreProperties>
</file>