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theme/themeOverride2.xml" ContentType="application/vnd.openxmlformats-officedocument.themeOverride+xml"/>
  <Override PartName="/xl/charts/chart24.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drawings/drawing25.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codeName="ThisWorkbook" defaultThemeVersion="124226"/>
  <xr:revisionPtr revIDLastSave="0" documentId="13_ncr:1_{62CF5E3F-A3C5-4A31-B370-5E5FA230F4FF}" xr6:coauthVersionLast="36" xr6:coauthVersionMax="36" xr10:uidLastSave="{00000000-0000-0000-0000-000000000000}"/>
  <bookViews>
    <workbookView xWindow="0" yWindow="0" windowWidth="14625" windowHeight="11445" tabRatio="802" xr2:uid="{00000000-000D-0000-FFFF-FFFF00000000}"/>
  </bookViews>
  <sheets>
    <sheet name="年齢階層別_医療費全体における歯科医療費" sheetId="66" r:id="rId1"/>
    <sheet name="男女別_医療費全体における歯科医療費" sheetId="67" r:id="rId2"/>
    <sheet name="市区町村別_医療費全体における歯科医療費" sheetId="69" r:id="rId3"/>
    <sheet name="市区町村別_歯科医療費割合グラフ" sheetId="71" r:id="rId4"/>
    <sheet name="年齢階層別_歯科医療費" sheetId="18" r:id="rId5"/>
    <sheet name="男女別_歯科医療費" sheetId="61" r:id="rId6"/>
    <sheet name="市区町村別_歯科医療費" sheetId="19" r:id="rId7"/>
    <sheet name="市区町村別_被保険者一人当たりの歯科医療費グラフ" sheetId="23" r:id="rId8"/>
    <sheet name="市区町村別_被保険者一人当たりの歯科医療費MAP" sheetId="47" r:id="rId9"/>
    <sheet name="市区町村別_歯科レセプト一件当たりの歯科医療費グラフ" sheetId="24" r:id="rId10"/>
    <sheet name="市区町村別_歯科レセプト一件当たりの歯科医療費MAP" sheetId="48" r:id="rId11"/>
    <sheet name="市区町村別_歯科患者一人当たりの歯科医療費グラフ" sheetId="25" r:id="rId12"/>
    <sheet name="市区町村別_歯科患者一人当たりの歯科医療費MAP" sheetId="49" r:id="rId13"/>
    <sheet name="市区町村別_歯科患者割合グラフ" sheetId="27" r:id="rId14"/>
    <sheet name="市区町村別_歯科患者割合MAP" sheetId="51" r:id="rId15"/>
    <sheet name="市区町村別_受診率グラフ" sheetId="78" r:id="rId16"/>
    <sheet name="市区町村別_受診率MAP" sheetId="79" r:id="rId17"/>
    <sheet name="市区町村別_一件当たりの日数グラフ" sheetId="80" r:id="rId18"/>
    <sheet name="市区町村別_一件当たりの日数MAP" sheetId="81" r:id="rId19"/>
    <sheet name="市区町村別_一日当たりの医療費グラフ" sheetId="82" r:id="rId20"/>
    <sheet name="市区町村別_一日当たりの医療費MAP" sheetId="83" r:id="rId21"/>
    <sheet name="市区町村別_年齢調整歯科医療費" sheetId="40" r:id="rId22"/>
    <sheet name="市区町村別_年齢調整歯科医療費グラフ" sheetId="41" r:id="rId23"/>
    <sheet name="中分類別歯科医療費" sheetId="56" r:id="rId24"/>
    <sheet name="年齢階層別_中分類別歯科医療費" sheetId="62" r:id="rId25"/>
    <sheet name="男女別_中分類別歯科医療費" sheetId="63" r:id="rId26"/>
    <sheet name="市区町村別_中分類別歯科医療費" sheetId="57" r:id="rId27"/>
    <sheet name="中分類別歯科医療費上位5疾病" sheetId="84" r:id="rId28"/>
    <sheet name="市区町村別_中分類別歯科医療費上位5疾病" sheetId="106" r:id="rId29"/>
    <sheet name="中分類別歯科患者数上位5疾病" sheetId="107" r:id="rId30"/>
    <sheet name="市区町村別_中分類別歯科患者数上位5疾病" sheetId="109" r:id="rId31"/>
    <sheet name="特定疾病別歯科医療費" sheetId="60" r:id="rId32"/>
    <sheet name="市区町村別_特定疾病別歯科医療費" sheetId="58" r:id="rId33"/>
    <sheet name="年齢階層別_推計残存歯数階層別人数" sheetId="91" r:id="rId34"/>
    <sheet name="推計残存歯数階層別医療費(医科･調剤)" sheetId="114" r:id="rId35"/>
    <sheet name="推計残存歯数階層別生活習慣病等患者数" sheetId="97" r:id="rId36"/>
    <sheet name="推計残存歯数階層別誤嚥性肺炎患者数" sheetId="119" r:id="rId37"/>
    <sheet name="推計残存歯数階層別要介護度別人数" sheetId="123" r:id="rId38"/>
  </sheets>
  <definedNames>
    <definedName name="_xlnm._FilterDatabase" localSheetId="14" hidden="1">市区町村別_歯科患者割合MAP!$A$6:$Q$6</definedName>
    <definedName name="_xlnm._FilterDatabase" localSheetId="32" hidden="1">市区町村別_特定疾病別歯科医療費!#REF!</definedName>
    <definedName name="_Order1" hidden="1">255</definedName>
    <definedName name="_xlnm.Print_Area" localSheetId="2">市区町村別_医療費全体における歯科医療費!$A$1:$J$80</definedName>
    <definedName name="_xlnm.Print_Area" localSheetId="18">市区町村別_一件当たりの日数MAP!$A$1:$P$84</definedName>
    <definedName name="_xlnm.Print_Area" localSheetId="17">市区町村別_一件当たりの日数グラフ!$A$1:$R$77</definedName>
    <definedName name="_xlnm.Print_Area" localSheetId="20">市区町村別_一日当たりの医療費MAP!$A$1:$P$84</definedName>
    <definedName name="_xlnm.Print_Area" localSheetId="19">市区町村別_一日当たりの医療費グラフ!$A$1:$R$77</definedName>
    <definedName name="_xlnm.Print_Area" localSheetId="10">市区町村別_歯科レセプト一件当たりの歯科医療費MAP!$A$1:$P$84</definedName>
    <definedName name="_xlnm.Print_Area" localSheetId="9">市区町村別_歯科レセプト一件当たりの歯科医療費グラフ!$A$1:$R$77</definedName>
    <definedName name="_xlnm.Print_Area" localSheetId="6">市区町村別_歯科医療費!$A$1:$O$80</definedName>
    <definedName name="_xlnm.Print_Area" localSheetId="3">市区町村別_歯科医療費割合グラフ!$A$1:$R$77</definedName>
    <definedName name="_xlnm.Print_Area" localSheetId="12">市区町村別_歯科患者一人当たりの歯科医療費MAP!$A$1:$P$84</definedName>
    <definedName name="_xlnm.Print_Area" localSheetId="11">市区町村別_歯科患者一人当たりの歯科医療費グラフ!$A$1:$R$77</definedName>
    <definedName name="_xlnm.Print_Area" localSheetId="14">市区町村別_歯科患者割合MAP!$A$1:$P$84</definedName>
    <definedName name="_xlnm.Print_Area" localSheetId="13">市区町村別_歯科患者割合グラフ!$A$1:$R$77</definedName>
    <definedName name="_xlnm.Print_Area" localSheetId="16">市区町村別_受診率MAP!$A$1:$P$84</definedName>
    <definedName name="_xlnm.Print_Area" localSheetId="15">市区町村別_受診率グラフ!$A$1:$R$77</definedName>
    <definedName name="_xlnm.Print_Area" localSheetId="26">市区町村別_中分類別歯科医療費!$A$1:$L$528</definedName>
    <definedName name="_xlnm.Print_Area" localSheetId="28">市区町村別_中分類別歯科医療費上位5疾病!$A$1:$I$453</definedName>
    <definedName name="_xlnm.Print_Area" localSheetId="30">市区町村別_中分類別歯科患者数上位5疾病!$A$1:$I$453</definedName>
    <definedName name="_xlnm.Print_Area" localSheetId="32">市区町村別_特定疾病別歯科医療費!$A$1:$BO$831</definedName>
    <definedName name="_xlnm.Print_Area" localSheetId="21">市区町村別_年齢調整歯科医療費!$A$1:$F$79</definedName>
    <definedName name="_xlnm.Print_Area" localSheetId="22">市区町村別_年齢調整歯科医療費グラフ!$A$1:$T$157</definedName>
    <definedName name="_xlnm.Print_Area" localSheetId="8">市区町村別_被保険者一人当たりの歯科医療費MAP!$A$1:$P$84</definedName>
    <definedName name="_xlnm.Print_Area" localSheetId="7">市区町村別_被保険者一人当たりの歯科医療費グラフ!$A$1:$R$77</definedName>
    <definedName name="_xlnm.Print_Area" localSheetId="34">'推計残存歯数階層別医療費(医科･調剤)'!$A$1:$J$59</definedName>
    <definedName name="_xlnm.Print_Area" localSheetId="36">推計残存歯数階層別誤嚥性肺炎患者数!$A$1:$J$50</definedName>
    <definedName name="_xlnm.Print_Area" localSheetId="35">推計残存歯数階層別生活習慣病等患者数!$A$1:$L$57</definedName>
    <definedName name="_xlnm.Print_Area" localSheetId="37">推計残存歯数階層別要介護度別人数!$A$1:$L$57</definedName>
    <definedName name="_xlnm.Print_Area" localSheetId="1">男女別_医療費全体における歯科医療費!$A$1:$I$8</definedName>
    <definedName name="_xlnm.Print_Area" localSheetId="5">男女別_歯科医療費!$A$1:$N$8</definedName>
    <definedName name="_xlnm.Print_Area" localSheetId="25">男女別_中分類別歯科医療費!$A$1:$L$24</definedName>
    <definedName name="_xlnm.Print_Area" localSheetId="23">中分類別歯科医療費!$A$1:$J$34</definedName>
    <definedName name="_xlnm.Print_Area" localSheetId="27">中分類別歯科医療費上位5疾病!$A$1:$G$12</definedName>
    <definedName name="_xlnm.Print_Area" localSheetId="29">中分類別歯科患者数上位5疾病!$A$1:$G$12</definedName>
    <definedName name="_xlnm.Print_Area" localSheetId="31">特定疾病別歯科医療費!$A$1:$I$74</definedName>
    <definedName name="_xlnm.Print_Area" localSheetId="0">年齢階層別_医療費全体における歯科医療費!$A$1:$K$53</definedName>
    <definedName name="_xlnm.Print_Area" localSheetId="4">年齢階層別_歯科医療費!$A$1:$N$64</definedName>
    <definedName name="_xlnm.Print_Area" localSheetId="33">年齢階層別_推計残存歯数階層別人数!$A$1:$J$79</definedName>
    <definedName name="_xlnm.Print_Area" localSheetId="24">年齢階層別_中分類別歯科医療費!$A$1:$L$59</definedName>
    <definedName name="_xlnm.Print_Titles" localSheetId="26">市区町村別_中分類別歯科医療費!$1:$3</definedName>
    <definedName name="_xlnm.Print_Titles" localSheetId="28">市区町村別_中分類別歯科医療費上位5疾病!$A:$C,市区町村別_中分類別歯科医療費上位5疾病!$1:$3</definedName>
    <definedName name="_xlnm.Print_Titles" localSheetId="30">市区町村別_中分類別歯科患者数上位5疾病!$A:$C,市区町村別_中分類別歯科患者数上位5疾病!$1:$3</definedName>
    <definedName name="_xlnm.Print_Titles" localSheetId="32">市区町村別_特定疾病別歯科医療費!$A:$C,市区町村別_特定疾病別歯科医療費!$1:$6</definedName>
    <definedName name="_xlnm.Print_Titles" localSheetId="36">推計残存歯数階層別誤嚥性肺炎患者数!$A:$C,推計残存歯数階層別誤嚥性肺炎患者数!$1:$2</definedName>
    <definedName name="_xlnm.Print_Titles" localSheetId="35">推計残存歯数階層別生活習慣病等患者数!$A:$C,推計残存歯数階層別生活習慣病等患者数!$1:$2</definedName>
    <definedName name="_xlnm.Print_Titles" localSheetId="37">推計残存歯数階層別要介護度別人数!$A:$C,推計残存歯数階層別要介護度別人数!$1:$2</definedName>
    <definedName name="_xlnm.Print_Titles" localSheetId="27">中分類別歯科医療費上位5疾病!$A:$B</definedName>
    <definedName name="_xlnm.Print_Titles" localSheetId="29">中分類別歯科患者数上位5疾病!$A:$B</definedName>
  </definedNames>
  <calcPr calcId="191029"/>
</workbook>
</file>

<file path=xl/calcChain.xml><?xml version="1.0" encoding="utf-8"?>
<calcChain xmlns="http://schemas.openxmlformats.org/spreadsheetml/2006/main">
  <c r="C6" i="67" l="1"/>
  <c r="BK7" i="19" l="1"/>
  <c r="BK8" i="19"/>
  <c r="BK9" i="19"/>
  <c r="BK10" i="19"/>
  <c r="BK11" i="19"/>
  <c r="BK12" i="19"/>
  <c r="BK13" i="19"/>
  <c r="BK14" i="19"/>
  <c r="BK15" i="19"/>
  <c r="BK16" i="19"/>
  <c r="BK17" i="19"/>
  <c r="BK18" i="19"/>
  <c r="BK19" i="19"/>
  <c r="BK20" i="19"/>
  <c r="BK21" i="19"/>
  <c r="BK22" i="19"/>
  <c r="BK23" i="19"/>
  <c r="BK24" i="19"/>
  <c r="BK25" i="19"/>
  <c r="BK26" i="19"/>
  <c r="BK27" i="19"/>
  <c r="BK28" i="19"/>
  <c r="BK29" i="19"/>
  <c r="BK30" i="19"/>
  <c r="BK31" i="19"/>
  <c r="BK32" i="19"/>
  <c r="BK33" i="19"/>
  <c r="BK34" i="19"/>
  <c r="BK35" i="19"/>
  <c r="BK36" i="19"/>
  <c r="BK37" i="19"/>
  <c r="BK38" i="19"/>
  <c r="BK39" i="19"/>
  <c r="BK40" i="19"/>
  <c r="BK41" i="19"/>
  <c r="BK42" i="19"/>
  <c r="BK43" i="19"/>
  <c r="BK44" i="19"/>
  <c r="BK45" i="19"/>
  <c r="BK46" i="19"/>
  <c r="BK47" i="19"/>
  <c r="BK48" i="19"/>
  <c r="BK49" i="19"/>
  <c r="BK50" i="19"/>
  <c r="BK51" i="19"/>
  <c r="BK52" i="19"/>
  <c r="BK53" i="19"/>
  <c r="BK54" i="19"/>
  <c r="BK55" i="19"/>
  <c r="BK56" i="19"/>
  <c r="BK57" i="19"/>
  <c r="BK58" i="19"/>
  <c r="BK59" i="19"/>
  <c r="BK60" i="19"/>
  <c r="BK61" i="19"/>
  <c r="BK62" i="19"/>
  <c r="BK63" i="19"/>
  <c r="BK64" i="19"/>
  <c r="BK65" i="19"/>
  <c r="BK66" i="19"/>
  <c r="BK67" i="19"/>
  <c r="BK68" i="19"/>
  <c r="BK69" i="19"/>
  <c r="BK70" i="19"/>
  <c r="BK71" i="19"/>
  <c r="BK72" i="19"/>
  <c r="BK73" i="19"/>
  <c r="BK74" i="19"/>
  <c r="BK75" i="19"/>
  <c r="BK76" i="19"/>
  <c r="BK77" i="19"/>
  <c r="BK78" i="19"/>
  <c r="BK79" i="19"/>
  <c r="BN7" i="19"/>
  <c r="BN8" i="19"/>
  <c r="BN9" i="19"/>
  <c r="BN10" i="19"/>
  <c r="BN11" i="19"/>
  <c r="BN12" i="19"/>
  <c r="BN13" i="19"/>
  <c r="BN14" i="19"/>
  <c r="BN15" i="19"/>
  <c r="BN16" i="19"/>
  <c r="BN17" i="19"/>
  <c r="BN18" i="19"/>
  <c r="BN19" i="19"/>
  <c r="BN20" i="19"/>
  <c r="BN21" i="19"/>
  <c r="BN22" i="19"/>
  <c r="BN23" i="19"/>
  <c r="BN24" i="19"/>
  <c r="BN25" i="19"/>
  <c r="BN26" i="19"/>
  <c r="BN27" i="19"/>
  <c r="BN28" i="19"/>
  <c r="BN29" i="19"/>
  <c r="BN30" i="19"/>
  <c r="BN31" i="19"/>
  <c r="BN32" i="19"/>
  <c r="BN33" i="19"/>
  <c r="BN34" i="19"/>
  <c r="BN35" i="19"/>
  <c r="BN36" i="19"/>
  <c r="BN37" i="19"/>
  <c r="BN38" i="19"/>
  <c r="BN39" i="19"/>
  <c r="BN40" i="19"/>
  <c r="BN41" i="19"/>
  <c r="BN42" i="19"/>
  <c r="BN43" i="19"/>
  <c r="BN44" i="19"/>
  <c r="BN45" i="19"/>
  <c r="BN46" i="19"/>
  <c r="BN47" i="19"/>
  <c r="BN48" i="19"/>
  <c r="BN49" i="19"/>
  <c r="BN50" i="19"/>
  <c r="BN51" i="19"/>
  <c r="BN52" i="19"/>
  <c r="BN53" i="19"/>
  <c r="BN54" i="19"/>
  <c r="BN55" i="19"/>
  <c r="BN56" i="19"/>
  <c r="BN57" i="19"/>
  <c r="BN58" i="19"/>
  <c r="BN59" i="19"/>
  <c r="BN60" i="19"/>
  <c r="BN61" i="19"/>
  <c r="BN62" i="19"/>
  <c r="BN63" i="19"/>
  <c r="BN64" i="19"/>
  <c r="BN65" i="19"/>
  <c r="BN66" i="19"/>
  <c r="BN67" i="19"/>
  <c r="BN68" i="19"/>
  <c r="BN69" i="19"/>
  <c r="BN70" i="19"/>
  <c r="BN71" i="19"/>
  <c r="BN72" i="19"/>
  <c r="BN73" i="19"/>
  <c r="BN74" i="19"/>
  <c r="BN75" i="19"/>
  <c r="BN76" i="19"/>
  <c r="BN77" i="19"/>
  <c r="BN78" i="19"/>
  <c r="BN79" i="19"/>
  <c r="BN6" i="19"/>
  <c r="BK6" i="19"/>
  <c r="BH6" i="19"/>
  <c r="BH7" i="19" l="1"/>
  <c r="BH8" i="19"/>
  <c r="BH9" i="19"/>
  <c r="BH10" i="19"/>
  <c r="BH11" i="19"/>
  <c r="BH12" i="19"/>
  <c r="BH13" i="19"/>
  <c r="BH14" i="19"/>
  <c r="BH15" i="19"/>
  <c r="BH16" i="19"/>
  <c r="BH17" i="19"/>
  <c r="BH18" i="19"/>
  <c r="BH19" i="19"/>
  <c r="BH20" i="19"/>
  <c r="BH21" i="19"/>
  <c r="BH22" i="19"/>
  <c r="BH23" i="19"/>
  <c r="BH24" i="19"/>
  <c r="BH25" i="19"/>
  <c r="BH26" i="19"/>
  <c r="BH27" i="19"/>
  <c r="BH28" i="19"/>
  <c r="BH29" i="19"/>
  <c r="BH30" i="19"/>
  <c r="BH31" i="19"/>
  <c r="BH32" i="19"/>
  <c r="BH33" i="19"/>
  <c r="BH34" i="19"/>
  <c r="BH35" i="19"/>
  <c r="BH36" i="19"/>
  <c r="BH37" i="19"/>
  <c r="BH38" i="19"/>
  <c r="BH39" i="19"/>
  <c r="BH40" i="19"/>
  <c r="BH41" i="19"/>
  <c r="BH42" i="19"/>
  <c r="BH43" i="19"/>
  <c r="BH44" i="19"/>
  <c r="BH45" i="19"/>
  <c r="BH46" i="19"/>
  <c r="BH47" i="19"/>
  <c r="BH48" i="19"/>
  <c r="BH49" i="19"/>
  <c r="BH50" i="19"/>
  <c r="BH51" i="19"/>
  <c r="BH52" i="19"/>
  <c r="BH53" i="19"/>
  <c r="BH54" i="19"/>
  <c r="BH55" i="19"/>
  <c r="BH56" i="19"/>
  <c r="BH57" i="19"/>
  <c r="BH58" i="19"/>
  <c r="BH59" i="19"/>
  <c r="BH60" i="19"/>
  <c r="BH61" i="19"/>
  <c r="BH62" i="19"/>
  <c r="BH63" i="19"/>
  <c r="BH64" i="19"/>
  <c r="BH65" i="19"/>
  <c r="BH66" i="19"/>
  <c r="BH67" i="19"/>
  <c r="BH68" i="19"/>
  <c r="BH69" i="19"/>
  <c r="BH70" i="19"/>
  <c r="BH71" i="19"/>
  <c r="BH72" i="19"/>
  <c r="BH73" i="19"/>
  <c r="BH74" i="19"/>
  <c r="BH75" i="19"/>
  <c r="BH76" i="19"/>
  <c r="BH77" i="19"/>
  <c r="BH78" i="19"/>
  <c r="BH79"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8" i="19"/>
  <c r="BB69" i="19"/>
  <c r="BB70" i="19"/>
  <c r="BB71" i="19"/>
  <c r="BB72" i="19"/>
  <c r="BB73" i="19"/>
  <c r="BB74" i="19"/>
  <c r="BB75" i="19"/>
  <c r="BB76" i="19"/>
  <c r="BB77" i="19"/>
  <c r="BB78" i="19"/>
  <c r="BB79" i="19"/>
  <c r="AY7" i="19"/>
  <c r="AY8" i="19"/>
  <c r="AY9" i="19"/>
  <c r="AY10"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V7" i="19"/>
  <c r="AV8" i="19"/>
  <c r="AV9" i="19"/>
  <c r="AV10" i="19"/>
  <c r="AV11" i="19"/>
  <c r="AV12" i="19"/>
  <c r="AV13" i="19"/>
  <c r="AV14" i="19"/>
  <c r="AV15" i="19"/>
  <c r="AV16" i="19"/>
  <c r="AV17" i="19"/>
  <c r="AV18" i="19"/>
  <c r="AV19" i="19"/>
  <c r="AV20" i="19"/>
  <c r="AV21" i="19"/>
  <c r="AV22" i="19"/>
  <c r="AV23" i="19"/>
  <c r="AV24" i="19"/>
  <c r="AV25" i="19"/>
  <c r="AV26" i="19"/>
  <c r="AV27" i="19"/>
  <c r="AV28" i="19"/>
  <c r="AV29" i="19"/>
  <c r="AV30" i="19"/>
  <c r="AV31" i="19"/>
  <c r="AV32" i="19"/>
  <c r="AV33" i="19"/>
  <c r="AV34" i="19"/>
  <c r="AV35" i="19"/>
  <c r="AV36" i="19"/>
  <c r="AV37" i="19"/>
  <c r="AV38" i="19"/>
  <c r="AV39" i="19"/>
  <c r="AV40" i="19"/>
  <c r="AV41" i="19"/>
  <c r="AV42" i="19"/>
  <c r="AV43" i="19"/>
  <c r="AV44" i="19"/>
  <c r="AV45" i="19"/>
  <c r="AV46" i="19"/>
  <c r="AV47" i="19"/>
  <c r="AV48" i="19"/>
  <c r="AV49" i="19"/>
  <c r="AV50" i="19"/>
  <c r="AV51" i="19"/>
  <c r="AV52" i="19"/>
  <c r="AV53" i="19"/>
  <c r="AV54" i="19"/>
  <c r="AV55" i="19"/>
  <c r="AV56" i="19"/>
  <c r="AV57" i="19"/>
  <c r="AV58" i="19"/>
  <c r="AV59" i="19"/>
  <c r="AV60" i="19"/>
  <c r="AV61" i="19"/>
  <c r="AV62" i="19"/>
  <c r="AV63" i="19"/>
  <c r="AV64" i="19"/>
  <c r="AV65" i="19"/>
  <c r="AV66" i="19"/>
  <c r="AV67" i="19"/>
  <c r="AV68" i="19"/>
  <c r="AV69" i="19"/>
  <c r="AV70" i="19"/>
  <c r="AV71" i="19"/>
  <c r="AV72" i="19"/>
  <c r="AV73" i="19"/>
  <c r="AV74" i="19"/>
  <c r="AV75" i="19"/>
  <c r="AV76" i="19"/>
  <c r="AV77" i="19"/>
  <c r="AV78" i="19"/>
  <c r="AV79" i="19"/>
  <c r="BB6" i="19"/>
  <c r="AY6" i="19"/>
  <c r="AV6" i="19"/>
  <c r="S79" i="69" l="1"/>
  <c r="S7" i="69"/>
  <c r="S8" i="69"/>
  <c r="S9" i="69"/>
  <c r="S10" i="69"/>
  <c r="S11" i="69"/>
  <c r="S12" i="69"/>
  <c r="S13" i="69"/>
  <c r="S14" i="69"/>
  <c r="S15" i="69"/>
  <c r="S16" i="69"/>
  <c r="S17" i="69"/>
  <c r="S18" i="69"/>
  <c r="S19" i="69"/>
  <c r="S20" i="69"/>
  <c r="S21" i="69"/>
  <c r="S22" i="69"/>
  <c r="S23" i="69"/>
  <c r="S24" i="69"/>
  <c r="S25" i="69"/>
  <c r="S26" i="69"/>
  <c r="S27" i="69"/>
  <c r="S28" i="69"/>
  <c r="S29" i="69"/>
  <c r="S30" i="69"/>
  <c r="S31" i="69"/>
  <c r="S32" i="69"/>
  <c r="S33" i="69"/>
  <c r="S34" i="69"/>
  <c r="S35" i="69"/>
  <c r="S36" i="69"/>
  <c r="S37" i="69"/>
  <c r="S38" i="69"/>
  <c r="S39" i="69"/>
  <c r="S40" i="69"/>
  <c r="S41" i="69"/>
  <c r="S42" i="69"/>
  <c r="S43" i="69"/>
  <c r="S44" i="69"/>
  <c r="S45" i="69"/>
  <c r="S46" i="69"/>
  <c r="S47" i="69"/>
  <c r="S48" i="69"/>
  <c r="S49" i="69"/>
  <c r="S50" i="69"/>
  <c r="S51" i="69"/>
  <c r="S52" i="69"/>
  <c r="S53" i="69"/>
  <c r="S54" i="69"/>
  <c r="S55" i="69"/>
  <c r="S56" i="69"/>
  <c r="S57" i="69"/>
  <c r="S58" i="69"/>
  <c r="S59" i="69"/>
  <c r="S60" i="69"/>
  <c r="S61" i="69"/>
  <c r="S62" i="69"/>
  <c r="S63" i="69"/>
  <c r="S64" i="69"/>
  <c r="S65" i="69"/>
  <c r="S66" i="69"/>
  <c r="S67" i="69"/>
  <c r="S68" i="69"/>
  <c r="S69" i="69"/>
  <c r="S70" i="69"/>
  <c r="S71" i="69"/>
  <c r="S72" i="69"/>
  <c r="S73" i="69"/>
  <c r="S74" i="69"/>
  <c r="S75" i="69"/>
  <c r="S76" i="69"/>
  <c r="S77" i="69"/>
  <c r="S78" i="69"/>
  <c r="S6" i="69"/>
  <c r="M11" i="91" l="1"/>
  <c r="F8" i="114" l="1"/>
  <c r="E8" i="114"/>
  <c r="D8" i="114"/>
  <c r="G34" i="91" l="1"/>
  <c r="G33" i="91"/>
  <c r="G32" i="91"/>
  <c r="C13" i="18" l="1"/>
  <c r="C12" i="123"/>
  <c r="C11" i="123"/>
  <c r="C10" i="123"/>
  <c r="BZ82" i="58" l="1"/>
  <c r="D522" i="57"/>
  <c r="C13" i="123"/>
  <c r="I13" i="123"/>
  <c r="J13" i="123"/>
  <c r="K13" i="123"/>
  <c r="H13" i="123"/>
  <c r="G13" i="123"/>
  <c r="F13" i="123"/>
  <c r="E13" i="123"/>
  <c r="D13" i="123"/>
  <c r="C6" i="123"/>
  <c r="C5" i="123"/>
  <c r="C4" i="123"/>
  <c r="D16" i="123" l="1"/>
  <c r="C16" i="123"/>
  <c r="I17" i="123"/>
  <c r="I18" i="123"/>
  <c r="I16" i="123"/>
  <c r="J16" i="123"/>
  <c r="J17" i="123"/>
  <c r="J18" i="123"/>
  <c r="H16" i="123"/>
  <c r="K17" i="123"/>
  <c r="H17" i="123"/>
  <c r="E16" i="123"/>
  <c r="G18" i="123"/>
  <c r="F16" i="123"/>
  <c r="H18" i="123"/>
  <c r="G16" i="123"/>
  <c r="C17" i="123"/>
  <c r="F17" i="123"/>
  <c r="G17" i="123"/>
  <c r="K18" i="123"/>
  <c r="K16" i="123"/>
  <c r="C18" i="123"/>
  <c r="D17" i="123"/>
  <c r="E18" i="123"/>
  <c r="D18" i="123"/>
  <c r="E17" i="123"/>
  <c r="F18" i="123"/>
  <c r="D7" i="119"/>
  <c r="C6" i="119"/>
  <c r="C5" i="119"/>
  <c r="C4" i="119"/>
  <c r="E6" i="119" l="1"/>
  <c r="E4" i="119"/>
  <c r="E5" i="119"/>
  <c r="C5" i="97"/>
  <c r="C6" i="97"/>
  <c r="C4" i="97"/>
  <c r="H18" i="97" l="1"/>
  <c r="F17" i="97"/>
  <c r="I16" i="97"/>
  <c r="F18" i="97"/>
  <c r="D17" i="97"/>
  <c r="E18" i="97"/>
  <c r="D16" i="97"/>
  <c r="D18" i="97"/>
  <c r="E16" i="97"/>
  <c r="E17" i="97"/>
  <c r="C16" i="97"/>
  <c r="I17" i="97"/>
  <c r="F16" i="97"/>
  <c r="G18" i="97"/>
  <c r="C17" i="97"/>
  <c r="H17" i="97"/>
  <c r="G16" i="97"/>
  <c r="C18" i="97"/>
  <c r="I18" i="97"/>
  <c r="G17" i="97"/>
  <c r="H16" i="97"/>
  <c r="G11" i="91" l="1"/>
  <c r="H10" i="91" s="1"/>
  <c r="G7" i="91"/>
  <c r="I13" i="97"/>
  <c r="H13" i="97"/>
  <c r="G13" i="97"/>
  <c r="F13" i="97"/>
  <c r="E13" i="97"/>
  <c r="D13" i="97"/>
  <c r="C13" i="97"/>
  <c r="I453" i="109"/>
  <c r="H453" i="109"/>
  <c r="G453" i="109"/>
  <c r="F453" i="109"/>
  <c r="E453" i="109"/>
  <c r="I452" i="109"/>
  <c r="H452" i="109"/>
  <c r="G452" i="109"/>
  <c r="F452" i="109"/>
  <c r="E452" i="109"/>
  <c r="I451" i="109"/>
  <c r="H451" i="109"/>
  <c r="G451" i="109"/>
  <c r="F451" i="109"/>
  <c r="E451" i="109"/>
  <c r="I450" i="109"/>
  <c r="H450" i="109"/>
  <c r="G450" i="109"/>
  <c r="F450" i="109"/>
  <c r="E450" i="109"/>
  <c r="I449" i="109"/>
  <c r="H449" i="109"/>
  <c r="G449" i="109"/>
  <c r="F449" i="109"/>
  <c r="E449" i="109"/>
  <c r="I448" i="109"/>
  <c r="H448" i="109"/>
  <c r="G448" i="109"/>
  <c r="F448" i="109"/>
  <c r="E448" i="109"/>
  <c r="I453" i="106"/>
  <c r="H453" i="106"/>
  <c r="G453" i="106"/>
  <c r="F453" i="106"/>
  <c r="E453" i="106"/>
  <c r="I452" i="106"/>
  <c r="H452" i="106"/>
  <c r="G452" i="106"/>
  <c r="F452" i="106"/>
  <c r="E452" i="106"/>
  <c r="I451" i="106"/>
  <c r="H451" i="106"/>
  <c r="G451" i="106"/>
  <c r="F451" i="106"/>
  <c r="E451" i="106"/>
  <c r="I450" i="106"/>
  <c r="H450" i="106"/>
  <c r="G450" i="106"/>
  <c r="F450" i="106"/>
  <c r="E450" i="106"/>
  <c r="I449" i="106"/>
  <c r="H449" i="106"/>
  <c r="G449" i="106"/>
  <c r="F449" i="106"/>
  <c r="E449" i="106"/>
  <c r="I448" i="106"/>
  <c r="H448" i="106"/>
  <c r="G448" i="106"/>
  <c r="F448" i="106"/>
  <c r="E448" i="106"/>
  <c r="D9" i="114"/>
  <c r="D10" i="114"/>
  <c r="D11" i="114"/>
  <c r="E12" i="114"/>
  <c r="F12" i="114"/>
  <c r="E13" i="114"/>
  <c r="F13" i="114"/>
  <c r="E14" i="114"/>
  <c r="F14" i="114"/>
  <c r="E15" i="114"/>
  <c r="F15" i="114"/>
  <c r="H7" i="91" l="1"/>
  <c r="E16" i="114"/>
  <c r="F16" i="114"/>
  <c r="D15" i="114"/>
  <c r="D13" i="114"/>
  <c r="D12" i="114"/>
  <c r="D14" i="114"/>
  <c r="H5" i="91"/>
  <c r="H4" i="91"/>
  <c r="H6" i="91"/>
  <c r="D16" i="114" l="1"/>
  <c r="C28" i="91" l="1"/>
  <c r="C24" i="91"/>
  <c r="C20" i="91"/>
  <c r="C16" i="91"/>
  <c r="C12" i="91"/>
  <c r="C8" i="91"/>
  <c r="C4" i="91"/>
  <c r="G35" i="91"/>
  <c r="C7" i="123" l="1"/>
  <c r="C7" i="119"/>
  <c r="C7" i="97"/>
  <c r="H34" i="91"/>
  <c r="H32" i="91"/>
  <c r="H35" i="91"/>
  <c r="H33" i="91"/>
  <c r="D4" i="91"/>
  <c r="G31" i="91"/>
  <c r="H30" i="91" s="1"/>
  <c r="G27" i="91"/>
  <c r="G23" i="91"/>
  <c r="H23" i="91" s="1"/>
  <c r="G19" i="91"/>
  <c r="H18" i="91" s="1"/>
  <c r="G15" i="91"/>
  <c r="H11" i="91"/>
  <c r="G19" i="97" l="1"/>
  <c r="E19" i="97"/>
  <c r="H19" i="97"/>
  <c r="D19" i="97"/>
  <c r="F19" i="97"/>
  <c r="C19" i="97"/>
  <c r="I19" i="97"/>
  <c r="E7" i="119"/>
  <c r="H19" i="123"/>
  <c r="I19" i="123"/>
  <c r="D19" i="123"/>
  <c r="J19" i="123"/>
  <c r="K19" i="123"/>
  <c r="F19" i="123"/>
  <c r="E19" i="123"/>
  <c r="G19" i="123"/>
  <c r="C19" i="123"/>
  <c r="H8" i="91"/>
  <c r="E4" i="91"/>
  <c r="H25" i="91"/>
  <c r="H31" i="91"/>
  <c r="H28" i="91"/>
  <c r="H29" i="91"/>
  <c r="H26" i="91"/>
  <c r="H27" i="91"/>
  <c r="H24" i="91"/>
  <c r="H20" i="91"/>
  <c r="H21" i="91"/>
  <c r="H22" i="91"/>
  <c r="H19" i="91"/>
  <c r="H16" i="91"/>
  <c r="H17" i="91"/>
  <c r="H12" i="91"/>
  <c r="H15" i="91"/>
  <c r="H13" i="91"/>
  <c r="H14" i="91"/>
  <c r="H9" i="91"/>
  <c r="D16" i="91" l="1"/>
  <c r="E16" i="91"/>
  <c r="D20" i="91"/>
  <c r="E20" i="91"/>
  <c r="D24" i="91"/>
  <c r="E24" i="91"/>
  <c r="D28" i="91"/>
  <c r="E28" i="91"/>
  <c r="D12" i="91"/>
  <c r="E12" i="91"/>
  <c r="D8" i="91"/>
  <c r="E8" i="91"/>
  <c r="O79" i="19" l="1"/>
  <c r="N79" i="19"/>
  <c r="M79" i="19"/>
  <c r="O78" i="19"/>
  <c r="N78" i="19"/>
  <c r="M78" i="19"/>
  <c r="O77" i="19"/>
  <c r="N77" i="19"/>
  <c r="M77" i="19"/>
  <c r="O76" i="19"/>
  <c r="N76" i="19"/>
  <c r="M76" i="19"/>
  <c r="O75" i="19"/>
  <c r="N75" i="19"/>
  <c r="M75" i="19"/>
  <c r="O74" i="19"/>
  <c r="N74" i="19"/>
  <c r="M74" i="19"/>
  <c r="O73" i="19"/>
  <c r="N73" i="19"/>
  <c r="M73" i="19"/>
  <c r="O72" i="19"/>
  <c r="N72" i="19"/>
  <c r="M72" i="19"/>
  <c r="O71" i="19"/>
  <c r="N71" i="19"/>
  <c r="M71" i="19"/>
  <c r="O70" i="19"/>
  <c r="N70" i="19"/>
  <c r="M70" i="19"/>
  <c r="O69" i="19"/>
  <c r="N69" i="19"/>
  <c r="M69" i="19"/>
  <c r="O68" i="19"/>
  <c r="N68" i="19"/>
  <c r="M68" i="19"/>
  <c r="O67" i="19"/>
  <c r="N67" i="19"/>
  <c r="M67" i="19"/>
  <c r="O66" i="19"/>
  <c r="N66" i="19"/>
  <c r="M66" i="19"/>
  <c r="O65" i="19"/>
  <c r="N65" i="19"/>
  <c r="M65" i="19"/>
  <c r="O64" i="19"/>
  <c r="N64" i="19"/>
  <c r="M64" i="19"/>
  <c r="O63" i="19"/>
  <c r="N63" i="19"/>
  <c r="M63" i="19"/>
  <c r="O62" i="19"/>
  <c r="N62" i="19"/>
  <c r="M62" i="19"/>
  <c r="O61" i="19"/>
  <c r="N61" i="19"/>
  <c r="M61" i="19"/>
  <c r="O60" i="19"/>
  <c r="N60" i="19"/>
  <c r="M60" i="19"/>
  <c r="O59" i="19"/>
  <c r="N59" i="19"/>
  <c r="M59" i="19"/>
  <c r="O58" i="19"/>
  <c r="N58" i="19"/>
  <c r="M58" i="19"/>
  <c r="O57" i="19"/>
  <c r="N57" i="19"/>
  <c r="M57" i="19"/>
  <c r="O56" i="19"/>
  <c r="N56" i="19"/>
  <c r="M56" i="19"/>
  <c r="O55" i="19"/>
  <c r="N55" i="19"/>
  <c r="M55" i="19"/>
  <c r="O54" i="19"/>
  <c r="N54" i="19"/>
  <c r="M54" i="19"/>
  <c r="O53" i="19"/>
  <c r="N53" i="19"/>
  <c r="M53" i="19"/>
  <c r="O52" i="19"/>
  <c r="N52" i="19"/>
  <c r="M52" i="19"/>
  <c r="O51" i="19"/>
  <c r="N51" i="19"/>
  <c r="M51" i="19"/>
  <c r="O50" i="19"/>
  <c r="N50" i="19"/>
  <c r="M50" i="19"/>
  <c r="O49" i="19"/>
  <c r="N49" i="19"/>
  <c r="M49" i="19"/>
  <c r="O48" i="19"/>
  <c r="N48" i="19"/>
  <c r="M48" i="19"/>
  <c r="O47" i="19"/>
  <c r="N47" i="19"/>
  <c r="M47" i="19"/>
  <c r="O46" i="19"/>
  <c r="N46" i="19"/>
  <c r="M46" i="19"/>
  <c r="O45" i="19"/>
  <c r="N45" i="19"/>
  <c r="M45" i="19"/>
  <c r="O44" i="19"/>
  <c r="N44" i="19"/>
  <c r="M44" i="19"/>
  <c r="O43" i="19"/>
  <c r="N43" i="19"/>
  <c r="M43" i="19"/>
  <c r="O42" i="19"/>
  <c r="N42" i="19"/>
  <c r="M42" i="19"/>
  <c r="O41" i="19"/>
  <c r="N41" i="19"/>
  <c r="M41" i="19"/>
  <c r="O40" i="19"/>
  <c r="N40" i="19"/>
  <c r="M40" i="19"/>
  <c r="O39" i="19"/>
  <c r="N39" i="19"/>
  <c r="M39" i="19"/>
  <c r="O38" i="19"/>
  <c r="N38" i="19"/>
  <c r="M38" i="19"/>
  <c r="O37" i="19"/>
  <c r="N37" i="19"/>
  <c r="M37" i="19"/>
  <c r="O36" i="19"/>
  <c r="N36" i="19"/>
  <c r="M36" i="19"/>
  <c r="O35" i="19"/>
  <c r="N35" i="19"/>
  <c r="M35" i="19"/>
  <c r="O34" i="19"/>
  <c r="N34" i="19"/>
  <c r="M34" i="19"/>
  <c r="O33" i="19"/>
  <c r="N33" i="19"/>
  <c r="M33" i="19"/>
  <c r="O32" i="19"/>
  <c r="N32" i="19"/>
  <c r="M32" i="19"/>
  <c r="O31" i="19"/>
  <c r="N31" i="19"/>
  <c r="M31" i="19"/>
  <c r="O30" i="19"/>
  <c r="N30" i="19"/>
  <c r="M30" i="19"/>
  <c r="O29" i="19"/>
  <c r="N29" i="19"/>
  <c r="M29" i="19"/>
  <c r="O28" i="19"/>
  <c r="N28" i="19"/>
  <c r="M28" i="19"/>
  <c r="O27" i="19"/>
  <c r="N27" i="19"/>
  <c r="M27" i="19"/>
  <c r="O26" i="19"/>
  <c r="N26" i="19"/>
  <c r="M26" i="19"/>
  <c r="O25" i="19"/>
  <c r="N25" i="19"/>
  <c r="M25" i="19"/>
  <c r="O24" i="19"/>
  <c r="N24" i="19"/>
  <c r="M24" i="19"/>
  <c r="O23" i="19"/>
  <c r="N23" i="19"/>
  <c r="M23" i="19"/>
  <c r="O22" i="19"/>
  <c r="N22" i="19"/>
  <c r="M22" i="19"/>
  <c r="O21" i="19"/>
  <c r="N21" i="19"/>
  <c r="M21" i="19"/>
  <c r="O20" i="19"/>
  <c r="N20" i="19"/>
  <c r="M20" i="19"/>
  <c r="O19" i="19"/>
  <c r="N19" i="19"/>
  <c r="M19" i="19"/>
  <c r="O18" i="19"/>
  <c r="N18" i="19"/>
  <c r="M18" i="19"/>
  <c r="O17" i="19"/>
  <c r="N17" i="19"/>
  <c r="M17" i="19"/>
  <c r="O16" i="19"/>
  <c r="N16" i="19"/>
  <c r="M16" i="19"/>
  <c r="O15" i="19"/>
  <c r="N15" i="19"/>
  <c r="M15" i="19"/>
  <c r="O14" i="19"/>
  <c r="N14" i="19"/>
  <c r="M14" i="19"/>
  <c r="O13" i="19"/>
  <c r="N13" i="19"/>
  <c r="M13" i="19"/>
  <c r="O12" i="19"/>
  <c r="N12" i="19"/>
  <c r="M12" i="19"/>
  <c r="O11" i="19"/>
  <c r="N11" i="19"/>
  <c r="M11" i="19"/>
  <c r="O10" i="19"/>
  <c r="N10" i="19"/>
  <c r="M10" i="19"/>
  <c r="O9" i="19"/>
  <c r="N9" i="19"/>
  <c r="M9" i="19"/>
  <c r="O8" i="19"/>
  <c r="N8" i="19"/>
  <c r="M8" i="19"/>
  <c r="O7" i="19"/>
  <c r="N7" i="19"/>
  <c r="M7" i="19"/>
  <c r="O6" i="19"/>
  <c r="N6" i="19"/>
  <c r="M6" i="19"/>
  <c r="D80" i="19"/>
  <c r="K6" i="61"/>
  <c r="N7" i="61"/>
  <c r="M7" i="61"/>
  <c r="L7" i="61"/>
  <c r="N6" i="61"/>
  <c r="M6" i="61"/>
  <c r="L6" i="61"/>
  <c r="N12" i="18"/>
  <c r="M12" i="18"/>
  <c r="N11" i="18"/>
  <c r="M11" i="18"/>
  <c r="N10" i="18"/>
  <c r="M10" i="18"/>
  <c r="N9" i="18"/>
  <c r="M9" i="18"/>
  <c r="N8" i="18"/>
  <c r="M8" i="18"/>
  <c r="N7" i="18"/>
  <c r="M7" i="18"/>
  <c r="N6" i="18"/>
  <c r="M6" i="18"/>
  <c r="L6" i="18"/>
  <c r="L12" i="18"/>
  <c r="L11" i="18"/>
  <c r="L10" i="18"/>
  <c r="L9" i="18"/>
  <c r="L8" i="18"/>
  <c r="L7" i="18"/>
  <c r="G13" i="18"/>
  <c r="D79" i="69"/>
  <c r="I79" i="69" s="1"/>
  <c r="J79" i="69" s="1"/>
  <c r="D78" i="69"/>
  <c r="I78" i="69" s="1"/>
  <c r="J78" i="69" s="1"/>
  <c r="D77" i="69"/>
  <c r="I77" i="69" s="1"/>
  <c r="J77" i="69" s="1"/>
  <c r="D76" i="69"/>
  <c r="I76" i="69" s="1"/>
  <c r="J76" i="69" s="1"/>
  <c r="D75" i="69"/>
  <c r="D74" i="69"/>
  <c r="I74" i="69" s="1"/>
  <c r="J74" i="69" s="1"/>
  <c r="D73" i="69"/>
  <c r="I73" i="69" s="1"/>
  <c r="J73" i="69" s="1"/>
  <c r="D72" i="69"/>
  <c r="D71" i="69"/>
  <c r="I71" i="69" s="1"/>
  <c r="J71" i="69" s="1"/>
  <c r="D70" i="69"/>
  <c r="I70" i="69" s="1"/>
  <c r="J70" i="69" s="1"/>
  <c r="D69" i="69"/>
  <c r="I69" i="69" s="1"/>
  <c r="J69" i="69" s="1"/>
  <c r="D68" i="69"/>
  <c r="D67" i="69"/>
  <c r="I67" i="69" s="1"/>
  <c r="D66" i="69"/>
  <c r="I66" i="69" s="1"/>
  <c r="J66" i="69" s="1"/>
  <c r="D65" i="69"/>
  <c r="I65" i="69" s="1"/>
  <c r="J65" i="69" s="1"/>
  <c r="D64" i="69"/>
  <c r="D63" i="69"/>
  <c r="I63" i="69" s="1"/>
  <c r="J63" i="69" s="1"/>
  <c r="D62" i="69"/>
  <c r="I62" i="69" s="1"/>
  <c r="J62" i="69" s="1"/>
  <c r="D61" i="69"/>
  <c r="I61" i="69" s="1"/>
  <c r="J61" i="69" s="1"/>
  <c r="D60" i="69"/>
  <c r="I60" i="69" s="1"/>
  <c r="J60" i="69" s="1"/>
  <c r="D59" i="69"/>
  <c r="I59" i="69" s="1"/>
  <c r="J59" i="69" s="1"/>
  <c r="D58" i="69"/>
  <c r="I58" i="69" s="1"/>
  <c r="J58" i="69" s="1"/>
  <c r="D57" i="69"/>
  <c r="I57" i="69" s="1"/>
  <c r="J57" i="69" s="1"/>
  <c r="D56" i="69"/>
  <c r="D55" i="69"/>
  <c r="I55" i="69" s="1"/>
  <c r="J55" i="69" s="1"/>
  <c r="D54" i="69"/>
  <c r="I54" i="69" s="1"/>
  <c r="J54" i="69" s="1"/>
  <c r="D53" i="69"/>
  <c r="I53" i="69" s="1"/>
  <c r="J53" i="69" s="1"/>
  <c r="D52" i="69"/>
  <c r="I52" i="69" s="1"/>
  <c r="J52" i="69" s="1"/>
  <c r="D51" i="69"/>
  <c r="I51" i="69" s="1"/>
  <c r="J51" i="69" s="1"/>
  <c r="D50" i="69"/>
  <c r="I50" i="69" s="1"/>
  <c r="J50" i="69" s="1"/>
  <c r="D49" i="69"/>
  <c r="I49" i="69" s="1"/>
  <c r="J49" i="69" s="1"/>
  <c r="D48" i="69"/>
  <c r="D47" i="69"/>
  <c r="I47" i="69" s="1"/>
  <c r="J47" i="69" s="1"/>
  <c r="D46" i="69"/>
  <c r="I46" i="69" s="1"/>
  <c r="J46" i="69" s="1"/>
  <c r="D45" i="69"/>
  <c r="I45" i="69" s="1"/>
  <c r="J45" i="69" s="1"/>
  <c r="D44" i="69"/>
  <c r="D43" i="69"/>
  <c r="I43" i="69" s="1"/>
  <c r="J43" i="69" s="1"/>
  <c r="D42" i="69"/>
  <c r="I42" i="69" s="1"/>
  <c r="J42" i="69" s="1"/>
  <c r="D41" i="69"/>
  <c r="I41" i="69" s="1"/>
  <c r="J41" i="69" s="1"/>
  <c r="D40" i="69"/>
  <c r="D39" i="69"/>
  <c r="I39" i="69" s="1"/>
  <c r="J39" i="69" s="1"/>
  <c r="D38" i="69"/>
  <c r="I38" i="69" s="1"/>
  <c r="J38" i="69" s="1"/>
  <c r="D37" i="69"/>
  <c r="I37" i="69" s="1"/>
  <c r="J37" i="69" s="1"/>
  <c r="D36" i="69"/>
  <c r="I36" i="69" s="1"/>
  <c r="D35" i="69"/>
  <c r="D34" i="69"/>
  <c r="I34" i="69" s="1"/>
  <c r="J34" i="69" s="1"/>
  <c r="D33" i="69"/>
  <c r="I33" i="69" s="1"/>
  <c r="J33" i="69" s="1"/>
  <c r="D32" i="69"/>
  <c r="D31" i="69"/>
  <c r="D30" i="69"/>
  <c r="I30" i="69" s="1"/>
  <c r="J30" i="69" s="1"/>
  <c r="D29" i="69"/>
  <c r="I29" i="69" s="1"/>
  <c r="J29" i="69" s="1"/>
  <c r="D28" i="69"/>
  <c r="I28" i="69" s="1"/>
  <c r="J28" i="69" s="1"/>
  <c r="D27" i="69"/>
  <c r="I27" i="69" s="1"/>
  <c r="J27" i="69" s="1"/>
  <c r="D26" i="69"/>
  <c r="I26" i="69" s="1"/>
  <c r="J26" i="69" s="1"/>
  <c r="D25" i="69"/>
  <c r="I25" i="69" s="1"/>
  <c r="J25" i="69" s="1"/>
  <c r="D24" i="69"/>
  <c r="D23" i="69"/>
  <c r="I23" i="69" s="1"/>
  <c r="J23" i="69" s="1"/>
  <c r="D22" i="69"/>
  <c r="I22" i="69" s="1"/>
  <c r="J22" i="69" s="1"/>
  <c r="D21" i="69"/>
  <c r="I21" i="69" s="1"/>
  <c r="J21" i="69" s="1"/>
  <c r="D20" i="69"/>
  <c r="I20" i="69" s="1"/>
  <c r="J20" i="69" s="1"/>
  <c r="D19" i="69"/>
  <c r="I19" i="69" s="1"/>
  <c r="J19" i="69" s="1"/>
  <c r="D18" i="69"/>
  <c r="I18" i="69" s="1"/>
  <c r="J18" i="69" s="1"/>
  <c r="D17" i="69"/>
  <c r="I17" i="69" s="1"/>
  <c r="J17" i="69" s="1"/>
  <c r="D16" i="69"/>
  <c r="D15" i="69"/>
  <c r="I15" i="69" s="1"/>
  <c r="J15" i="69" s="1"/>
  <c r="D14" i="69"/>
  <c r="I14" i="69" s="1"/>
  <c r="J14" i="69" s="1"/>
  <c r="D13" i="69"/>
  <c r="I13" i="69" s="1"/>
  <c r="J13" i="69" s="1"/>
  <c r="D12" i="69"/>
  <c r="I12" i="69" s="1"/>
  <c r="J12" i="69" s="1"/>
  <c r="D11" i="69"/>
  <c r="I11" i="69" s="1"/>
  <c r="J11" i="69" s="1"/>
  <c r="D10" i="69"/>
  <c r="I10" i="69" s="1"/>
  <c r="J10" i="69" s="1"/>
  <c r="D9" i="69"/>
  <c r="I9" i="69" s="1"/>
  <c r="J9" i="69" s="1"/>
  <c r="D8" i="69"/>
  <c r="D7" i="69"/>
  <c r="D6" i="69"/>
  <c r="C7" i="67"/>
  <c r="G13" i="66"/>
  <c r="F12" i="66"/>
  <c r="E13" i="66"/>
  <c r="D13" i="66"/>
  <c r="C12" i="66"/>
  <c r="H12" i="66" s="1"/>
  <c r="I12" i="66" s="1"/>
  <c r="V22" i="66" s="1"/>
  <c r="C11" i="66"/>
  <c r="H11" i="66" s="1"/>
  <c r="U25" i="66" s="1"/>
  <c r="C10" i="66"/>
  <c r="H10" i="66" s="1"/>
  <c r="T24" i="66" s="1"/>
  <c r="C9" i="66"/>
  <c r="H9" i="66" s="1"/>
  <c r="I9" i="66" s="1"/>
  <c r="S22" i="66" s="1"/>
  <c r="C8" i="66"/>
  <c r="H8" i="66" s="1"/>
  <c r="I8" i="66" s="1"/>
  <c r="R22" i="66" s="1"/>
  <c r="C7" i="66"/>
  <c r="H7" i="66" s="1"/>
  <c r="Q25" i="66" s="1"/>
  <c r="C6" i="66"/>
  <c r="G79" i="69"/>
  <c r="G78" i="69"/>
  <c r="G77" i="69"/>
  <c r="G76" i="69"/>
  <c r="G75" i="69"/>
  <c r="G74" i="69"/>
  <c r="G73" i="69"/>
  <c r="G72" i="69"/>
  <c r="G71" i="69"/>
  <c r="G70" i="69"/>
  <c r="G69" i="69"/>
  <c r="G68" i="69"/>
  <c r="G67" i="69"/>
  <c r="G66" i="69"/>
  <c r="G65" i="69"/>
  <c r="G64" i="69"/>
  <c r="G63" i="69"/>
  <c r="G62" i="69"/>
  <c r="G61" i="69"/>
  <c r="G60" i="69"/>
  <c r="G59"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G26" i="69"/>
  <c r="G25" i="69"/>
  <c r="G24" i="69"/>
  <c r="G23" i="69"/>
  <c r="G22" i="69"/>
  <c r="G21" i="69"/>
  <c r="G20" i="69"/>
  <c r="G19" i="69"/>
  <c r="G18" i="69"/>
  <c r="G17" i="69"/>
  <c r="G16" i="69"/>
  <c r="G15" i="69"/>
  <c r="G14" i="69"/>
  <c r="G13" i="69"/>
  <c r="G12" i="69"/>
  <c r="G11" i="69"/>
  <c r="G10" i="69"/>
  <c r="G9" i="69"/>
  <c r="G8" i="69"/>
  <c r="G7" i="69"/>
  <c r="G6" i="69"/>
  <c r="F7" i="67"/>
  <c r="F6" i="67"/>
  <c r="F11" i="66"/>
  <c r="F10" i="66"/>
  <c r="F9" i="66"/>
  <c r="F8" i="66"/>
  <c r="F7" i="66"/>
  <c r="F6" i="66"/>
  <c r="H7" i="67" l="1"/>
  <c r="I7" i="67" s="1"/>
  <c r="AI6" i="19"/>
  <c r="G8" i="61"/>
  <c r="H80" i="69"/>
  <c r="E80" i="69"/>
  <c r="E8" i="67"/>
  <c r="I31" i="69"/>
  <c r="I7" i="69"/>
  <c r="AM36" i="19"/>
  <c r="I6" i="69"/>
  <c r="AM75" i="19"/>
  <c r="AI16" i="19"/>
  <c r="AH16" i="19" s="1"/>
  <c r="H6" i="67"/>
  <c r="H80" i="19"/>
  <c r="H6" i="66"/>
  <c r="D8" i="67"/>
  <c r="G8" i="67"/>
  <c r="F13" i="66"/>
  <c r="F80" i="69"/>
  <c r="AQ79" i="19"/>
  <c r="AQ70" i="19"/>
  <c r="AQ64" i="19"/>
  <c r="AQ58" i="19"/>
  <c r="AQ45" i="19"/>
  <c r="AQ39" i="19"/>
  <c r="AQ32" i="19"/>
  <c r="AQ26" i="19"/>
  <c r="AQ13" i="19"/>
  <c r="AQ7" i="19"/>
  <c r="AQ74" i="19"/>
  <c r="AQ69" i="19"/>
  <c r="AQ57" i="19"/>
  <c r="AQ51" i="19"/>
  <c r="AQ44" i="19"/>
  <c r="AQ38" i="19"/>
  <c r="AQ25" i="19"/>
  <c r="AQ19" i="19"/>
  <c r="AQ12" i="19"/>
  <c r="AQ6" i="19"/>
  <c r="AQ78" i="19"/>
  <c r="AQ73" i="19"/>
  <c r="AQ63" i="19"/>
  <c r="AQ56" i="19"/>
  <c r="AQ50" i="19"/>
  <c r="AQ37" i="19"/>
  <c r="AQ31" i="19"/>
  <c r="AQ24" i="19"/>
  <c r="AQ18" i="19"/>
  <c r="AQ77" i="19"/>
  <c r="AQ68" i="19"/>
  <c r="AQ62" i="19"/>
  <c r="AQ49" i="19"/>
  <c r="AQ43" i="19"/>
  <c r="AQ36" i="19"/>
  <c r="AQ30" i="19"/>
  <c r="AQ17" i="19"/>
  <c r="AQ11" i="19"/>
  <c r="AQ72" i="19"/>
  <c r="AQ61" i="19"/>
  <c r="AQ55" i="19"/>
  <c r="AQ48" i="19"/>
  <c r="AQ42" i="19"/>
  <c r="AQ29" i="19"/>
  <c r="AQ23" i="19"/>
  <c r="AQ16" i="19"/>
  <c r="AQ10" i="19"/>
  <c r="AQ76" i="19"/>
  <c r="AQ67" i="19"/>
  <c r="AQ60" i="19"/>
  <c r="AQ54" i="19"/>
  <c r="AQ41" i="19"/>
  <c r="AQ35" i="19"/>
  <c r="AQ28" i="19"/>
  <c r="AQ22" i="19"/>
  <c r="AQ9" i="19"/>
  <c r="AQ71" i="19"/>
  <c r="AQ66" i="19"/>
  <c r="AQ53" i="19"/>
  <c r="AQ47" i="19"/>
  <c r="AQ40" i="19"/>
  <c r="AQ34" i="19"/>
  <c r="AQ21" i="19"/>
  <c r="AQ15" i="19"/>
  <c r="AQ8" i="19"/>
  <c r="AI29" i="19"/>
  <c r="AH29" i="19" s="1"/>
  <c r="AQ75" i="19"/>
  <c r="AQ33" i="19"/>
  <c r="AM49" i="19"/>
  <c r="AI42" i="19"/>
  <c r="AH42" i="19" s="1"/>
  <c r="AM11" i="19"/>
  <c r="AM62" i="19"/>
  <c r="AI48" i="19"/>
  <c r="AH48" i="19" s="1"/>
  <c r="AM17" i="19"/>
  <c r="AM68" i="19"/>
  <c r="AQ46" i="19"/>
  <c r="AQ27" i="19"/>
  <c r="AI55" i="19"/>
  <c r="AH55" i="19" s="1"/>
  <c r="AQ52" i="19"/>
  <c r="AI10" i="19"/>
  <c r="AH10" i="19" s="1"/>
  <c r="AI61" i="19"/>
  <c r="AH61" i="19" s="1"/>
  <c r="AM30" i="19"/>
  <c r="AQ59" i="19"/>
  <c r="AQ14" i="19"/>
  <c r="AQ65" i="19"/>
  <c r="AI73" i="19"/>
  <c r="AH73" i="19" s="1"/>
  <c r="AI67" i="19"/>
  <c r="AH67" i="19" s="1"/>
  <c r="AI60" i="19"/>
  <c r="AH60" i="19" s="1"/>
  <c r="AI54" i="19"/>
  <c r="AH54" i="19" s="1"/>
  <c r="AI41" i="19"/>
  <c r="AH41" i="19" s="1"/>
  <c r="AI35" i="19"/>
  <c r="AH35" i="19" s="1"/>
  <c r="AI28" i="19"/>
  <c r="AH28" i="19" s="1"/>
  <c r="AI22" i="19"/>
  <c r="AH22" i="19" s="1"/>
  <c r="AI9" i="19"/>
  <c r="AH9" i="19" s="1"/>
  <c r="AI79" i="19"/>
  <c r="AH79" i="19" s="1"/>
  <c r="AI72" i="19"/>
  <c r="AH72" i="19" s="1"/>
  <c r="AI66" i="19"/>
  <c r="AH66" i="19" s="1"/>
  <c r="AI53" i="19"/>
  <c r="AH53" i="19" s="1"/>
  <c r="AI47" i="19"/>
  <c r="AH47" i="19" s="1"/>
  <c r="AI40" i="19"/>
  <c r="AH40" i="19" s="1"/>
  <c r="AI34" i="19"/>
  <c r="AH34" i="19" s="1"/>
  <c r="AI21" i="19"/>
  <c r="AH21" i="19" s="1"/>
  <c r="AI15" i="19"/>
  <c r="AH15" i="19" s="1"/>
  <c r="AI8" i="19"/>
  <c r="AH8" i="19" s="1"/>
  <c r="AI78" i="19"/>
  <c r="AH78" i="19" s="1"/>
  <c r="AI65" i="19"/>
  <c r="AH65" i="19" s="1"/>
  <c r="AI59" i="19"/>
  <c r="AH59" i="19" s="1"/>
  <c r="AI52" i="19"/>
  <c r="AH52" i="19" s="1"/>
  <c r="AI46" i="19"/>
  <c r="AH46" i="19" s="1"/>
  <c r="AI33" i="19"/>
  <c r="AH33" i="19" s="1"/>
  <c r="AI27" i="19"/>
  <c r="AH27" i="19" s="1"/>
  <c r="AI20" i="19"/>
  <c r="AH20" i="19" s="1"/>
  <c r="AI14" i="19"/>
  <c r="AH14" i="19" s="1"/>
  <c r="AI77" i="19"/>
  <c r="AH77" i="19" s="1"/>
  <c r="AI71" i="19"/>
  <c r="AH71" i="19" s="1"/>
  <c r="AI64" i="19"/>
  <c r="AH64" i="19" s="1"/>
  <c r="AI58" i="19"/>
  <c r="AH58" i="19" s="1"/>
  <c r="AI45" i="19"/>
  <c r="AH45" i="19" s="1"/>
  <c r="AI39" i="19"/>
  <c r="AH39" i="19" s="1"/>
  <c r="AI32" i="19"/>
  <c r="AH32" i="19" s="1"/>
  <c r="AI26" i="19"/>
  <c r="AH26" i="19" s="1"/>
  <c r="AI13" i="19"/>
  <c r="AH13" i="19" s="1"/>
  <c r="AI7" i="19"/>
  <c r="AH7" i="19" s="1"/>
  <c r="AI76" i="19"/>
  <c r="AH76" i="19" s="1"/>
  <c r="AI70" i="19"/>
  <c r="AH70" i="19" s="1"/>
  <c r="AI57" i="19"/>
  <c r="AH57" i="19" s="1"/>
  <c r="AI51" i="19"/>
  <c r="AH51" i="19" s="1"/>
  <c r="AI44" i="19"/>
  <c r="AH44" i="19" s="1"/>
  <c r="AI38" i="19"/>
  <c r="AH38" i="19" s="1"/>
  <c r="AI25" i="19"/>
  <c r="AH25" i="19" s="1"/>
  <c r="AI19" i="19"/>
  <c r="AH19" i="19" s="1"/>
  <c r="AI12" i="19"/>
  <c r="AH12" i="19" s="1"/>
  <c r="AI69" i="19"/>
  <c r="AH69" i="19" s="1"/>
  <c r="AI63" i="19"/>
  <c r="AH63" i="19" s="1"/>
  <c r="AI56" i="19"/>
  <c r="AH56" i="19" s="1"/>
  <c r="AI50" i="19"/>
  <c r="AH50" i="19" s="1"/>
  <c r="AI37" i="19"/>
  <c r="AH37" i="19" s="1"/>
  <c r="AI31" i="19"/>
  <c r="AH31" i="19" s="1"/>
  <c r="AI24" i="19"/>
  <c r="AH24" i="19" s="1"/>
  <c r="AI18" i="19"/>
  <c r="AH18" i="19" s="1"/>
  <c r="AI75" i="19"/>
  <c r="AH75" i="19" s="1"/>
  <c r="AI68" i="19"/>
  <c r="AH68" i="19" s="1"/>
  <c r="AI62" i="19"/>
  <c r="AH62" i="19" s="1"/>
  <c r="AI49" i="19"/>
  <c r="AH49" i="19" s="1"/>
  <c r="AI43" i="19"/>
  <c r="AH43" i="19" s="1"/>
  <c r="AI36" i="19"/>
  <c r="AH36" i="19" s="1"/>
  <c r="AI30" i="19"/>
  <c r="AH30" i="19" s="1"/>
  <c r="AI17" i="19"/>
  <c r="AH17" i="19" s="1"/>
  <c r="AI11" i="19"/>
  <c r="AH11" i="19" s="1"/>
  <c r="AM74" i="19"/>
  <c r="AM61" i="19"/>
  <c r="AM55" i="19"/>
  <c r="AM48" i="19"/>
  <c r="AM42" i="19"/>
  <c r="AM29" i="19"/>
  <c r="AM23" i="19"/>
  <c r="AM16" i="19"/>
  <c r="AM10" i="19"/>
  <c r="AM73" i="19"/>
  <c r="AM67" i="19"/>
  <c r="AM60" i="19"/>
  <c r="AM54" i="19"/>
  <c r="AM41" i="19"/>
  <c r="AM35" i="19"/>
  <c r="AM28" i="19"/>
  <c r="AM22" i="19"/>
  <c r="AM9" i="19"/>
  <c r="AM79" i="19"/>
  <c r="AM72" i="19"/>
  <c r="AM66" i="19"/>
  <c r="AM53" i="19"/>
  <c r="AM47" i="19"/>
  <c r="AM40" i="19"/>
  <c r="AM34" i="19"/>
  <c r="AM21" i="19"/>
  <c r="AM15" i="19"/>
  <c r="AM8" i="19"/>
  <c r="AM78" i="19"/>
  <c r="AM65" i="19"/>
  <c r="AM59" i="19"/>
  <c r="AM52" i="19"/>
  <c r="AM46" i="19"/>
  <c r="AM33" i="19"/>
  <c r="AM27" i="19"/>
  <c r="AM20" i="19"/>
  <c r="AM14" i="19"/>
  <c r="AM77" i="19"/>
  <c r="AM71" i="19"/>
  <c r="AM64" i="19"/>
  <c r="AM58" i="19"/>
  <c r="AM45" i="19"/>
  <c r="AM39" i="19"/>
  <c r="AM32" i="19"/>
  <c r="AM26" i="19"/>
  <c r="AM13" i="19"/>
  <c r="AM7" i="19"/>
  <c r="AM76" i="19"/>
  <c r="AM70" i="19"/>
  <c r="AM57" i="19"/>
  <c r="AM51" i="19"/>
  <c r="AM44" i="19"/>
  <c r="AM38" i="19"/>
  <c r="AM25" i="19"/>
  <c r="AM19" i="19"/>
  <c r="AM12" i="19"/>
  <c r="AM6" i="19"/>
  <c r="AM69" i="19"/>
  <c r="AM63" i="19"/>
  <c r="AM56" i="19"/>
  <c r="AM50" i="19"/>
  <c r="AM37" i="19"/>
  <c r="AM31" i="19"/>
  <c r="AM24" i="19"/>
  <c r="AM18" i="19"/>
  <c r="AI23" i="19"/>
  <c r="AH23" i="19" s="1"/>
  <c r="AI74" i="19"/>
  <c r="AH74" i="19" s="1"/>
  <c r="AM43" i="19"/>
  <c r="AQ20" i="19"/>
  <c r="I35" i="69"/>
  <c r="J35" i="69" s="1"/>
  <c r="J67" i="69"/>
  <c r="J36" i="69"/>
  <c r="I44" i="69"/>
  <c r="J44" i="69" s="1"/>
  <c r="I68" i="69"/>
  <c r="J68" i="69" s="1"/>
  <c r="I75" i="69"/>
  <c r="J75" i="69" s="1"/>
  <c r="I8" i="69"/>
  <c r="J8" i="69" s="1"/>
  <c r="I16" i="69"/>
  <c r="J16" i="69" s="1"/>
  <c r="I24" i="69"/>
  <c r="J24" i="69" s="1"/>
  <c r="I32" i="69"/>
  <c r="I40" i="69"/>
  <c r="J40" i="69" s="1"/>
  <c r="I48" i="69"/>
  <c r="J48" i="69" s="1"/>
  <c r="I56" i="69"/>
  <c r="J56" i="69" s="1"/>
  <c r="I64" i="69"/>
  <c r="J64" i="69" s="1"/>
  <c r="I72" i="69"/>
  <c r="J72" i="69" s="1"/>
  <c r="V24" i="66"/>
  <c r="I10" i="66"/>
  <c r="T22" i="66" s="1"/>
  <c r="S25" i="66"/>
  <c r="T25" i="66"/>
  <c r="S23" i="66"/>
  <c r="V25" i="66"/>
  <c r="T23" i="66"/>
  <c r="V23" i="66"/>
  <c r="S24" i="66"/>
  <c r="I7" i="66"/>
  <c r="Q22" i="66" s="1"/>
  <c r="Q23" i="66"/>
  <c r="Q24" i="66"/>
  <c r="R23" i="66"/>
  <c r="R24" i="66"/>
  <c r="R25" i="66"/>
  <c r="I11" i="66"/>
  <c r="U22" i="66" s="1"/>
  <c r="U23" i="66"/>
  <c r="U24" i="66"/>
  <c r="G80" i="69" l="1"/>
  <c r="AL12" i="19"/>
  <c r="AN12" i="19" s="1"/>
  <c r="AO12" i="19" s="1"/>
  <c r="AL21" i="19"/>
  <c r="AN21" i="19" s="1"/>
  <c r="AO21" i="19" s="1"/>
  <c r="AJ43" i="19"/>
  <c r="AK43" i="19" s="1"/>
  <c r="AJ46" i="19"/>
  <c r="AK46" i="19" s="1"/>
  <c r="AJ48" i="19"/>
  <c r="AK48" i="19" s="1"/>
  <c r="AP17" i="19"/>
  <c r="AR17" i="19" s="1"/>
  <c r="AS17" i="19" s="1"/>
  <c r="AL36" i="19"/>
  <c r="AN36" i="19" s="1"/>
  <c r="AO36" i="19" s="1"/>
  <c r="AL19" i="19"/>
  <c r="AN19" i="19" s="1"/>
  <c r="AO19" i="19" s="1"/>
  <c r="AL59" i="19"/>
  <c r="AN59" i="19" s="1"/>
  <c r="AO59" i="19" s="1"/>
  <c r="AL34" i="19"/>
  <c r="AN34" i="19" s="1"/>
  <c r="AO34" i="19" s="1"/>
  <c r="AL79" i="19"/>
  <c r="AN79" i="19" s="1"/>
  <c r="AO79" i="19" s="1"/>
  <c r="AL54" i="19"/>
  <c r="AN54" i="19" s="1"/>
  <c r="AO54" i="19" s="1"/>
  <c r="AL23" i="19"/>
  <c r="AN23" i="19" s="1"/>
  <c r="AO23" i="19" s="1"/>
  <c r="AL74" i="19"/>
  <c r="AN74" i="19" s="1"/>
  <c r="AO74" i="19" s="1"/>
  <c r="AJ49" i="19"/>
  <c r="AK49" i="19" s="1"/>
  <c r="AJ31" i="19"/>
  <c r="AK31" i="19" s="1"/>
  <c r="AJ12" i="19"/>
  <c r="AK12" i="19" s="1"/>
  <c r="AJ57" i="19"/>
  <c r="AK57" i="19" s="1"/>
  <c r="AJ32" i="19"/>
  <c r="AK32" i="19" s="1"/>
  <c r="AJ77" i="19"/>
  <c r="AK77" i="19" s="1"/>
  <c r="AJ52" i="19"/>
  <c r="AK52" i="19" s="1"/>
  <c r="AJ21" i="19"/>
  <c r="AK21" i="19" s="1"/>
  <c r="AJ72" i="19"/>
  <c r="AK72" i="19" s="1"/>
  <c r="AJ41" i="19"/>
  <c r="AK41" i="19" s="1"/>
  <c r="AP14" i="19"/>
  <c r="AR14" i="19" s="1"/>
  <c r="AS14" i="19" s="1"/>
  <c r="AJ55" i="19"/>
  <c r="AK55" i="19" s="1"/>
  <c r="AL62" i="19"/>
  <c r="AN62" i="19" s="1"/>
  <c r="AO62" i="19" s="1"/>
  <c r="AJ29" i="19"/>
  <c r="AK29" i="19" s="1"/>
  <c r="AP47" i="19"/>
  <c r="AR47" i="19" s="1"/>
  <c r="AS47" i="19" s="1"/>
  <c r="AP28" i="19"/>
  <c r="AR28" i="19" s="1"/>
  <c r="AS28" i="19" s="1"/>
  <c r="AP76" i="19"/>
  <c r="AR76" i="19" s="1"/>
  <c r="AS76" i="19" s="1"/>
  <c r="AP48" i="19"/>
  <c r="AR48" i="19" s="1"/>
  <c r="AS48" i="19" s="1"/>
  <c r="AP30" i="19"/>
  <c r="AR30" i="19" s="1"/>
  <c r="AS30" i="19" s="1"/>
  <c r="AP77" i="19"/>
  <c r="AR77" i="19" s="1"/>
  <c r="AS77" i="19" s="1"/>
  <c r="AP56" i="19"/>
  <c r="AR56" i="19" s="1"/>
  <c r="AS56" i="19" s="1"/>
  <c r="AP19" i="19"/>
  <c r="AR19" i="19" s="1"/>
  <c r="AS19" i="19" s="1"/>
  <c r="AP69" i="19"/>
  <c r="AR69" i="19" s="1"/>
  <c r="AS69" i="19" s="1"/>
  <c r="AP39" i="19"/>
  <c r="AR39" i="19" s="1"/>
  <c r="AS39" i="19" s="1"/>
  <c r="AL43" i="19"/>
  <c r="AN43" i="19" s="1"/>
  <c r="AO43" i="19" s="1"/>
  <c r="AL77" i="19"/>
  <c r="AN77" i="19" s="1"/>
  <c r="AO77" i="19" s="1"/>
  <c r="AL16" i="19"/>
  <c r="AN16" i="19" s="1"/>
  <c r="AO16" i="19" s="1"/>
  <c r="AJ26" i="19"/>
  <c r="AK26" i="19" s="1"/>
  <c r="AJ35" i="19"/>
  <c r="AK35" i="19" s="1"/>
  <c r="AP40" i="19"/>
  <c r="AR40" i="19" s="1"/>
  <c r="AS40" i="19" s="1"/>
  <c r="AP68" i="19"/>
  <c r="AR68" i="19" s="1"/>
  <c r="AS68" i="19" s="1"/>
  <c r="AP79" i="19"/>
  <c r="AR79" i="19" s="1"/>
  <c r="AS79" i="19" s="1"/>
  <c r="AL50" i="19"/>
  <c r="AN50" i="19" s="1"/>
  <c r="AO50" i="19" s="1"/>
  <c r="AJ23" i="19"/>
  <c r="AK23" i="19" s="1"/>
  <c r="AL56" i="19"/>
  <c r="AN56" i="19" s="1"/>
  <c r="AO56" i="19" s="1"/>
  <c r="AL25" i="19"/>
  <c r="AN25" i="19" s="1"/>
  <c r="AO25" i="19" s="1"/>
  <c r="AL76" i="19"/>
  <c r="AN76" i="19" s="1"/>
  <c r="AO76" i="19" s="1"/>
  <c r="AL45" i="19"/>
  <c r="AN45" i="19" s="1"/>
  <c r="AO45" i="19" s="1"/>
  <c r="AL20" i="19"/>
  <c r="AN20" i="19" s="1"/>
  <c r="AO20" i="19" s="1"/>
  <c r="AL65" i="19"/>
  <c r="AN65" i="19" s="1"/>
  <c r="AO65" i="19" s="1"/>
  <c r="AL40" i="19"/>
  <c r="AN40" i="19" s="1"/>
  <c r="AO40" i="19" s="1"/>
  <c r="AL9" i="19"/>
  <c r="AN9" i="19" s="1"/>
  <c r="AO9" i="19" s="1"/>
  <c r="AL60" i="19"/>
  <c r="AN60" i="19" s="1"/>
  <c r="AO60" i="19" s="1"/>
  <c r="AL29" i="19"/>
  <c r="AN29" i="19" s="1"/>
  <c r="AO29" i="19" s="1"/>
  <c r="AJ11" i="19"/>
  <c r="AK11" i="19" s="1"/>
  <c r="AJ62" i="19"/>
  <c r="AK62" i="19" s="1"/>
  <c r="AJ37" i="19"/>
  <c r="AK37" i="19" s="1"/>
  <c r="AJ19" i="19"/>
  <c r="AK19" i="19" s="1"/>
  <c r="AJ70" i="19"/>
  <c r="AK70" i="19" s="1"/>
  <c r="AJ39" i="19"/>
  <c r="AK39" i="19" s="1"/>
  <c r="AJ14" i="19"/>
  <c r="AK14" i="19" s="1"/>
  <c r="AJ59" i="19"/>
  <c r="AK59" i="19" s="1"/>
  <c r="AJ34" i="19"/>
  <c r="AK34" i="19" s="1"/>
  <c r="AJ79" i="19"/>
  <c r="AK79" i="19" s="1"/>
  <c r="AJ54" i="19"/>
  <c r="AK54" i="19" s="1"/>
  <c r="AP59" i="19"/>
  <c r="AR59" i="19" s="1"/>
  <c r="AS59" i="19" s="1"/>
  <c r="AP27" i="19"/>
  <c r="AR27" i="19" s="1"/>
  <c r="AS27" i="19" s="1"/>
  <c r="AL11" i="19"/>
  <c r="AN11" i="19" s="1"/>
  <c r="AO11" i="19" s="1"/>
  <c r="AP8" i="19"/>
  <c r="AR8" i="19" s="1"/>
  <c r="AS8" i="19"/>
  <c r="AP53" i="19"/>
  <c r="AR53" i="19" s="1"/>
  <c r="AS53" i="19" s="1"/>
  <c r="AP35" i="19"/>
  <c r="AR35" i="19" s="1"/>
  <c r="AS35" i="19" s="1"/>
  <c r="AP10" i="19"/>
  <c r="AR10" i="19" s="1"/>
  <c r="AS10" i="19" s="1"/>
  <c r="AP55" i="19"/>
  <c r="AR55" i="19" s="1"/>
  <c r="AS55" i="19" s="1"/>
  <c r="AP36" i="19"/>
  <c r="AR36" i="19" s="1"/>
  <c r="AS36" i="19" s="1"/>
  <c r="AP18" i="19"/>
  <c r="AR18" i="19" s="1"/>
  <c r="AS18" i="19" s="1"/>
  <c r="AP63" i="19"/>
  <c r="AR63" i="19" s="1"/>
  <c r="AS63" i="19" s="1"/>
  <c r="AP25" i="19"/>
  <c r="AR25" i="19" s="1"/>
  <c r="AS25" i="19" s="1"/>
  <c r="AP74" i="19"/>
  <c r="AR74" i="19" s="1"/>
  <c r="AS74" i="19" s="1"/>
  <c r="AP45" i="19"/>
  <c r="AR45" i="19" s="1"/>
  <c r="AS45" i="19" s="1"/>
  <c r="AL57" i="19"/>
  <c r="AN57" i="19" s="1"/>
  <c r="AO57" i="19" s="1"/>
  <c r="AL72" i="19"/>
  <c r="AN72" i="19" s="1"/>
  <c r="AO72" i="19" s="1"/>
  <c r="AJ24" i="19"/>
  <c r="AK24" i="19" s="1"/>
  <c r="AJ71" i="19"/>
  <c r="AK71" i="19" s="1"/>
  <c r="AP65" i="19"/>
  <c r="AR65" i="19" s="1"/>
  <c r="AS65" i="19" s="1"/>
  <c r="AP22" i="19"/>
  <c r="AR22" i="19" s="1"/>
  <c r="AS22" i="19" s="1"/>
  <c r="AP50" i="19"/>
  <c r="AR50" i="19" s="1"/>
  <c r="AS50" i="19" s="1"/>
  <c r="AP32" i="19"/>
  <c r="AR32" i="19" s="1"/>
  <c r="AS32" i="19" s="1"/>
  <c r="AL14" i="19"/>
  <c r="AN14" i="19" s="1"/>
  <c r="AO14" i="19" s="1"/>
  <c r="AL18" i="19"/>
  <c r="AN18" i="19" s="1"/>
  <c r="AO18" i="19" s="1"/>
  <c r="AL63" i="19"/>
  <c r="AN63" i="19" s="1"/>
  <c r="AO63" i="19" s="1"/>
  <c r="AL38" i="19"/>
  <c r="AN38" i="19" s="1"/>
  <c r="AO38" i="19" s="1"/>
  <c r="AL7" i="19"/>
  <c r="AN7" i="19" s="1"/>
  <c r="AO7" i="19" s="1"/>
  <c r="AL58" i="19"/>
  <c r="AN58" i="19" s="1"/>
  <c r="AO58" i="19" s="1"/>
  <c r="AL27" i="19"/>
  <c r="AN27" i="19" s="1"/>
  <c r="AO27" i="19" s="1"/>
  <c r="AL78" i="19"/>
  <c r="AN78" i="19" s="1"/>
  <c r="AO78" i="19" s="1"/>
  <c r="AL47" i="19"/>
  <c r="AN47" i="19" s="1"/>
  <c r="AO47" i="19" s="1"/>
  <c r="AL22" i="19"/>
  <c r="AN22" i="19" s="1"/>
  <c r="AO22" i="19" s="1"/>
  <c r="AL67" i="19"/>
  <c r="AN67" i="19" s="1"/>
  <c r="AO67" i="19" s="1"/>
  <c r="AL42" i="19"/>
  <c r="AN42" i="19" s="1"/>
  <c r="AO42" i="19" s="1"/>
  <c r="AJ17" i="19"/>
  <c r="AK17" i="19" s="1"/>
  <c r="AJ68" i="19"/>
  <c r="AK68" i="19" s="1"/>
  <c r="AJ50" i="19"/>
  <c r="AK50" i="19" s="1"/>
  <c r="AJ25" i="19"/>
  <c r="AK25" i="19" s="1"/>
  <c r="AJ76" i="19"/>
  <c r="AK76" i="19" s="1"/>
  <c r="AJ45" i="19"/>
  <c r="AK45" i="19" s="1"/>
  <c r="AJ20" i="19"/>
  <c r="AK20" i="19" s="1"/>
  <c r="AJ65" i="19"/>
  <c r="AK65" i="19" s="1"/>
  <c r="AJ40" i="19"/>
  <c r="AK40" i="19" s="1"/>
  <c r="AJ9" i="19"/>
  <c r="AK9" i="19" s="1"/>
  <c r="AJ60" i="19"/>
  <c r="AK60" i="19" s="1"/>
  <c r="AL30" i="19"/>
  <c r="AN30" i="19" s="1"/>
  <c r="AO30" i="19" s="1"/>
  <c r="AP46" i="19"/>
  <c r="AR46" i="19" s="1"/>
  <c r="AS46" i="19" s="1"/>
  <c r="AJ42" i="19"/>
  <c r="AK42" i="19" s="1"/>
  <c r="AP15" i="19"/>
  <c r="AR15" i="19" s="1"/>
  <c r="AS15" i="19" s="1"/>
  <c r="AP66" i="19"/>
  <c r="AR66" i="19" s="1"/>
  <c r="AS66" i="19" s="1"/>
  <c r="AP41" i="19"/>
  <c r="AR41" i="19" s="1"/>
  <c r="AS41" i="19" s="1"/>
  <c r="AP16" i="19"/>
  <c r="AR16" i="19" s="1"/>
  <c r="AS16" i="19" s="1"/>
  <c r="AP61" i="19"/>
  <c r="AR61" i="19" s="1"/>
  <c r="AS61" i="19" s="1"/>
  <c r="AP43" i="19"/>
  <c r="AR43" i="19" s="1"/>
  <c r="AS43" i="19" s="1"/>
  <c r="AP24" i="19"/>
  <c r="AR24" i="19" s="1"/>
  <c r="AS24" i="19" s="1"/>
  <c r="AP73" i="19"/>
  <c r="AR73" i="19" s="1"/>
  <c r="AS73" i="19" s="1"/>
  <c r="AP38" i="19"/>
  <c r="AR38" i="19" s="1"/>
  <c r="AS38" i="19" s="1"/>
  <c r="AP7" i="19"/>
  <c r="AR7" i="19" s="1"/>
  <c r="AS7" i="19" s="1"/>
  <c r="AP58" i="19"/>
  <c r="AR58" i="19" s="1"/>
  <c r="AS58" i="19" s="1"/>
  <c r="AJ16" i="19"/>
  <c r="AK16" i="19" s="1"/>
  <c r="AL37" i="19"/>
  <c r="AN37" i="19" s="1"/>
  <c r="AO37" i="19" s="1"/>
  <c r="AL52" i="19"/>
  <c r="AN52" i="19" s="1"/>
  <c r="AO52" i="19" s="1"/>
  <c r="AL61" i="19"/>
  <c r="AN61" i="19" s="1"/>
  <c r="AO61" i="19" s="1"/>
  <c r="AJ51" i="19"/>
  <c r="AK51" i="19" s="1"/>
  <c r="AJ66" i="19"/>
  <c r="AK66" i="19" s="1"/>
  <c r="AP75" i="19"/>
  <c r="AR75" i="19" s="1"/>
  <c r="AS75" i="19" s="1"/>
  <c r="AP42" i="19"/>
  <c r="AR42" i="19" s="1"/>
  <c r="AS42" i="19" s="1"/>
  <c r="AP57" i="19"/>
  <c r="AR57" i="19" s="1"/>
  <c r="AS57" i="19" s="1"/>
  <c r="AJ74" i="19"/>
  <c r="AK74" i="19" s="1"/>
  <c r="AL39" i="19"/>
  <c r="AN39" i="19" s="1"/>
  <c r="AO39" i="19" s="1"/>
  <c r="AL24" i="19"/>
  <c r="AN24" i="19" s="1"/>
  <c r="AO24" i="19" s="1"/>
  <c r="AL69" i="19"/>
  <c r="AN69" i="19" s="1"/>
  <c r="AO69" i="19" s="1"/>
  <c r="AL44" i="19"/>
  <c r="AN44" i="19" s="1"/>
  <c r="AO44" i="19" s="1"/>
  <c r="AL13" i="19"/>
  <c r="AN13" i="19" s="1"/>
  <c r="AO13" i="19" s="1"/>
  <c r="AL64" i="19"/>
  <c r="AN64" i="19" s="1"/>
  <c r="AO64" i="19" s="1"/>
  <c r="AL33" i="19"/>
  <c r="AN33" i="19" s="1"/>
  <c r="AO33" i="19" s="1"/>
  <c r="AL8" i="19"/>
  <c r="AN8" i="19" s="1"/>
  <c r="AO8" i="19" s="1"/>
  <c r="AL53" i="19"/>
  <c r="AN53" i="19" s="1"/>
  <c r="AO53" i="19" s="1"/>
  <c r="AL28" i="19"/>
  <c r="AN28" i="19" s="1"/>
  <c r="AO28" i="19" s="1"/>
  <c r="AL73" i="19"/>
  <c r="AN73" i="19" s="1"/>
  <c r="AO73" i="19" s="1"/>
  <c r="AL48" i="19"/>
  <c r="AN48" i="19" s="1"/>
  <c r="AO48" i="19" s="1"/>
  <c r="AJ30" i="19"/>
  <c r="AK30" i="19" s="1"/>
  <c r="AJ75" i="19"/>
  <c r="AK75" i="19" s="1"/>
  <c r="AJ56" i="19"/>
  <c r="AK56" i="19" s="1"/>
  <c r="AJ38" i="19"/>
  <c r="AK38" i="19" s="1"/>
  <c r="AJ7" i="19"/>
  <c r="AK7" i="19" s="1"/>
  <c r="AJ58" i="19"/>
  <c r="AK58" i="19" s="1"/>
  <c r="AJ27" i="19"/>
  <c r="AK27" i="19" s="1"/>
  <c r="AJ78" i="19"/>
  <c r="AK78" i="19" s="1"/>
  <c r="AJ47" i="19"/>
  <c r="AK47" i="19" s="1"/>
  <c r="AJ22" i="19"/>
  <c r="AK22" i="19" s="1"/>
  <c r="AJ67" i="19"/>
  <c r="AK67" i="19" s="1"/>
  <c r="AJ61" i="19"/>
  <c r="AK61" i="19" s="1"/>
  <c r="AL68" i="19"/>
  <c r="AN68" i="19" s="1"/>
  <c r="AO68" i="19" s="1"/>
  <c r="AL49" i="19"/>
  <c r="AN49" i="19" s="1"/>
  <c r="AO49" i="19" s="1"/>
  <c r="AP21" i="19"/>
  <c r="AR21" i="19" s="1"/>
  <c r="AS21" i="19" s="1"/>
  <c r="AP71" i="19"/>
  <c r="AR71" i="19" s="1"/>
  <c r="AS71" i="19" s="1"/>
  <c r="AP54" i="19"/>
  <c r="AR54" i="19" s="1"/>
  <c r="AS54" i="19" s="1"/>
  <c r="AP23" i="19"/>
  <c r="AR23" i="19" s="1"/>
  <c r="AS23" i="19" s="1"/>
  <c r="AP72" i="19"/>
  <c r="AR72" i="19" s="1"/>
  <c r="AS72" i="19" s="1"/>
  <c r="AP49" i="19"/>
  <c r="AR49" i="19" s="1"/>
  <c r="AS49" i="19" s="1"/>
  <c r="AP31" i="19"/>
  <c r="AR31" i="19" s="1"/>
  <c r="AS31" i="19" s="1"/>
  <c r="AP78" i="19"/>
  <c r="AR78" i="19" s="1"/>
  <c r="AS78" i="19" s="1"/>
  <c r="AP44" i="19"/>
  <c r="AR44" i="19" s="1"/>
  <c r="AS44" i="19" s="1"/>
  <c r="AP13" i="19"/>
  <c r="AR13" i="19" s="1"/>
  <c r="AS13" i="19" s="1"/>
  <c r="AP64" i="19"/>
  <c r="AR64" i="19" s="1"/>
  <c r="AS64" i="19" s="1"/>
  <c r="AL75" i="19"/>
  <c r="AN75" i="19" s="1"/>
  <c r="AO75" i="19" s="1"/>
  <c r="AL32" i="19"/>
  <c r="AN32" i="19" s="1"/>
  <c r="AO32" i="19" s="1"/>
  <c r="AL41" i="19"/>
  <c r="AN41" i="19" s="1"/>
  <c r="AO41" i="19" s="1"/>
  <c r="AJ69" i="19"/>
  <c r="AK69" i="19" s="1"/>
  <c r="AJ15" i="19"/>
  <c r="AK15" i="19" s="1"/>
  <c r="AP52" i="19"/>
  <c r="AR52" i="19" s="1"/>
  <c r="AS52" i="19" s="1"/>
  <c r="AP67" i="19"/>
  <c r="AR67" i="19" s="1"/>
  <c r="AS67" i="19" s="1"/>
  <c r="AP12" i="19"/>
  <c r="AR12" i="19" s="1"/>
  <c r="AS12" i="19" s="1"/>
  <c r="AL70" i="19"/>
  <c r="AN70" i="19" s="1"/>
  <c r="AO70" i="19" s="1"/>
  <c r="AP20" i="19"/>
  <c r="AR20" i="19" s="1"/>
  <c r="AS20" i="19" s="1"/>
  <c r="AL31" i="19"/>
  <c r="AN31" i="19" s="1"/>
  <c r="AO31" i="19" s="1"/>
  <c r="AL51" i="19"/>
  <c r="AN51" i="19" s="1"/>
  <c r="AO51" i="19" s="1"/>
  <c r="AL26" i="19"/>
  <c r="AN26" i="19" s="1"/>
  <c r="AO26" i="19" s="1"/>
  <c r="AL71" i="19"/>
  <c r="AN71" i="19" s="1"/>
  <c r="AO71" i="19" s="1"/>
  <c r="AL46" i="19"/>
  <c r="AN46" i="19" s="1"/>
  <c r="AO46" i="19" s="1"/>
  <c r="AL15" i="19"/>
  <c r="AN15" i="19" s="1"/>
  <c r="AO15" i="19" s="1"/>
  <c r="AL66" i="19"/>
  <c r="AN66" i="19" s="1"/>
  <c r="AO66" i="19" s="1"/>
  <c r="AL35" i="19"/>
  <c r="AN35" i="19" s="1"/>
  <c r="AO35" i="19" s="1"/>
  <c r="AL10" i="19"/>
  <c r="AN10" i="19" s="1"/>
  <c r="AO10" i="19" s="1"/>
  <c r="AL55" i="19"/>
  <c r="AN55" i="19" s="1"/>
  <c r="AO55" i="19" s="1"/>
  <c r="AJ36" i="19"/>
  <c r="AK36" i="19" s="1"/>
  <c r="AJ18" i="19"/>
  <c r="AK18" i="19" s="1"/>
  <c r="AJ63" i="19"/>
  <c r="AK63" i="19" s="1"/>
  <c r="AJ44" i="19"/>
  <c r="AK44" i="19" s="1"/>
  <c r="AJ13" i="19"/>
  <c r="AK13" i="19" s="1"/>
  <c r="AJ64" i="19"/>
  <c r="AK64" i="19" s="1"/>
  <c r="AJ33" i="19"/>
  <c r="AK33" i="19" s="1"/>
  <c r="AJ8" i="19"/>
  <c r="AK8" i="19" s="1"/>
  <c r="AJ53" i="19"/>
  <c r="AK53" i="19" s="1"/>
  <c r="AJ28" i="19"/>
  <c r="AK28" i="19" s="1"/>
  <c r="AJ73" i="19"/>
  <c r="AK73" i="19" s="1"/>
  <c r="AJ10" i="19"/>
  <c r="AK10" i="19" s="1"/>
  <c r="AL17" i="19"/>
  <c r="AN17" i="19" s="1"/>
  <c r="AO17" i="19" s="1"/>
  <c r="AP33" i="19"/>
  <c r="AR33" i="19" s="1"/>
  <c r="AS33" i="19" s="1"/>
  <c r="AP34" i="19"/>
  <c r="AR34" i="19" s="1"/>
  <c r="AS34" i="19" s="1"/>
  <c r="AP9" i="19"/>
  <c r="AR9" i="19" s="1"/>
  <c r="AS9" i="19" s="1"/>
  <c r="AP60" i="19"/>
  <c r="AR60" i="19" s="1"/>
  <c r="AS60" i="19" s="1"/>
  <c r="AP29" i="19"/>
  <c r="AR29" i="19" s="1"/>
  <c r="AS29" i="19" s="1"/>
  <c r="AP11" i="19"/>
  <c r="AR11" i="19" s="1"/>
  <c r="AS11" i="19" s="1"/>
  <c r="AP62" i="19"/>
  <c r="AR62" i="19" s="1"/>
  <c r="AS62" i="19" s="1"/>
  <c r="AP37" i="19"/>
  <c r="AR37" i="19" s="1"/>
  <c r="AS37" i="19" s="1"/>
  <c r="AP51" i="19"/>
  <c r="AR51" i="19" s="1"/>
  <c r="AS51" i="19" s="1"/>
  <c r="AP26" i="19"/>
  <c r="AR26" i="19" s="1"/>
  <c r="AS26" i="19" s="1"/>
  <c r="AP70" i="19"/>
  <c r="AR70" i="19" s="1"/>
  <c r="AS70" i="19" s="1"/>
  <c r="J7" i="69"/>
  <c r="J31" i="69"/>
  <c r="J6" i="69"/>
  <c r="I6" i="67"/>
  <c r="I6" i="66"/>
  <c r="P22" i="66" s="1"/>
  <c r="AL6" i="19"/>
  <c r="AN6" i="19" s="1"/>
  <c r="AO6" i="19" s="1"/>
  <c r="AP6" i="19"/>
  <c r="AR6" i="19" s="1"/>
  <c r="AS6" i="19" s="1"/>
  <c r="J32" i="69"/>
  <c r="N25" i="69" s="1"/>
  <c r="F8" i="67"/>
  <c r="AH6" i="19"/>
  <c r="P23" i="66"/>
  <c r="P24" i="66"/>
  <c r="P25" i="66"/>
  <c r="N35" i="69" l="1"/>
  <c r="M35" i="69" s="1"/>
  <c r="O35" i="69" s="1"/>
  <c r="P35" i="69" s="1"/>
  <c r="N21" i="69"/>
  <c r="M21" i="69" s="1"/>
  <c r="O21" i="69" s="1"/>
  <c r="P21" i="69" s="1"/>
  <c r="AJ6" i="19"/>
  <c r="AK6" i="19" s="1"/>
  <c r="N6" i="69"/>
  <c r="M6" i="69" s="1"/>
  <c r="O6" i="69" s="1"/>
  <c r="P6" i="69" s="1"/>
  <c r="N40" i="69"/>
  <c r="M40" i="69" s="1"/>
  <c r="O40" i="69" s="1"/>
  <c r="P40" i="69" s="1"/>
  <c r="N36" i="69"/>
  <c r="M36" i="69" s="1"/>
  <c r="O36" i="69" s="1"/>
  <c r="P36" i="69" s="1"/>
  <c r="N12" i="69"/>
  <c r="M12" i="69" s="1"/>
  <c r="O12" i="69" s="1"/>
  <c r="P12" i="69" s="1"/>
  <c r="M25" i="69"/>
  <c r="O25" i="69" s="1"/>
  <c r="P25" i="69" s="1"/>
  <c r="N13" i="69"/>
  <c r="N69" i="69"/>
  <c r="N61" i="69"/>
  <c r="N26" i="69"/>
  <c r="N37" i="69"/>
  <c r="N29" i="69"/>
  <c r="N64" i="69"/>
  <c r="N47" i="69"/>
  <c r="N66" i="69"/>
  <c r="N70" i="69"/>
  <c r="N32" i="69"/>
  <c r="N56" i="69"/>
  <c r="N71" i="69"/>
  <c r="N68" i="69"/>
  <c r="N53" i="69"/>
  <c r="N9" i="69"/>
  <c r="N51" i="69"/>
  <c r="N14" i="69"/>
  <c r="N33" i="69"/>
  <c r="N75" i="69"/>
  <c r="N19" i="69"/>
  <c r="N16" i="69"/>
  <c r="N31" i="69"/>
  <c r="N18" i="69"/>
  <c r="N11" i="69"/>
  <c r="N7" i="69"/>
  <c r="N50" i="69"/>
  <c r="N43" i="69"/>
  <c r="N67" i="69"/>
  <c r="N57" i="69"/>
  <c r="N59" i="69"/>
  <c r="N77" i="69"/>
  <c r="N62" i="69"/>
  <c r="N55" i="69"/>
  <c r="N73" i="69"/>
  <c r="N58" i="69"/>
  <c r="N8" i="69"/>
  <c r="N60" i="69"/>
  <c r="N10" i="69"/>
  <c r="N76" i="69"/>
  <c r="N24" i="69"/>
  <c r="N27" i="69"/>
  <c r="N63" i="69"/>
  <c r="N52" i="69"/>
  <c r="N78" i="69"/>
  <c r="N38" i="69"/>
  <c r="N39" i="69"/>
  <c r="N74" i="69"/>
  <c r="N44" i="69"/>
  <c r="N23" i="69"/>
  <c r="N45" i="69"/>
  <c r="N30" i="69"/>
  <c r="N15" i="69"/>
  <c r="N41" i="69"/>
  <c r="N22" i="69"/>
  <c r="N34" i="69"/>
  <c r="N28" i="69"/>
  <c r="N54" i="69"/>
  <c r="N49" i="69"/>
  <c r="N65" i="69"/>
  <c r="N79" i="69"/>
  <c r="M79" i="69" s="1"/>
  <c r="N17" i="69"/>
  <c r="N20" i="69"/>
  <c r="N46" i="69"/>
  <c r="N72" i="69"/>
  <c r="N48" i="69"/>
  <c r="N42" i="69"/>
  <c r="C4" i="62"/>
  <c r="M30" i="69" l="1"/>
  <c r="O30" i="69" s="1"/>
  <c r="P30" i="69" s="1"/>
  <c r="M55" i="69"/>
  <c r="O55" i="69" s="1"/>
  <c r="P55" i="69" s="1"/>
  <c r="M26" i="69"/>
  <c r="O26" i="69" s="1"/>
  <c r="P26" i="69" s="1"/>
  <c r="M28" i="69"/>
  <c r="O28" i="69" s="1"/>
  <c r="P28" i="69" s="1"/>
  <c r="M78" i="69"/>
  <c r="O78" i="69" s="1"/>
  <c r="P78" i="69" s="1"/>
  <c r="M10" i="69"/>
  <c r="O10" i="69" s="1"/>
  <c r="P10" i="69" s="1"/>
  <c r="M62" i="69"/>
  <c r="O62" i="69" s="1"/>
  <c r="P62" i="69" s="1"/>
  <c r="M50" i="69"/>
  <c r="O50" i="69" s="1"/>
  <c r="P50" i="69" s="1"/>
  <c r="M19" i="69"/>
  <c r="O19" i="69" s="1"/>
  <c r="P19" i="69" s="1"/>
  <c r="M53" i="69"/>
  <c r="O53" i="69" s="1"/>
  <c r="P53" i="69" s="1"/>
  <c r="M66" i="69"/>
  <c r="O66" i="69" s="1"/>
  <c r="P66" i="69" s="1"/>
  <c r="M61" i="69"/>
  <c r="O61" i="69" s="1"/>
  <c r="P61" i="69" s="1"/>
  <c r="M72" i="69"/>
  <c r="O72" i="69" s="1"/>
  <c r="P72" i="69" s="1"/>
  <c r="M38" i="69"/>
  <c r="O38" i="69" s="1"/>
  <c r="P38" i="69" s="1"/>
  <c r="M16" i="69"/>
  <c r="O16" i="69" s="1"/>
  <c r="P16" i="69" s="1"/>
  <c r="M70" i="69"/>
  <c r="O70" i="69" s="1"/>
  <c r="P70" i="69" s="1"/>
  <c r="M20" i="69"/>
  <c r="O20" i="69" s="1"/>
  <c r="P20" i="69" s="1"/>
  <c r="M45" i="69"/>
  <c r="O45" i="69" s="1"/>
  <c r="P45" i="69" s="1"/>
  <c r="M17" i="69"/>
  <c r="O17" i="69" s="1"/>
  <c r="P17" i="69" s="1"/>
  <c r="M34" i="69"/>
  <c r="O34" i="69" s="1"/>
  <c r="P34" i="69" s="1"/>
  <c r="M23" i="69"/>
  <c r="O23" i="69" s="1"/>
  <c r="P23" i="69" s="1"/>
  <c r="M52" i="69"/>
  <c r="O52" i="69" s="1"/>
  <c r="P52" i="69" s="1"/>
  <c r="M60" i="69"/>
  <c r="O60" i="69" s="1"/>
  <c r="P60" i="69" s="1"/>
  <c r="M77" i="69"/>
  <c r="O77" i="69" s="1"/>
  <c r="P77" i="69" s="1"/>
  <c r="M7" i="69"/>
  <c r="O7" i="69" s="1"/>
  <c r="P7" i="69" s="1"/>
  <c r="M75" i="69"/>
  <c r="O75" i="69" s="1"/>
  <c r="P75" i="69" s="1"/>
  <c r="M68" i="69"/>
  <c r="O68" i="69" s="1"/>
  <c r="P68" i="69" s="1"/>
  <c r="M47" i="69"/>
  <c r="O47" i="69" s="1"/>
  <c r="P47" i="69" s="1"/>
  <c r="M69" i="69"/>
  <c r="O69" i="69" s="1"/>
  <c r="P69" i="69" s="1"/>
  <c r="M54" i="69"/>
  <c r="O54" i="69" s="1"/>
  <c r="P54" i="69" s="1"/>
  <c r="M76" i="69"/>
  <c r="O76" i="69" s="1"/>
  <c r="P76" i="69" s="1"/>
  <c r="M42" i="69"/>
  <c r="O42" i="69" s="1"/>
  <c r="P42" i="69" s="1"/>
  <c r="M22" i="69"/>
  <c r="O22" i="69" s="1"/>
  <c r="P22" i="69" s="1"/>
  <c r="M44" i="69"/>
  <c r="O44" i="69" s="1"/>
  <c r="P44" i="69" s="1"/>
  <c r="M63" i="69"/>
  <c r="O63" i="69" s="1"/>
  <c r="P63" i="69" s="1"/>
  <c r="M8" i="69"/>
  <c r="O8" i="69" s="1"/>
  <c r="P8" i="69" s="1"/>
  <c r="M59" i="69"/>
  <c r="O59" i="69" s="1"/>
  <c r="P59" i="69" s="1"/>
  <c r="M11" i="69"/>
  <c r="O11" i="69" s="1"/>
  <c r="P11" i="69" s="1"/>
  <c r="M33" i="69"/>
  <c r="O33" i="69" s="1"/>
  <c r="P33" i="69" s="1"/>
  <c r="M71" i="69"/>
  <c r="O71" i="69" s="1"/>
  <c r="P71" i="69" s="1"/>
  <c r="M64" i="69"/>
  <c r="O64" i="69" s="1"/>
  <c r="P64" i="69" s="1"/>
  <c r="M13" i="69"/>
  <c r="O13" i="69" s="1"/>
  <c r="P13" i="69" s="1"/>
  <c r="M46" i="69"/>
  <c r="O46" i="69" s="1"/>
  <c r="P46" i="69" s="1"/>
  <c r="M43" i="69"/>
  <c r="O43" i="69" s="1"/>
  <c r="P43" i="69" s="1"/>
  <c r="M9" i="69"/>
  <c r="O9" i="69" s="1"/>
  <c r="P9" i="69" s="1"/>
  <c r="O79" i="69"/>
  <c r="P79" i="69" s="1"/>
  <c r="M48" i="69"/>
  <c r="O48" i="69" s="1"/>
  <c r="P48" i="69" s="1"/>
  <c r="M65" i="69"/>
  <c r="O65" i="69" s="1"/>
  <c r="P65" i="69" s="1"/>
  <c r="M41" i="69"/>
  <c r="O41" i="69" s="1"/>
  <c r="P41" i="69" s="1"/>
  <c r="M74" i="69"/>
  <c r="O74" i="69" s="1"/>
  <c r="P74" i="69" s="1"/>
  <c r="M27" i="69"/>
  <c r="O27" i="69" s="1"/>
  <c r="P27" i="69" s="1"/>
  <c r="M58" i="69"/>
  <c r="O58" i="69" s="1"/>
  <c r="P58" i="69" s="1"/>
  <c r="M57" i="69"/>
  <c r="O57" i="69" s="1"/>
  <c r="P57" i="69" s="1"/>
  <c r="M18" i="69"/>
  <c r="O18" i="69" s="1"/>
  <c r="P18" i="69" s="1"/>
  <c r="M14" i="69"/>
  <c r="O14" i="69" s="1"/>
  <c r="P14" i="69" s="1"/>
  <c r="M56" i="69"/>
  <c r="O56" i="69" s="1"/>
  <c r="P56" i="69" s="1"/>
  <c r="M29" i="69"/>
  <c r="O29" i="69" s="1"/>
  <c r="P29" i="69" s="1"/>
  <c r="M49" i="69"/>
  <c r="O49" i="69" s="1"/>
  <c r="P49" i="69" s="1"/>
  <c r="M15" i="69"/>
  <c r="O15" i="69" s="1"/>
  <c r="P15" i="69" s="1"/>
  <c r="M39" i="69"/>
  <c r="O39" i="69" s="1"/>
  <c r="P39" i="69" s="1"/>
  <c r="M24" i="69"/>
  <c r="O24" i="69" s="1"/>
  <c r="P24" i="69" s="1"/>
  <c r="M73" i="69"/>
  <c r="O73" i="69" s="1"/>
  <c r="P73" i="69" s="1"/>
  <c r="M67" i="69"/>
  <c r="O67" i="69" s="1"/>
  <c r="P67" i="69" s="1"/>
  <c r="M31" i="69"/>
  <c r="O31" i="69" s="1"/>
  <c r="P31" i="69" s="1"/>
  <c r="M51" i="69"/>
  <c r="O51" i="69" s="1"/>
  <c r="P51" i="69" s="1"/>
  <c r="M32" i="69"/>
  <c r="O32" i="69" s="1"/>
  <c r="P32" i="69" s="1"/>
  <c r="M37" i="69"/>
  <c r="O37" i="69" s="1"/>
  <c r="P37" i="69" s="1"/>
  <c r="K10" i="62"/>
  <c r="K4" i="62"/>
  <c r="K5" i="62"/>
  <c r="K6" i="62"/>
  <c r="K9" i="62"/>
  <c r="K7" i="62"/>
  <c r="K8" i="62"/>
  <c r="C11" i="63"/>
  <c r="C4" i="63"/>
  <c r="C18" i="63"/>
  <c r="C53" i="62"/>
  <c r="C46" i="62"/>
  <c r="C39" i="62"/>
  <c r="C32" i="62"/>
  <c r="C25" i="62"/>
  <c r="C18" i="62"/>
  <c r="C11" i="62"/>
  <c r="H24" i="63"/>
  <c r="G24" i="63"/>
  <c r="F24" i="63"/>
  <c r="H23" i="63"/>
  <c r="G23" i="63"/>
  <c r="F23" i="63"/>
  <c r="H22" i="63"/>
  <c r="G22" i="63"/>
  <c r="F22" i="63"/>
  <c r="H21" i="63"/>
  <c r="G21" i="63"/>
  <c r="F21" i="63"/>
  <c r="H20" i="63"/>
  <c r="G20" i="63"/>
  <c r="F20" i="63"/>
  <c r="H19" i="63"/>
  <c r="G19" i="63"/>
  <c r="F19" i="63"/>
  <c r="H18" i="63"/>
  <c r="G18" i="63"/>
  <c r="F18" i="63"/>
  <c r="J17" i="63"/>
  <c r="I17" i="63"/>
  <c r="J16" i="63"/>
  <c r="I16" i="63"/>
  <c r="J15" i="63"/>
  <c r="I15" i="63"/>
  <c r="J14" i="63"/>
  <c r="I14" i="63"/>
  <c r="J13" i="63"/>
  <c r="I13" i="63"/>
  <c r="J12" i="63"/>
  <c r="I12" i="63"/>
  <c r="J11" i="63"/>
  <c r="I11" i="63"/>
  <c r="J10" i="63"/>
  <c r="I10" i="63"/>
  <c r="J9" i="63"/>
  <c r="I9" i="63"/>
  <c r="J8" i="63"/>
  <c r="I8" i="63"/>
  <c r="J7" i="63"/>
  <c r="I7" i="63"/>
  <c r="J6" i="63"/>
  <c r="I6" i="63"/>
  <c r="J5" i="63"/>
  <c r="I5" i="63"/>
  <c r="J4" i="63"/>
  <c r="I4" i="63"/>
  <c r="K47" i="62" l="1"/>
  <c r="K46" i="62"/>
  <c r="K49" i="62"/>
  <c r="K48" i="62"/>
  <c r="K50" i="62"/>
  <c r="K51" i="62"/>
  <c r="K52" i="62"/>
  <c r="K29" i="62"/>
  <c r="K31" i="62"/>
  <c r="K30" i="62"/>
  <c r="K26" i="62"/>
  <c r="K25" i="62"/>
  <c r="K27" i="62"/>
  <c r="K28" i="62"/>
  <c r="K10" i="63"/>
  <c r="K9" i="63"/>
  <c r="K8" i="63"/>
  <c r="K5" i="63"/>
  <c r="K7" i="63"/>
  <c r="K6" i="63"/>
  <c r="K4" i="63"/>
  <c r="K37" i="62"/>
  <c r="K33" i="62"/>
  <c r="K38" i="62"/>
  <c r="K32" i="62"/>
  <c r="K36" i="62"/>
  <c r="K34" i="62"/>
  <c r="K35" i="62"/>
  <c r="K15" i="63"/>
  <c r="K13" i="63"/>
  <c r="K16" i="63"/>
  <c r="K14" i="63"/>
  <c r="K12" i="63"/>
  <c r="K17" i="63"/>
  <c r="K11" i="63"/>
  <c r="K13" i="62"/>
  <c r="K15" i="62"/>
  <c r="K11" i="62"/>
  <c r="K14" i="62"/>
  <c r="K16" i="62"/>
  <c r="K17" i="62"/>
  <c r="K12" i="62"/>
  <c r="K21" i="62"/>
  <c r="K22" i="62"/>
  <c r="K23" i="62"/>
  <c r="K20" i="62"/>
  <c r="K24" i="62"/>
  <c r="K19" i="62"/>
  <c r="K18" i="62"/>
  <c r="K45" i="62"/>
  <c r="K44" i="62"/>
  <c r="K40" i="62"/>
  <c r="K39" i="62"/>
  <c r="K41" i="62"/>
  <c r="K42" i="62"/>
  <c r="K43" i="62"/>
  <c r="H59" i="62"/>
  <c r="H58" i="62"/>
  <c r="H57" i="62"/>
  <c r="H56" i="62"/>
  <c r="H55" i="62"/>
  <c r="H54" i="62"/>
  <c r="H53" i="62"/>
  <c r="G59" i="62"/>
  <c r="G58" i="62"/>
  <c r="G57" i="62"/>
  <c r="G56" i="62"/>
  <c r="G55" i="62"/>
  <c r="G54" i="62"/>
  <c r="G53" i="62"/>
  <c r="F59" i="62"/>
  <c r="F58" i="62"/>
  <c r="F57" i="62"/>
  <c r="F56" i="62"/>
  <c r="F55" i="62"/>
  <c r="F54" i="62"/>
  <c r="F53" i="62"/>
  <c r="J52" i="62"/>
  <c r="I52" i="62"/>
  <c r="J51" i="62"/>
  <c r="I51" i="62"/>
  <c r="J50" i="62"/>
  <c r="I50" i="62"/>
  <c r="J49" i="62"/>
  <c r="I49" i="62"/>
  <c r="J48" i="62"/>
  <c r="I48" i="62"/>
  <c r="J47" i="62"/>
  <c r="I47" i="62"/>
  <c r="J46" i="62"/>
  <c r="I46" i="62"/>
  <c r="J45" i="62"/>
  <c r="I45" i="62"/>
  <c r="J44" i="62"/>
  <c r="I44" i="62"/>
  <c r="J43" i="62"/>
  <c r="I43" i="62"/>
  <c r="J42" i="62"/>
  <c r="I42" i="62"/>
  <c r="J41" i="62"/>
  <c r="I41" i="62"/>
  <c r="J40" i="62"/>
  <c r="I40" i="62"/>
  <c r="J39" i="62"/>
  <c r="I39" i="62"/>
  <c r="J38" i="62"/>
  <c r="I38" i="62"/>
  <c r="J37" i="62"/>
  <c r="I37" i="62"/>
  <c r="J36" i="62"/>
  <c r="I36" i="62"/>
  <c r="J35" i="62"/>
  <c r="I35" i="62"/>
  <c r="J34" i="62"/>
  <c r="I34" i="62"/>
  <c r="J33" i="62"/>
  <c r="I33" i="62"/>
  <c r="J32" i="62"/>
  <c r="I32" i="62"/>
  <c r="J31" i="62"/>
  <c r="I31" i="62"/>
  <c r="J30" i="62"/>
  <c r="I30" i="62"/>
  <c r="J29" i="62"/>
  <c r="I29" i="62"/>
  <c r="J28" i="62"/>
  <c r="I28" i="62"/>
  <c r="J27" i="62"/>
  <c r="I27" i="62"/>
  <c r="J26" i="62"/>
  <c r="I26" i="62"/>
  <c r="J25" i="62"/>
  <c r="I25" i="62"/>
  <c r="J24" i="62"/>
  <c r="I24" i="62"/>
  <c r="J23" i="62"/>
  <c r="I23" i="62"/>
  <c r="J22" i="62"/>
  <c r="I22" i="62"/>
  <c r="J21" i="62"/>
  <c r="I21" i="62"/>
  <c r="J20" i="62"/>
  <c r="I20" i="62"/>
  <c r="J19" i="62"/>
  <c r="I19" i="62"/>
  <c r="J18" i="62"/>
  <c r="I18" i="62"/>
  <c r="J17" i="62"/>
  <c r="I17" i="62"/>
  <c r="J16" i="62"/>
  <c r="I16" i="62"/>
  <c r="J15" i="62"/>
  <c r="I15" i="62"/>
  <c r="J14" i="62"/>
  <c r="I14" i="62"/>
  <c r="J13" i="62"/>
  <c r="I13" i="62"/>
  <c r="J12" i="62"/>
  <c r="I12" i="62"/>
  <c r="J11" i="62"/>
  <c r="I11" i="62"/>
  <c r="J10" i="62"/>
  <c r="I10" i="62"/>
  <c r="J9" i="62"/>
  <c r="I9" i="62"/>
  <c r="J8" i="62"/>
  <c r="I8" i="62"/>
  <c r="J7" i="62"/>
  <c r="I7" i="62"/>
  <c r="J6" i="62"/>
  <c r="I6" i="62"/>
  <c r="J5" i="62"/>
  <c r="I5" i="62"/>
  <c r="J4" i="62"/>
  <c r="I4" i="62"/>
  <c r="C8" i="61" l="1"/>
  <c r="K7" i="61" l="1"/>
  <c r="J7" i="61"/>
  <c r="I7" i="61"/>
  <c r="H7" i="61"/>
  <c r="J6" i="61"/>
  <c r="I6" i="61"/>
  <c r="H6" i="61"/>
  <c r="P6" i="40" l="1"/>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5" i="40"/>
  <c r="L75" i="40" l="1"/>
  <c r="L63" i="40"/>
  <c r="L51" i="40"/>
  <c r="L39" i="40"/>
  <c r="L27" i="40"/>
  <c r="L15" i="40"/>
  <c r="L70" i="40"/>
  <c r="L69" i="40"/>
  <c r="L57" i="40"/>
  <c r="L45" i="40"/>
  <c r="L33" i="40"/>
  <c r="L21" i="40"/>
  <c r="L9" i="40"/>
  <c r="L76" i="40"/>
  <c r="L64" i="40"/>
  <c r="L74" i="40"/>
  <c r="L68" i="40"/>
  <c r="L62" i="40"/>
  <c r="L56" i="40"/>
  <c r="L50" i="40"/>
  <c r="L44" i="40"/>
  <c r="L38" i="40"/>
  <c r="L32" i="40"/>
  <c r="L26" i="40"/>
  <c r="L20" i="40"/>
  <c r="L14" i="40"/>
  <c r="L8" i="40"/>
  <c r="L5" i="40"/>
  <c r="L73" i="40"/>
  <c r="L67" i="40"/>
  <c r="L61" i="40"/>
  <c r="L55" i="40"/>
  <c r="L49" i="40"/>
  <c r="L43" i="40"/>
  <c r="L37" i="40"/>
  <c r="L31" i="40"/>
  <c r="L25" i="40"/>
  <c r="L19" i="40"/>
  <c r="L13" i="40"/>
  <c r="L7" i="40"/>
  <c r="L78" i="40"/>
  <c r="L72" i="40"/>
  <c r="L66" i="40"/>
  <c r="L60" i="40"/>
  <c r="L54" i="40"/>
  <c r="L48" i="40"/>
  <c r="L42" i="40"/>
  <c r="L36" i="40"/>
  <c r="L30" i="40"/>
  <c r="L24" i="40"/>
  <c r="L18" i="40"/>
  <c r="L12" i="40"/>
  <c r="L6" i="40"/>
  <c r="L77" i="40"/>
  <c r="L71" i="40"/>
  <c r="L65" i="40"/>
  <c r="L59" i="40"/>
  <c r="L53" i="40"/>
  <c r="L47" i="40"/>
  <c r="L41" i="40"/>
  <c r="L35" i="40"/>
  <c r="L29" i="40"/>
  <c r="L23" i="40"/>
  <c r="L17" i="40"/>
  <c r="L11" i="40"/>
  <c r="L58" i="40"/>
  <c r="L52" i="40"/>
  <c r="L46" i="40"/>
  <c r="L40" i="40"/>
  <c r="L34" i="40"/>
  <c r="L28" i="40"/>
  <c r="L22" i="40"/>
  <c r="L16" i="40"/>
  <c r="L10" i="40"/>
  <c r="I11" i="19"/>
  <c r="J10" i="19"/>
  <c r="I10" i="19"/>
  <c r="BE7" i="19"/>
  <c r="BE8" i="19"/>
  <c r="BE9" i="19"/>
  <c r="BE10" i="19"/>
  <c r="BE11" i="19"/>
  <c r="BE12" i="19"/>
  <c r="BE13" i="19"/>
  <c r="BE14" i="19"/>
  <c r="BE15" i="19"/>
  <c r="BE16" i="19"/>
  <c r="BE17" i="19"/>
  <c r="BE18" i="19"/>
  <c r="BE19" i="19"/>
  <c r="BE20" i="19"/>
  <c r="BE21" i="19"/>
  <c r="BE22" i="19"/>
  <c r="BE23" i="19"/>
  <c r="BE24" i="19"/>
  <c r="BE25" i="19"/>
  <c r="BE26" i="19"/>
  <c r="BE27" i="19"/>
  <c r="BE28" i="19"/>
  <c r="BE29" i="19"/>
  <c r="BE30" i="19"/>
  <c r="BE31" i="19"/>
  <c r="BE32" i="19"/>
  <c r="BE33" i="19"/>
  <c r="BE34" i="19"/>
  <c r="BE35" i="19"/>
  <c r="BE36" i="19"/>
  <c r="BE37" i="19"/>
  <c r="BE38" i="19"/>
  <c r="BE39" i="19"/>
  <c r="BE40" i="19"/>
  <c r="BE41" i="19"/>
  <c r="BE42" i="19"/>
  <c r="BE43" i="19"/>
  <c r="BE44" i="19"/>
  <c r="BE45" i="19"/>
  <c r="BE46" i="19"/>
  <c r="BE47" i="19"/>
  <c r="BE48" i="19"/>
  <c r="BE49" i="19"/>
  <c r="BE50" i="19"/>
  <c r="BE51" i="19"/>
  <c r="BE52" i="19"/>
  <c r="BE53" i="19"/>
  <c r="BE54" i="19"/>
  <c r="BE55" i="19"/>
  <c r="BE56" i="19"/>
  <c r="BE57" i="19"/>
  <c r="BE58" i="19"/>
  <c r="BE59" i="19"/>
  <c r="BE60" i="19"/>
  <c r="BE61" i="19"/>
  <c r="BE62" i="19"/>
  <c r="BE63" i="19"/>
  <c r="BE64" i="19"/>
  <c r="BE65" i="19"/>
  <c r="BE66" i="19"/>
  <c r="BE67" i="19"/>
  <c r="BE68" i="19"/>
  <c r="BE69" i="19"/>
  <c r="BE70" i="19"/>
  <c r="BE71" i="19"/>
  <c r="BE72" i="19"/>
  <c r="BE73" i="19"/>
  <c r="BE74" i="19"/>
  <c r="BE75" i="19"/>
  <c r="BE76" i="19"/>
  <c r="BE77" i="19"/>
  <c r="BE78" i="19"/>
  <c r="BE79" i="19"/>
  <c r="BE6" i="19"/>
  <c r="F13" i="18" l="1"/>
  <c r="C32" i="91" l="1"/>
  <c r="G80" i="19"/>
  <c r="F8" i="61"/>
  <c r="AZ821" i="58"/>
  <c r="AZ810" i="58"/>
  <c r="AZ799" i="58"/>
  <c r="AZ788" i="58"/>
  <c r="AZ777" i="58"/>
  <c r="AZ766" i="58"/>
  <c r="AZ755" i="58"/>
  <c r="AZ744" i="58"/>
  <c r="AZ733" i="58"/>
  <c r="AZ722" i="58"/>
  <c r="AZ711" i="58"/>
  <c r="AZ700" i="58"/>
  <c r="AZ689" i="58"/>
  <c r="AZ678" i="58"/>
  <c r="AZ667" i="58"/>
  <c r="AZ656" i="58"/>
  <c r="AZ645" i="58"/>
  <c r="AZ634" i="58"/>
  <c r="AZ623" i="58"/>
  <c r="AZ612" i="58"/>
  <c r="AZ601" i="58"/>
  <c r="AZ590" i="58"/>
  <c r="AZ579" i="58"/>
  <c r="AZ568" i="58"/>
  <c r="AZ557" i="58"/>
  <c r="AZ546" i="58"/>
  <c r="AZ535" i="58"/>
  <c r="AZ524" i="58"/>
  <c r="AZ513" i="58"/>
  <c r="AZ502" i="58"/>
  <c r="AZ491" i="58"/>
  <c r="AZ480" i="58"/>
  <c r="AZ469" i="58"/>
  <c r="AZ458" i="58"/>
  <c r="AZ447" i="58"/>
  <c r="AZ436" i="58"/>
  <c r="AZ425" i="58"/>
  <c r="AZ414" i="58"/>
  <c r="AZ403" i="58"/>
  <c r="AZ392" i="58"/>
  <c r="AZ381" i="58"/>
  <c r="AZ370" i="58"/>
  <c r="AZ359" i="58"/>
  <c r="AZ348" i="58"/>
  <c r="AZ337" i="58"/>
  <c r="AZ326" i="58"/>
  <c r="AZ315" i="58"/>
  <c r="AZ304" i="58"/>
  <c r="AZ293" i="58"/>
  <c r="AZ282" i="58"/>
  <c r="AZ271" i="58"/>
  <c r="AZ260" i="58"/>
  <c r="AZ249" i="58"/>
  <c r="AZ238" i="58"/>
  <c r="AZ227" i="58"/>
  <c r="AZ216" i="58"/>
  <c r="AZ205" i="58"/>
  <c r="AZ194" i="58"/>
  <c r="AZ183" i="58"/>
  <c r="AZ172" i="58"/>
  <c r="AZ161" i="58"/>
  <c r="AZ150" i="58"/>
  <c r="AZ139" i="58"/>
  <c r="AZ128" i="58"/>
  <c r="AZ117" i="58"/>
  <c r="AZ106" i="58"/>
  <c r="AZ95" i="58"/>
  <c r="AZ84" i="58"/>
  <c r="AZ73" i="58"/>
  <c r="AZ62" i="58"/>
  <c r="AZ51" i="58"/>
  <c r="AZ40" i="58"/>
  <c r="AZ29" i="58"/>
  <c r="AZ18" i="58"/>
  <c r="AZ7" i="58"/>
  <c r="AR821" i="58"/>
  <c r="AR810" i="58"/>
  <c r="AR799" i="58"/>
  <c r="AR788" i="58"/>
  <c r="AR777" i="58"/>
  <c r="AR766" i="58"/>
  <c r="AR755" i="58"/>
  <c r="AR744" i="58"/>
  <c r="AR733" i="58"/>
  <c r="AR722" i="58"/>
  <c r="AR711" i="58"/>
  <c r="AR700" i="58"/>
  <c r="AR689" i="58"/>
  <c r="AR678" i="58"/>
  <c r="AR667" i="58"/>
  <c r="AR656" i="58"/>
  <c r="AR645" i="58"/>
  <c r="AR634" i="58"/>
  <c r="AR623" i="58"/>
  <c r="AR612" i="58"/>
  <c r="AR601" i="58"/>
  <c r="AR590" i="58"/>
  <c r="AR579" i="58"/>
  <c r="AR568" i="58"/>
  <c r="AR557" i="58"/>
  <c r="AR546" i="58"/>
  <c r="AR535" i="58"/>
  <c r="AR524" i="58"/>
  <c r="AR513" i="58"/>
  <c r="AR502" i="58"/>
  <c r="AR491" i="58"/>
  <c r="AR480" i="58"/>
  <c r="AR469" i="58"/>
  <c r="AR458" i="58"/>
  <c r="AR447" i="58"/>
  <c r="AR436" i="58"/>
  <c r="AR425" i="58"/>
  <c r="AR414" i="58"/>
  <c r="AR403" i="58"/>
  <c r="AR392" i="58"/>
  <c r="AR381" i="58"/>
  <c r="AR370" i="58"/>
  <c r="AR359" i="58"/>
  <c r="AR348" i="58"/>
  <c r="AR337" i="58"/>
  <c r="AR326" i="58"/>
  <c r="AR315" i="58"/>
  <c r="AR304" i="58"/>
  <c r="AR293" i="58"/>
  <c r="AR282" i="58"/>
  <c r="AR271" i="58"/>
  <c r="AR260" i="58"/>
  <c r="AR249" i="58"/>
  <c r="AR238" i="58"/>
  <c r="AR227" i="58"/>
  <c r="AR216" i="58"/>
  <c r="AR205" i="58"/>
  <c r="AR194" i="58"/>
  <c r="AR183" i="58"/>
  <c r="AR172" i="58"/>
  <c r="AR161" i="58"/>
  <c r="AR150" i="58"/>
  <c r="AR139" i="58"/>
  <c r="AR128" i="58"/>
  <c r="AR117" i="58"/>
  <c r="AR106" i="58"/>
  <c r="AR95" i="58"/>
  <c r="AR84" i="58"/>
  <c r="AR73" i="58"/>
  <c r="AR62" i="58"/>
  <c r="AR51" i="58"/>
  <c r="AR40" i="58"/>
  <c r="AR29" i="58"/>
  <c r="AR18" i="58"/>
  <c r="AR7" i="58"/>
  <c r="AJ821" i="58"/>
  <c r="AJ810" i="58"/>
  <c r="AJ799" i="58"/>
  <c r="AJ788" i="58"/>
  <c r="AJ777" i="58"/>
  <c r="AJ766" i="58"/>
  <c r="AJ755" i="58"/>
  <c r="AJ744" i="58"/>
  <c r="AJ733" i="58"/>
  <c r="AJ722" i="58"/>
  <c r="AJ711" i="58"/>
  <c r="AJ700" i="58"/>
  <c r="AJ689" i="58"/>
  <c r="AJ678" i="58"/>
  <c r="AJ667" i="58"/>
  <c r="AJ656" i="58"/>
  <c r="AJ645" i="58"/>
  <c r="AJ634" i="58"/>
  <c r="AJ623" i="58"/>
  <c r="AJ612" i="58"/>
  <c r="AJ601" i="58"/>
  <c r="AJ590" i="58"/>
  <c r="AJ579" i="58"/>
  <c r="AJ568" i="58"/>
  <c r="AJ557" i="58"/>
  <c r="AJ546" i="58"/>
  <c r="AJ535" i="58"/>
  <c r="AJ524" i="58"/>
  <c r="AJ513" i="58"/>
  <c r="AJ502" i="58"/>
  <c r="AJ491" i="58"/>
  <c r="AJ480" i="58"/>
  <c r="AJ469" i="58"/>
  <c r="AJ458" i="58"/>
  <c r="AJ447" i="58"/>
  <c r="AJ436" i="58"/>
  <c r="AJ425" i="58"/>
  <c r="AJ414" i="58"/>
  <c r="AJ403" i="58"/>
  <c r="AJ392" i="58"/>
  <c r="AJ381" i="58"/>
  <c r="AJ370" i="58"/>
  <c r="AJ359" i="58"/>
  <c r="AJ348" i="58"/>
  <c r="AJ337" i="58"/>
  <c r="AJ326" i="58"/>
  <c r="AJ315" i="58"/>
  <c r="AJ304" i="58"/>
  <c r="AJ293" i="58"/>
  <c r="AJ282" i="58"/>
  <c r="AJ271" i="58"/>
  <c r="AJ260" i="58"/>
  <c r="AJ249" i="58"/>
  <c r="AJ238" i="58"/>
  <c r="AJ227" i="58"/>
  <c r="AJ216" i="58"/>
  <c r="AJ205" i="58"/>
  <c r="AJ194" i="58"/>
  <c r="AJ183" i="58"/>
  <c r="AJ172" i="58"/>
  <c r="AJ161" i="58"/>
  <c r="AJ150" i="58"/>
  <c r="AJ139" i="58"/>
  <c r="AJ128" i="58"/>
  <c r="AJ117" i="58"/>
  <c r="AJ106" i="58"/>
  <c r="AJ95" i="58"/>
  <c r="AJ84" i="58"/>
  <c r="AJ73" i="58"/>
  <c r="AJ62" i="58"/>
  <c r="AJ51" i="58"/>
  <c r="AJ40" i="58"/>
  <c r="AJ29" i="58"/>
  <c r="AJ18" i="58"/>
  <c r="AJ7" i="58"/>
  <c r="AB821" i="58"/>
  <c r="AB810" i="58"/>
  <c r="AB799" i="58"/>
  <c r="AB788" i="58"/>
  <c r="AB777" i="58"/>
  <c r="AB766" i="58"/>
  <c r="AB755" i="58"/>
  <c r="AB744" i="58"/>
  <c r="AB733" i="58"/>
  <c r="AB722" i="58"/>
  <c r="AB711" i="58"/>
  <c r="AB700" i="58"/>
  <c r="AB689" i="58"/>
  <c r="AB678" i="58"/>
  <c r="AB667" i="58"/>
  <c r="AB656" i="58"/>
  <c r="AB645" i="58"/>
  <c r="AB634" i="58"/>
  <c r="AB623" i="58"/>
  <c r="AB612" i="58"/>
  <c r="AB601" i="58"/>
  <c r="AB590" i="58"/>
  <c r="AB579" i="58"/>
  <c r="AB568" i="58"/>
  <c r="AB557" i="58"/>
  <c r="AB546" i="58"/>
  <c r="AB535" i="58"/>
  <c r="AB524" i="58"/>
  <c r="AB513" i="58"/>
  <c r="AB502" i="58"/>
  <c r="AB491" i="58"/>
  <c r="AB480" i="58"/>
  <c r="AB469" i="58"/>
  <c r="AB458" i="58"/>
  <c r="AB447" i="58"/>
  <c r="AB436" i="58"/>
  <c r="AB425" i="58"/>
  <c r="AB414" i="58"/>
  <c r="AB403" i="58"/>
  <c r="AB392" i="58"/>
  <c r="AB381" i="58"/>
  <c r="AB370" i="58"/>
  <c r="AB359" i="58"/>
  <c r="AB348" i="58"/>
  <c r="AB337" i="58"/>
  <c r="AB326" i="58"/>
  <c r="AB315" i="58"/>
  <c r="AB304" i="58"/>
  <c r="AB293" i="58"/>
  <c r="AB282" i="58"/>
  <c r="AB271" i="58"/>
  <c r="AB260" i="58"/>
  <c r="AB249" i="58"/>
  <c r="AB238" i="58"/>
  <c r="AB227" i="58"/>
  <c r="AB216" i="58"/>
  <c r="AB205" i="58"/>
  <c r="AB194" i="58"/>
  <c r="AB183" i="58"/>
  <c r="AB172" i="58"/>
  <c r="AB161" i="58"/>
  <c r="AB150" i="58"/>
  <c r="AB139" i="58"/>
  <c r="AB128" i="58"/>
  <c r="AB117" i="58"/>
  <c r="AB106" i="58"/>
  <c r="AB95" i="58"/>
  <c r="AB84" i="58"/>
  <c r="AB73" i="58"/>
  <c r="AB62" i="58"/>
  <c r="AB51" i="58"/>
  <c r="AB40" i="58"/>
  <c r="AB29" i="58"/>
  <c r="AB18" i="58"/>
  <c r="AB7" i="58"/>
  <c r="T821" i="58"/>
  <c r="T810" i="58"/>
  <c r="T799" i="58"/>
  <c r="T788" i="58"/>
  <c r="T777" i="58"/>
  <c r="T766" i="58"/>
  <c r="T755" i="58"/>
  <c r="T744" i="58"/>
  <c r="T733" i="58"/>
  <c r="T722" i="58"/>
  <c r="T711" i="58"/>
  <c r="T700" i="58"/>
  <c r="T689" i="58"/>
  <c r="T678" i="58"/>
  <c r="T667" i="58"/>
  <c r="T656" i="58"/>
  <c r="T645" i="58"/>
  <c r="T634" i="58"/>
  <c r="T623" i="58"/>
  <c r="T612" i="58"/>
  <c r="T601" i="58"/>
  <c r="T590" i="58"/>
  <c r="T579" i="58"/>
  <c r="T568" i="58"/>
  <c r="T557" i="58"/>
  <c r="T546" i="58"/>
  <c r="T535" i="58"/>
  <c r="T524" i="58"/>
  <c r="T513" i="58"/>
  <c r="T502" i="58"/>
  <c r="T491" i="58"/>
  <c r="T480" i="58"/>
  <c r="T469" i="58"/>
  <c r="T458" i="58"/>
  <c r="T447" i="58"/>
  <c r="T436" i="58"/>
  <c r="T425" i="58"/>
  <c r="T414" i="58"/>
  <c r="T403" i="58"/>
  <c r="T392" i="58"/>
  <c r="T381" i="58"/>
  <c r="T370" i="58"/>
  <c r="T359" i="58"/>
  <c r="T348" i="58"/>
  <c r="T337" i="58"/>
  <c r="T326" i="58"/>
  <c r="T315" i="58"/>
  <c r="T304" i="58"/>
  <c r="T293" i="58"/>
  <c r="T282" i="58"/>
  <c r="T271" i="58"/>
  <c r="T260" i="58"/>
  <c r="T249" i="58"/>
  <c r="T238" i="58"/>
  <c r="T227" i="58"/>
  <c r="T216" i="58"/>
  <c r="T205" i="58"/>
  <c r="T194" i="58"/>
  <c r="T183" i="58"/>
  <c r="T172" i="58"/>
  <c r="T161" i="58"/>
  <c r="T150" i="58"/>
  <c r="T139" i="58"/>
  <c r="T128" i="58"/>
  <c r="T117" i="58"/>
  <c r="T106" i="58"/>
  <c r="T95" i="58"/>
  <c r="T84" i="58"/>
  <c r="T73" i="58"/>
  <c r="T62" i="58"/>
  <c r="T51" i="58"/>
  <c r="T40" i="58"/>
  <c r="T29" i="58"/>
  <c r="T18" i="58"/>
  <c r="T7" i="58"/>
  <c r="L821" i="58"/>
  <c r="L810" i="58"/>
  <c r="L799" i="58"/>
  <c r="L788" i="58"/>
  <c r="L777" i="58"/>
  <c r="L766" i="58"/>
  <c r="L755" i="58"/>
  <c r="L744" i="58"/>
  <c r="L733" i="58"/>
  <c r="L722" i="58"/>
  <c r="L711" i="58"/>
  <c r="L700" i="58"/>
  <c r="L689" i="58"/>
  <c r="L678" i="58"/>
  <c r="L667" i="58"/>
  <c r="L656" i="58"/>
  <c r="L645" i="58"/>
  <c r="L634" i="58"/>
  <c r="L623" i="58"/>
  <c r="L612" i="58"/>
  <c r="L601" i="58"/>
  <c r="L590" i="58"/>
  <c r="L579" i="58"/>
  <c r="L568" i="58"/>
  <c r="L557" i="58"/>
  <c r="L546" i="58"/>
  <c r="L535" i="58"/>
  <c r="L524" i="58"/>
  <c r="L513" i="58"/>
  <c r="L502" i="58"/>
  <c r="L491" i="58"/>
  <c r="L480" i="58"/>
  <c r="L469" i="58"/>
  <c r="L458" i="58"/>
  <c r="L447" i="58"/>
  <c r="L436" i="58"/>
  <c r="L425" i="58"/>
  <c r="L414" i="58"/>
  <c r="L403" i="58"/>
  <c r="L392" i="58"/>
  <c r="L381" i="58"/>
  <c r="L370" i="58"/>
  <c r="L359" i="58"/>
  <c r="L348" i="58"/>
  <c r="L337" i="58"/>
  <c r="L326" i="58"/>
  <c r="L315" i="58"/>
  <c r="L304" i="58"/>
  <c r="L293" i="58"/>
  <c r="L282" i="58"/>
  <c r="L271" i="58"/>
  <c r="L260" i="58"/>
  <c r="L249" i="58"/>
  <c r="L238" i="58"/>
  <c r="L227" i="58"/>
  <c r="L216" i="58"/>
  <c r="L205" i="58"/>
  <c r="L194" i="58"/>
  <c r="L183" i="58"/>
  <c r="L172" i="58"/>
  <c r="L161" i="58"/>
  <c r="L150" i="58"/>
  <c r="L139" i="58"/>
  <c r="L128" i="58"/>
  <c r="L117" i="58"/>
  <c r="L106" i="58"/>
  <c r="L95" i="58"/>
  <c r="L84" i="58"/>
  <c r="L73" i="58"/>
  <c r="L62" i="58"/>
  <c r="L51" i="58"/>
  <c r="L40" i="58"/>
  <c r="L29" i="58"/>
  <c r="L18" i="58"/>
  <c r="L7" i="58"/>
  <c r="D821" i="58"/>
  <c r="D810" i="58"/>
  <c r="D799" i="58"/>
  <c r="D788" i="58"/>
  <c r="D777" i="58"/>
  <c r="D766" i="58"/>
  <c r="D755" i="58"/>
  <c r="D744" i="58"/>
  <c r="D733" i="58"/>
  <c r="D722" i="58"/>
  <c r="D711" i="58"/>
  <c r="D700" i="58"/>
  <c r="D689" i="58"/>
  <c r="D678" i="58"/>
  <c r="D667" i="58"/>
  <c r="D656" i="58"/>
  <c r="D645" i="58"/>
  <c r="D634" i="58"/>
  <c r="D623" i="58"/>
  <c r="D612" i="58"/>
  <c r="D601" i="58"/>
  <c r="D590" i="58"/>
  <c r="D579" i="58"/>
  <c r="D568" i="58"/>
  <c r="D557" i="58"/>
  <c r="D546" i="58"/>
  <c r="D535" i="58"/>
  <c r="D524" i="58"/>
  <c r="D513" i="58"/>
  <c r="D502" i="58"/>
  <c r="D491" i="58"/>
  <c r="D480" i="58"/>
  <c r="D469" i="58"/>
  <c r="D458" i="58"/>
  <c r="D447" i="58"/>
  <c r="D436" i="58"/>
  <c r="D425" i="58"/>
  <c r="D414" i="58"/>
  <c r="D403" i="58"/>
  <c r="D392" i="58"/>
  <c r="D381" i="58"/>
  <c r="D370" i="58"/>
  <c r="D359" i="58"/>
  <c r="D348" i="58"/>
  <c r="D337" i="58"/>
  <c r="D326" i="58"/>
  <c r="D315" i="58"/>
  <c r="D304" i="58"/>
  <c r="D293" i="58"/>
  <c r="D282" i="58"/>
  <c r="D271" i="58"/>
  <c r="D260" i="58"/>
  <c r="D249" i="58"/>
  <c r="D238" i="58"/>
  <c r="D227" i="58"/>
  <c r="D216" i="58"/>
  <c r="D205" i="58"/>
  <c r="D194" i="58"/>
  <c r="D183" i="58"/>
  <c r="D172" i="58"/>
  <c r="D161" i="58"/>
  <c r="D150" i="58"/>
  <c r="D139" i="58"/>
  <c r="D128" i="58"/>
  <c r="D117" i="58"/>
  <c r="D106" i="58"/>
  <c r="D95" i="58"/>
  <c r="D84" i="58"/>
  <c r="D73" i="58"/>
  <c r="D62" i="58"/>
  <c r="D51" i="58"/>
  <c r="D40" i="58"/>
  <c r="D29" i="58"/>
  <c r="D18" i="58"/>
  <c r="D7" i="58"/>
  <c r="D32" i="91" l="1"/>
  <c r="E32" i="91"/>
  <c r="BZ9" i="58"/>
  <c r="BH18" i="58" s="1"/>
  <c r="BZ10" i="58"/>
  <c r="BH29" i="58" s="1"/>
  <c r="BZ11" i="58"/>
  <c r="BH40" i="58" s="1"/>
  <c r="BZ12" i="58"/>
  <c r="BH51" i="58" s="1"/>
  <c r="BZ13" i="58"/>
  <c r="BH62" i="58" s="1"/>
  <c r="BZ14" i="58"/>
  <c r="BH73" i="58" s="1"/>
  <c r="BZ15" i="58"/>
  <c r="BH84" i="58" s="1"/>
  <c r="BZ16" i="58"/>
  <c r="BH95" i="58" s="1"/>
  <c r="BZ17" i="58"/>
  <c r="BH106" i="58" s="1"/>
  <c r="BZ18" i="58"/>
  <c r="BH117" i="58" s="1"/>
  <c r="BZ19" i="58"/>
  <c r="BH128" i="58" s="1"/>
  <c r="BZ20" i="58"/>
  <c r="BH139" i="58" s="1"/>
  <c r="BZ21" i="58"/>
  <c r="BH150" i="58" s="1"/>
  <c r="BZ22" i="58"/>
  <c r="BH161" i="58" s="1"/>
  <c r="BZ23" i="58"/>
  <c r="BH172" i="58" s="1"/>
  <c r="BZ24" i="58"/>
  <c r="BH183" i="58" s="1"/>
  <c r="BZ25" i="58"/>
  <c r="BH194" i="58" s="1"/>
  <c r="BZ26" i="58"/>
  <c r="BH205" i="58" s="1"/>
  <c r="BZ27" i="58"/>
  <c r="BH216" i="58" s="1"/>
  <c r="BZ28" i="58"/>
  <c r="BH227" i="58" s="1"/>
  <c r="BZ29" i="58"/>
  <c r="BH238" i="58" s="1"/>
  <c r="BZ30" i="58"/>
  <c r="BH249" i="58" s="1"/>
  <c r="BZ31" i="58"/>
  <c r="BH260" i="58" s="1"/>
  <c r="BZ32" i="58"/>
  <c r="BH271" i="58" s="1"/>
  <c r="BZ33" i="58"/>
  <c r="BH282" i="58" s="1"/>
  <c r="BZ34" i="58"/>
  <c r="BH293" i="58" s="1"/>
  <c r="BZ35" i="58"/>
  <c r="BH304" i="58" s="1"/>
  <c r="BZ36" i="58"/>
  <c r="BH315" i="58" s="1"/>
  <c r="BZ37" i="58"/>
  <c r="BH326" i="58" s="1"/>
  <c r="BZ38" i="58"/>
  <c r="BH337" i="58" s="1"/>
  <c r="BZ39" i="58"/>
  <c r="BH348" i="58" s="1"/>
  <c r="BZ40" i="58"/>
  <c r="BH359" i="58" s="1"/>
  <c r="BZ41" i="58"/>
  <c r="BH370" i="58" s="1"/>
  <c r="BZ42" i="58"/>
  <c r="BH381" i="58" s="1"/>
  <c r="BZ43" i="58"/>
  <c r="BH392" i="58" s="1"/>
  <c r="BZ44" i="58"/>
  <c r="BH403" i="58" s="1"/>
  <c r="BZ45" i="58"/>
  <c r="BH414" i="58" s="1"/>
  <c r="BZ46" i="58"/>
  <c r="BH425" i="58" s="1"/>
  <c r="BZ47" i="58"/>
  <c r="BH436" i="58" s="1"/>
  <c r="BZ48" i="58"/>
  <c r="BH447" i="58" s="1"/>
  <c r="BZ49" i="58"/>
  <c r="BH458" i="58" s="1"/>
  <c r="BZ50" i="58"/>
  <c r="BH469" i="58" s="1"/>
  <c r="BZ51" i="58"/>
  <c r="BH480" i="58" s="1"/>
  <c r="BZ52" i="58"/>
  <c r="BH491" i="58" s="1"/>
  <c r="BZ53" i="58"/>
  <c r="BH502" i="58" s="1"/>
  <c r="BZ54" i="58"/>
  <c r="BH513" i="58" s="1"/>
  <c r="BZ55" i="58"/>
  <c r="BH524" i="58" s="1"/>
  <c r="BZ56" i="58"/>
  <c r="BH535" i="58" s="1"/>
  <c r="BZ57" i="58"/>
  <c r="BH546" i="58" s="1"/>
  <c r="BZ58" i="58"/>
  <c r="BH557" i="58" s="1"/>
  <c r="BZ59" i="58"/>
  <c r="BH568" i="58" s="1"/>
  <c r="BZ60" i="58"/>
  <c r="BH579" i="58" s="1"/>
  <c r="BZ61" i="58"/>
  <c r="BH590" i="58" s="1"/>
  <c r="BZ62" i="58"/>
  <c r="BH601" i="58" s="1"/>
  <c r="BZ63" i="58"/>
  <c r="BH612" i="58" s="1"/>
  <c r="BZ64" i="58"/>
  <c r="BH623" i="58" s="1"/>
  <c r="BZ65" i="58"/>
  <c r="BH634" i="58" s="1"/>
  <c r="BZ66" i="58"/>
  <c r="BH645" i="58" s="1"/>
  <c r="BZ67" i="58"/>
  <c r="BH656" i="58" s="1"/>
  <c r="BZ68" i="58"/>
  <c r="BH667" i="58" s="1"/>
  <c r="BZ69" i="58"/>
  <c r="BH678" i="58" s="1"/>
  <c r="BZ70" i="58"/>
  <c r="BH689" i="58" s="1"/>
  <c r="BZ71" i="58"/>
  <c r="BH700" i="58" s="1"/>
  <c r="BZ72" i="58"/>
  <c r="BH711" i="58" s="1"/>
  <c r="BZ73" i="58"/>
  <c r="BH722" i="58" s="1"/>
  <c r="BZ74" i="58"/>
  <c r="BH733" i="58" s="1"/>
  <c r="BZ75" i="58"/>
  <c r="BH744" i="58" s="1"/>
  <c r="BZ76" i="58"/>
  <c r="BH755" i="58" s="1"/>
  <c r="BZ77" i="58"/>
  <c r="BH766" i="58" s="1"/>
  <c r="BZ78" i="58"/>
  <c r="BH777" i="58" s="1"/>
  <c r="BZ79" i="58"/>
  <c r="BH788" i="58" s="1"/>
  <c r="BZ80" i="58"/>
  <c r="BH799" i="58" s="1"/>
  <c r="BZ81" i="58"/>
  <c r="BH810" i="58" s="1"/>
  <c r="BZ8" i="58"/>
  <c r="BH7" i="58" s="1"/>
  <c r="M6" i="60" l="1"/>
  <c r="D515" i="57"/>
  <c r="D508" i="57"/>
  <c r="D501" i="57"/>
  <c r="D494" i="57"/>
  <c r="D487" i="57"/>
  <c r="D480" i="57"/>
  <c r="D473" i="57"/>
  <c r="D466" i="57"/>
  <c r="D459" i="57"/>
  <c r="D452" i="57"/>
  <c r="D445" i="57"/>
  <c r="D438" i="57"/>
  <c r="D431" i="57"/>
  <c r="D424" i="57"/>
  <c r="D417" i="57"/>
  <c r="D410" i="57"/>
  <c r="D403" i="57"/>
  <c r="D396" i="57"/>
  <c r="D389" i="57"/>
  <c r="D382" i="57"/>
  <c r="D375" i="57"/>
  <c r="D368" i="57"/>
  <c r="D361" i="57"/>
  <c r="D354" i="57"/>
  <c r="D347" i="57"/>
  <c r="D340" i="57"/>
  <c r="D333" i="57"/>
  <c r="D326" i="57"/>
  <c r="D319" i="57"/>
  <c r="D312" i="57"/>
  <c r="D305" i="57"/>
  <c r="D298" i="57"/>
  <c r="D291" i="57"/>
  <c r="D284" i="57"/>
  <c r="D277" i="57"/>
  <c r="D270" i="57"/>
  <c r="D263" i="57"/>
  <c r="D256" i="57"/>
  <c r="D249" i="57"/>
  <c r="D242" i="57"/>
  <c r="D235" i="57"/>
  <c r="D228" i="57"/>
  <c r="D221" i="57"/>
  <c r="D214" i="57"/>
  <c r="D207" i="57"/>
  <c r="D200" i="57"/>
  <c r="D193" i="57"/>
  <c r="D186" i="57"/>
  <c r="D179" i="57"/>
  <c r="D172" i="57"/>
  <c r="D165" i="57"/>
  <c r="D158" i="57"/>
  <c r="D151" i="57"/>
  <c r="D144" i="57"/>
  <c r="D137" i="57"/>
  <c r="D130" i="57"/>
  <c r="D123" i="57"/>
  <c r="D116" i="57"/>
  <c r="D109" i="57"/>
  <c r="D102" i="57"/>
  <c r="D95" i="57"/>
  <c r="D88" i="57"/>
  <c r="D81" i="57"/>
  <c r="D74" i="57"/>
  <c r="D67" i="57"/>
  <c r="D60" i="57"/>
  <c r="D53" i="57"/>
  <c r="D46" i="57"/>
  <c r="D39" i="57"/>
  <c r="D32" i="57"/>
  <c r="D25" i="57"/>
  <c r="D18" i="57"/>
  <c r="D11" i="57"/>
  <c r="D4" i="57"/>
  <c r="M10" i="56"/>
  <c r="L138" i="57" l="1"/>
  <c r="L143" i="57"/>
  <c r="L137" i="57"/>
  <c r="L142" i="57"/>
  <c r="L141" i="57"/>
  <c r="L140" i="57"/>
  <c r="L139" i="57"/>
  <c r="L306" i="57"/>
  <c r="L311" i="57"/>
  <c r="L305" i="57"/>
  <c r="L310" i="57"/>
  <c r="L309" i="57"/>
  <c r="L308" i="57"/>
  <c r="L307" i="57"/>
  <c r="L348" i="57"/>
  <c r="L353" i="57"/>
  <c r="L347" i="57"/>
  <c r="L352" i="57"/>
  <c r="L351" i="57"/>
  <c r="L350" i="57"/>
  <c r="L349" i="57"/>
  <c r="L390" i="57"/>
  <c r="L395" i="57"/>
  <c r="L389" i="57"/>
  <c r="L394" i="57"/>
  <c r="L393" i="57"/>
  <c r="L392" i="57"/>
  <c r="L391" i="57"/>
  <c r="L433" i="57"/>
  <c r="L432" i="57"/>
  <c r="L437" i="57"/>
  <c r="L431" i="57"/>
  <c r="L436" i="57"/>
  <c r="L435" i="57"/>
  <c r="L434" i="57"/>
  <c r="L475" i="57"/>
  <c r="L474" i="57"/>
  <c r="L479" i="57"/>
  <c r="L473" i="57"/>
  <c r="L478" i="57"/>
  <c r="L477" i="57"/>
  <c r="L476" i="57"/>
  <c r="L517" i="57"/>
  <c r="L516" i="57"/>
  <c r="L518" i="57"/>
  <c r="L515" i="57"/>
  <c r="L521" i="57"/>
  <c r="L520" i="57"/>
  <c r="L519" i="57"/>
  <c r="L66" i="57"/>
  <c r="L60" i="57"/>
  <c r="L61" i="57"/>
  <c r="L65" i="57"/>
  <c r="L64" i="57"/>
  <c r="L63" i="57"/>
  <c r="L62" i="57"/>
  <c r="L276" i="57"/>
  <c r="L270" i="57"/>
  <c r="L275" i="57"/>
  <c r="L274" i="57"/>
  <c r="L273" i="57"/>
  <c r="L272" i="57"/>
  <c r="L271" i="57"/>
  <c r="L402" i="57"/>
  <c r="L396" i="57"/>
  <c r="L401" i="57"/>
  <c r="L400" i="57"/>
  <c r="L399" i="57"/>
  <c r="L398" i="57"/>
  <c r="L397" i="57"/>
  <c r="L439" i="57"/>
  <c r="L444" i="57"/>
  <c r="L438" i="57"/>
  <c r="L443" i="57"/>
  <c r="L442" i="57"/>
  <c r="L441" i="57"/>
  <c r="L440" i="57"/>
  <c r="L481" i="57"/>
  <c r="L486" i="57"/>
  <c r="L480" i="57"/>
  <c r="L485" i="57"/>
  <c r="L484" i="57"/>
  <c r="L483" i="57"/>
  <c r="L482" i="57"/>
  <c r="L12" i="57"/>
  <c r="L17" i="57"/>
  <c r="L11" i="57"/>
  <c r="L16" i="57"/>
  <c r="L15" i="57"/>
  <c r="L14" i="57"/>
  <c r="L13" i="57"/>
  <c r="L192" i="57"/>
  <c r="L186" i="57"/>
  <c r="L191" i="57"/>
  <c r="L190" i="57"/>
  <c r="L189" i="57"/>
  <c r="L188" i="57"/>
  <c r="L187" i="57"/>
  <c r="L72" i="57"/>
  <c r="L71" i="57"/>
  <c r="L70" i="57"/>
  <c r="L69" i="57"/>
  <c r="L68" i="57"/>
  <c r="L73" i="57"/>
  <c r="L67" i="57"/>
  <c r="L198" i="57"/>
  <c r="L197" i="57"/>
  <c r="L196" i="57"/>
  <c r="L195" i="57"/>
  <c r="L194" i="57"/>
  <c r="L199" i="57"/>
  <c r="L193" i="57"/>
  <c r="L240" i="57"/>
  <c r="L239" i="57"/>
  <c r="L238" i="57"/>
  <c r="L237" i="57"/>
  <c r="L236" i="57"/>
  <c r="L241" i="57"/>
  <c r="L235" i="57"/>
  <c r="L282" i="57"/>
  <c r="L281" i="57"/>
  <c r="L280" i="57"/>
  <c r="L279" i="57"/>
  <c r="L278" i="57"/>
  <c r="L283" i="57"/>
  <c r="L277" i="57"/>
  <c r="L324" i="57"/>
  <c r="L323" i="57"/>
  <c r="L322" i="57"/>
  <c r="L321" i="57"/>
  <c r="L320" i="57"/>
  <c r="L325" i="57"/>
  <c r="L319" i="57"/>
  <c r="L366" i="57"/>
  <c r="L365" i="57"/>
  <c r="L364" i="57"/>
  <c r="L363" i="57"/>
  <c r="L362" i="57"/>
  <c r="L367" i="57"/>
  <c r="L361" i="57"/>
  <c r="L408" i="57"/>
  <c r="L407" i="57"/>
  <c r="L406" i="57"/>
  <c r="L405" i="57"/>
  <c r="L404" i="57"/>
  <c r="L409" i="57"/>
  <c r="L403" i="57"/>
  <c r="L451" i="57"/>
  <c r="L445" i="57"/>
  <c r="L450" i="57"/>
  <c r="L449" i="57"/>
  <c r="L448" i="57"/>
  <c r="L447" i="57"/>
  <c r="L446" i="57"/>
  <c r="L493" i="57"/>
  <c r="L487" i="57"/>
  <c r="L492" i="57"/>
  <c r="L491" i="57"/>
  <c r="L490" i="57"/>
  <c r="L489" i="57"/>
  <c r="L488" i="57"/>
  <c r="L96" i="57"/>
  <c r="L101" i="57"/>
  <c r="L95" i="57"/>
  <c r="L100" i="57"/>
  <c r="L99" i="57"/>
  <c r="L98" i="57"/>
  <c r="L97" i="57"/>
  <c r="L180" i="57"/>
  <c r="L185" i="57"/>
  <c r="L179" i="57"/>
  <c r="L184" i="57"/>
  <c r="L183" i="57"/>
  <c r="L182" i="57"/>
  <c r="L181" i="57"/>
  <c r="L108" i="57"/>
  <c r="L102" i="57"/>
  <c r="L107" i="57"/>
  <c r="L106" i="57"/>
  <c r="L105" i="57"/>
  <c r="L104" i="57"/>
  <c r="L103" i="57"/>
  <c r="L360" i="57"/>
  <c r="L354" i="57"/>
  <c r="L359" i="57"/>
  <c r="L358" i="57"/>
  <c r="L357" i="57"/>
  <c r="L356" i="57"/>
  <c r="L355" i="57"/>
  <c r="L78" i="57"/>
  <c r="L77" i="57"/>
  <c r="L76" i="57"/>
  <c r="L75" i="57"/>
  <c r="L80" i="57"/>
  <c r="L74" i="57"/>
  <c r="L79" i="57"/>
  <c r="L162" i="57"/>
  <c r="L161" i="57"/>
  <c r="L160" i="57"/>
  <c r="L159" i="57"/>
  <c r="L164" i="57"/>
  <c r="L158" i="57"/>
  <c r="L163" i="57"/>
  <c r="L204" i="57"/>
  <c r="L203" i="57"/>
  <c r="L202" i="57"/>
  <c r="L201" i="57"/>
  <c r="L206" i="57"/>
  <c r="L200" i="57"/>
  <c r="L205" i="57"/>
  <c r="L246" i="57"/>
  <c r="L245" i="57"/>
  <c r="L244" i="57"/>
  <c r="L243" i="57"/>
  <c r="L248" i="57"/>
  <c r="L242" i="57"/>
  <c r="L247" i="57"/>
  <c r="L288" i="57"/>
  <c r="L287" i="57"/>
  <c r="L286" i="57"/>
  <c r="L285" i="57"/>
  <c r="L290" i="57"/>
  <c r="L284" i="57"/>
  <c r="L289" i="57"/>
  <c r="L330" i="57"/>
  <c r="L329" i="57"/>
  <c r="L328" i="57"/>
  <c r="L327" i="57"/>
  <c r="L332" i="57"/>
  <c r="L326" i="57"/>
  <c r="L331" i="57"/>
  <c r="L372" i="57"/>
  <c r="L371" i="57"/>
  <c r="L370" i="57"/>
  <c r="L369" i="57"/>
  <c r="L374" i="57"/>
  <c r="L368" i="57"/>
  <c r="L373" i="57"/>
  <c r="L414" i="57"/>
  <c r="L413" i="57"/>
  <c r="L412" i="57"/>
  <c r="L411" i="57"/>
  <c r="L416" i="57"/>
  <c r="L410" i="57"/>
  <c r="L415" i="57"/>
  <c r="L457" i="57"/>
  <c r="L456" i="57"/>
  <c r="L455" i="57"/>
  <c r="L454" i="57"/>
  <c r="L453" i="57"/>
  <c r="L458" i="57"/>
  <c r="L452" i="57"/>
  <c r="L499" i="57"/>
  <c r="L498" i="57"/>
  <c r="L497" i="57"/>
  <c r="L496" i="57"/>
  <c r="L495" i="57"/>
  <c r="L500" i="57"/>
  <c r="L494" i="57"/>
  <c r="L222" i="57"/>
  <c r="L227" i="57"/>
  <c r="L221" i="57"/>
  <c r="L226" i="57"/>
  <c r="L225" i="57"/>
  <c r="L224" i="57"/>
  <c r="L223" i="57"/>
  <c r="L150" i="57"/>
  <c r="L144" i="57"/>
  <c r="L149" i="57"/>
  <c r="L148" i="57"/>
  <c r="L147" i="57"/>
  <c r="L146" i="57"/>
  <c r="L145" i="57"/>
  <c r="L318" i="57"/>
  <c r="L312" i="57"/>
  <c r="L317" i="57"/>
  <c r="L316" i="57"/>
  <c r="L315" i="57"/>
  <c r="L314" i="57"/>
  <c r="L313" i="57"/>
  <c r="L30" i="57"/>
  <c r="L29" i="57"/>
  <c r="L28" i="57"/>
  <c r="L27" i="57"/>
  <c r="L26" i="57"/>
  <c r="L31" i="57"/>
  <c r="L25" i="57"/>
  <c r="L156" i="57"/>
  <c r="L155" i="57"/>
  <c r="L154" i="57"/>
  <c r="L153" i="57"/>
  <c r="L152" i="57"/>
  <c r="L157" i="57"/>
  <c r="L151" i="57"/>
  <c r="L84" i="57"/>
  <c r="L83" i="57"/>
  <c r="L82" i="57"/>
  <c r="L87" i="57"/>
  <c r="L81" i="57"/>
  <c r="L86" i="57"/>
  <c r="L85" i="57"/>
  <c r="L168" i="57"/>
  <c r="L167" i="57"/>
  <c r="L166" i="57"/>
  <c r="L171" i="57"/>
  <c r="L165" i="57"/>
  <c r="L170" i="57"/>
  <c r="L169" i="57"/>
  <c r="L210" i="57"/>
  <c r="L209" i="57"/>
  <c r="L208" i="57"/>
  <c r="L213" i="57"/>
  <c r="L207" i="57"/>
  <c r="L212" i="57"/>
  <c r="L211" i="57"/>
  <c r="L252" i="57"/>
  <c r="L251" i="57"/>
  <c r="L250" i="57"/>
  <c r="L255" i="57"/>
  <c r="L249" i="57"/>
  <c r="L254" i="57"/>
  <c r="L253" i="57"/>
  <c r="L294" i="57"/>
  <c r="L293" i="57"/>
  <c r="L292" i="57"/>
  <c r="L297" i="57"/>
  <c r="L291" i="57"/>
  <c r="L296" i="57"/>
  <c r="L295" i="57"/>
  <c r="L336" i="57"/>
  <c r="L335" i="57"/>
  <c r="L334" i="57"/>
  <c r="L339" i="57"/>
  <c r="L333" i="57"/>
  <c r="L338" i="57"/>
  <c r="L337" i="57"/>
  <c r="L378" i="57"/>
  <c r="L377" i="57"/>
  <c r="L376" i="57"/>
  <c r="L381" i="57"/>
  <c r="L375" i="57"/>
  <c r="L380" i="57"/>
  <c r="L379" i="57"/>
  <c r="L420" i="57"/>
  <c r="L419" i="57"/>
  <c r="L418" i="57"/>
  <c r="L423" i="57"/>
  <c r="L417" i="57"/>
  <c r="L422" i="57"/>
  <c r="L421" i="57"/>
  <c r="L463" i="57"/>
  <c r="L462" i="57"/>
  <c r="L461" i="57"/>
  <c r="L460" i="57"/>
  <c r="L465" i="57"/>
  <c r="L459" i="57"/>
  <c r="L464" i="57"/>
  <c r="L505" i="57"/>
  <c r="L504" i="57"/>
  <c r="L503" i="57"/>
  <c r="L502" i="57"/>
  <c r="L507" i="57"/>
  <c r="L501" i="57"/>
  <c r="L506" i="57"/>
  <c r="L54" i="57"/>
  <c r="L59" i="57"/>
  <c r="L53" i="57"/>
  <c r="L58" i="57"/>
  <c r="L57" i="57"/>
  <c r="L56" i="57"/>
  <c r="L55" i="57"/>
  <c r="L264" i="57"/>
  <c r="L269" i="57"/>
  <c r="L263" i="57"/>
  <c r="L268" i="57"/>
  <c r="L267" i="57"/>
  <c r="L266" i="57"/>
  <c r="L265" i="57"/>
  <c r="L24" i="57"/>
  <c r="L18" i="57"/>
  <c r="L23" i="57"/>
  <c r="L22" i="57"/>
  <c r="L21" i="57"/>
  <c r="L20" i="57"/>
  <c r="L19" i="57"/>
  <c r="L234" i="57"/>
  <c r="L228" i="57"/>
  <c r="L233" i="57"/>
  <c r="L232" i="57"/>
  <c r="L231" i="57"/>
  <c r="L230" i="57"/>
  <c r="L229" i="57"/>
  <c r="L114" i="57"/>
  <c r="L113" i="57"/>
  <c r="L112" i="57"/>
  <c r="L111" i="57"/>
  <c r="L110" i="57"/>
  <c r="L115" i="57"/>
  <c r="L109" i="57"/>
  <c r="L36" i="57"/>
  <c r="L35" i="57"/>
  <c r="L34" i="57"/>
  <c r="L33" i="57"/>
  <c r="L38" i="57"/>
  <c r="L32" i="57"/>
  <c r="L37" i="57"/>
  <c r="L120" i="57"/>
  <c r="L119" i="57"/>
  <c r="L118" i="57"/>
  <c r="L117" i="57"/>
  <c r="L122" i="57"/>
  <c r="L116" i="57"/>
  <c r="L121" i="57"/>
  <c r="L42" i="57"/>
  <c r="L41" i="57"/>
  <c r="L40" i="57"/>
  <c r="L45" i="57"/>
  <c r="L39" i="57"/>
  <c r="L44" i="57"/>
  <c r="L43" i="57"/>
  <c r="L126" i="57"/>
  <c r="L125" i="57"/>
  <c r="L124" i="57"/>
  <c r="L129" i="57"/>
  <c r="L123" i="57"/>
  <c r="L128" i="57"/>
  <c r="L127" i="57"/>
  <c r="L6" i="57"/>
  <c r="L5" i="57"/>
  <c r="L10" i="57"/>
  <c r="L9" i="57"/>
  <c r="L8" i="57"/>
  <c r="L7" i="57"/>
  <c r="L4" i="57"/>
  <c r="L48" i="57"/>
  <c r="L47" i="57"/>
  <c r="L52" i="57"/>
  <c r="L46" i="57"/>
  <c r="L51" i="57"/>
  <c r="L50" i="57"/>
  <c r="L49" i="57"/>
  <c r="L90" i="57"/>
  <c r="L89" i="57"/>
  <c r="L94" i="57"/>
  <c r="L88" i="57"/>
  <c r="L93" i="57"/>
  <c r="L92" i="57"/>
  <c r="L91" i="57"/>
  <c r="L132" i="57"/>
  <c r="L131" i="57"/>
  <c r="L136" i="57"/>
  <c r="L130" i="57"/>
  <c r="L135" i="57"/>
  <c r="L134" i="57"/>
  <c r="L133" i="57"/>
  <c r="L174" i="57"/>
  <c r="L173" i="57"/>
  <c r="L178" i="57"/>
  <c r="L172" i="57"/>
  <c r="L177" i="57"/>
  <c r="L176" i="57"/>
  <c r="L175" i="57"/>
  <c r="L216" i="57"/>
  <c r="L215" i="57"/>
  <c r="L220" i="57"/>
  <c r="L214" i="57"/>
  <c r="L219" i="57"/>
  <c r="L218" i="57"/>
  <c r="L217" i="57"/>
  <c r="L258" i="57"/>
  <c r="L257" i="57"/>
  <c r="L262" i="57"/>
  <c r="L256" i="57"/>
  <c r="L261" i="57"/>
  <c r="L260" i="57"/>
  <c r="L259" i="57"/>
  <c r="L300" i="57"/>
  <c r="L299" i="57"/>
  <c r="L304" i="57"/>
  <c r="L298" i="57"/>
  <c r="L303" i="57"/>
  <c r="L302" i="57"/>
  <c r="L301" i="57"/>
  <c r="L342" i="57"/>
  <c r="L341" i="57"/>
  <c r="L346" i="57"/>
  <c r="L340" i="57"/>
  <c r="L345" i="57"/>
  <c r="L344" i="57"/>
  <c r="L343" i="57"/>
  <c r="L384" i="57"/>
  <c r="L383" i="57"/>
  <c r="L388" i="57"/>
  <c r="L382" i="57"/>
  <c r="L387" i="57"/>
  <c r="L386" i="57"/>
  <c r="L385" i="57"/>
  <c r="L426" i="57"/>
  <c r="L424" i="57"/>
  <c r="L425" i="57"/>
  <c r="L430" i="57"/>
  <c r="L429" i="57"/>
  <c r="L428" i="57"/>
  <c r="L427" i="57"/>
  <c r="L468" i="57"/>
  <c r="L467" i="57"/>
  <c r="L472" i="57"/>
  <c r="L471" i="57"/>
  <c r="L466" i="57"/>
  <c r="L470" i="57"/>
  <c r="L469" i="57"/>
  <c r="L511" i="57"/>
  <c r="L510" i="57"/>
  <c r="L509" i="57"/>
  <c r="L514" i="57"/>
  <c r="L508" i="57"/>
  <c r="L513" i="57"/>
  <c r="L512" i="57"/>
  <c r="BH821" i="58"/>
  <c r="BJ8" i="58"/>
  <c r="BJ9" i="58"/>
  <c r="BJ10" i="58"/>
  <c r="BJ11" i="58"/>
  <c r="BJ12" i="58"/>
  <c r="BJ13" i="58"/>
  <c r="BJ14" i="58"/>
  <c r="BJ15" i="58"/>
  <c r="BJ16" i="58"/>
  <c r="BJ17" i="58"/>
  <c r="BJ18" i="58"/>
  <c r="BJ19" i="58"/>
  <c r="BJ20" i="58"/>
  <c r="BJ21" i="58"/>
  <c r="BJ22" i="58"/>
  <c r="BJ23" i="58"/>
  <c r="BJ24" i="58"/>
  <c r="BJ25" i="58"/>
  <c r="BJ26" i="58"/>
  <c r="BJ27" i="58"/>
  <c r="BJ28" i="58"/>
  <c r="BJ29" i="58"/>
  <c r="BJ30" i="58"/>
  <c r="BJ31" i="58"/>
  <c r="BJ32" i="58"/>
  <c r="BJ33" i="58"/>
  <c r="BJ34" i="58"/>
  <c r="BJ35" i="58"/>
  <c r="BJ36" i="58"/>
  <c r="BJ37" i="58"/>
  <c r="BJ38" i="58"/>
  <c r="BJ39" i="58"/>
  <c r="BJ40" i="58"/>
  <c r="BJ41" i="58"/>
  <c r="BJ42" i="58"/>
  <c r="BJ43" i="58"/>
  <c r="BJ44" i="58"/>
  <c r="BJ45" i="58"/>
  <c r="BJ46" i="58"/>
  <c r="BJ47" i="58"/>
  <c r="BJ48" i="58"/>
  <c r="BJ49" i="58"/>
  <c r="BJ50" i="58"/>
  <c r="BJ51" i="58"/>
  <c r="BJ52" i="58"/>
  <c r="BJ53" i="58"/>
  <c r="BJ54" i="58"/>
  <c r="BJ55" i="58"/>
  <c r="BJ56" i="58"/>
  <c r="BJ57" i="58"/>
  <c r="BJ58" i="58"/>
  <c r="BJ59" i="58"/>
  <c r="BJ60" i="58"/>
  <c r="BJ61" i="58"/>
  <c r="BJ62" i="58"/>
  <c r="BJ63" i="58"/>
  <c r="BJ64" i="58"/>
  <c r="BJ65" i="58"/>
  <c r="BJ66" i="58"/>
  <c r="BJ67" i="58"/>
  <c r="BJ68" i="58"/>
  <c r="BJ69" i="58"/>
  <c r="BJ70" i="58"/>
  <c r="BJ71" i="58"/>
  <c r="BJ72" i="58"/>
  <c r="BJ73" i="58"/>
  <c r="BJ74" i="58"/>
  <c r="BJ75" i="58"/>
  <c r="BJ76" i="58"/>
  <c r="BJ77" i="58"/>
  <c r="BJ78" i="58"/>
  <c r="BJ79" i="58"/>
  <c r="BJ80" i="58"/>
  <c r="BJ81" i="58"/>
  <c r="BJ82" i="58"/>
  <c r="BJ83" i="58"/>
  <c r="BJ84" i="58"/>
  <c r="BJ85" i="58"/>
  <c r="BJ86" i="58"/>
  <c r="BJ87" i="58"/>
  <c r="BJ88" i="58"/>
  <c r="BJ89" i="58"/>
  <c r="BJ90" i="58"/>
  <c r="BJ91" i="58"/>
  <c r="BJ92" i="58"/>
  <c r="BJ93" i="58"/>
  <c r="BJ94" i="58"/>
  <c r="BJ95" i="58"/>
  <c r="BJ96" i="58"/>
  <c r="BJ97" i="58"/>
  <c r="BJ98" i="58"/>
  <c r="BJ99" i="58"/>
  <c r="BJ100" i="58"/>
  <c r="BJ101" i="58"/>
  <c r="BJ102" i="58"/>
  <c r="BJ103" i="58"/>
  <c r="BJ104" i="58"/>
  <c r="BJ105" i="58"/>
  <c r="BJ106" i="58"/>
  <c r="BJ107" i="58"/>
  <c r="BJ108" i="58"/>
  <c r="BJ109" i="58"/>
  <c r="BJ110" i="58"/>
  <c r="BJ111" i="58"/>
  <c r="BJ112" i="58"/>
  <c r="BJ113" i="58"/>
  <c r="BJ114" i="58"/>
  <c r="BJ115" i="58"/>
  <c r="BJ116" i="58"/>
  <c r="BJ117" i="58"/>
  <c r="BJ118" i="58"/>
  <c r="BJ119" i="58"/>
  <c r="BJ120" i="58"/>
  <c r="BJ121" i="58"/>
  <c r="BJ122" i="58"/>
  <c r="BJ123" i="58"/>
  <c r="BJ124" i="58"/>
  <c r="BJ125" i="58"/>
  <c r="BJ126" i="58"/>
  <c r="BJ127" i="58"/>
  <c r="BJ128" i="58"/>
  <c r="BJ129" i="58"/>
  <c r="BJ130" i="58"/>
  <c r="BJ131" i="58"/>
  <c r="BJ132" i="58"/>
  <c r="BJ133" i="58"/>
  <c r="BJ134" i="58"/>
  <c r="BJ135" i="58"/>
  <c r="BJ136" i="58"/>
  <c r="BJ137" i="58"/>
  <c r="BJ138" i="58"/>
  <c r="BJ139" i="58"/>
  <c r="BJ140" i="58"/>
  <c r="BJ141" i="58"/>
  <c r="BJ142" i="58"/>
  <c r="BJ143" i="58"/>
  <c r="BJ144" i="58"/>
  <c r="BJ145" i="58"/>
  <c r="BJ146" i="58"/>
  <c r="BJ147" i="58"/>
  <c r="BJ148" i="58"/>
  <c r="BJ149" i="58"/>
  <c r="BJ150" i="58"/>
  <c r="BJ151" i="58"/>
  <c r="BJ152" i="58"/>
  <c r="BJ153" i="58"/>
  <c r="BJ154" i="58"/>
  <c r="BJ155" i="58"/>
  <c r="BJ156" i="58"/>
  <c r="BJ157" i="58"/>
  <c r="BJ158" i="58"/>
  <c r="BJ159" i="58"/>
  <c r="BJ160" i="58"/>
  <c r="BJ161" i="58"/>
  <c r="BJ162" i="58"/>
  <c r="BJ163" i="58"/>
  <c r="BJ164" i="58"/>
  <c r="BJ165" i="58"/>
  <c r="BJ166" i="58"/>
  <c r="BJ167" i="58"/>
  <c r="BJ168" i="58"/>
  <c r="BJ169" i="58"/>
  <c r="BJ170" i="58"/>
  <c r="BJ171" i="58"/>
  <c r="BJ172" i="58"/>
  <c r="BJ173" i="58"/>
  <c r="BJ174" i="58"/>
  <c r="BJ175" i="58"/>
  <c r="BJ176" i="58"/>
  <c r="BJ177" i="58"/>
  <c r="BJ178" i="58"/>
  <c r="BJ179" i="58"/>
  <c r="BJ180" i="58"/>
  <c r="BJ181" i="58"/>
  <c r="BJ182" i="58"/>
  <c r="BJ183" i="58"/>
  <c r="BJ184" i="58"/>
  <c r="BJ185" i="58"/>
  <c r="BJ186" i="58"/>
  <c r="BJ187" i="58"/>
  <c r="BJ188" i="58"/>
  <c r="BJ189" i="58"/>
  <c r="BJ190" i="58"/>
  <c r="BJ191" i="58"/>
  <c r="BJ192" i="58"/>
  <c r="BJ193" i="58"/>
  <c r="BJ194" i="58"/>
  <c r="BJ195" i="58"/>
  <c r="BJ196" i="58"/>
  <c r="BJ197" i="58"/>
  <c r="BJ198" i="58"/>
  <c r="BJ199" i="58"/>
  <c r="BJ200" i="58"/>
  <c r="BJ201" i="58"/>
  <c r="BJ202" i="58"/>
  <c r="BJ203" i="58"/>
  <c r="BJ204" i="58"/>
  <c r="BJ205" i="58"/>
  <c r="BJ206" i="58"/>
  <c r="BJ207" i="58"/>
  <c r="BJ208" i="58"/>
  <c r="BJ209" i="58"/>
  <c r="BJ210" i="58"/>
  <c r="BJ211" i="58"/>
  <c r="BJ212" i="58"/>
  <c r="BJ213" i="58"/>
  <c r="BJ214" i="58"/>
  <c r="BJ215" i="58"/>
  <c r="BJ216" i="58"/>
  <c r="BJ217" i="58"/>
  <c r="BJ218" i="58"/>
  <c r="BJ219" i="58"/>
  <c r="BJ220" i="58"/>
  <c r="BJ221" i="58"/>
  <c r="BJ222" i="58"/>
  <c r="BJ223" i="58"/>
  <c r="BJ224" i="58"/>
  <c r="BJ225" i="58"/>
  <c r="BJ226" i="58"/>
  <c r="BJ227" i="58"/>
  <c r="BJ228" i="58"/>
  <c r="BJ229" i="58"/>
  <c r="BJ230" i="58"/>
  <c r="BJ231" i="58"/>
  <c r="BJ232" i="58"/>
  <c r="BJ233" i="58"/>
  <c r="BJ234" i="58"/>
  <c r="BJ235" i="58"/>
  <c r="BJ236" i="58"/>
  <c r="BJ237" i="58"/>
  <c r="BJ238" i="58"/>
  <c r="BJ239" i="58"/>
  <c r="BJ240" i="58"/>
  <c r="BJ241" i="58"/>
  <c r="BJ242" i="58"/>
  <c r="BJ243" i="58"/>
  <c r="BJ244" i="58"/>
  <c r="BJ245" i="58"/>
  <c r="BJ246" i="58"/>
  <c r="BJ247" i="58"/>
  <c r="BJ248" i="58"/>
  <c r="BJ249" i="58"/>
  <c r="BJ250" i="58"/>
  <c r="BJ251" i="58"/>
  <c r="BJ252" i="58"/>
  <c r="BJ253" i="58"/>
  <c r="BJ254" i="58"/>
  <c r="BJ255" i="58"/>
  <c r="BJ256" i="58"/>
  <c r="BJ257" i="58"/>
  <c r="BJ258" i="58"/>
  <c r="BJ259" i="58"/>
  <c r="BJ260" i="58"/>
  <c r="BJ261" i="58"/>
  <c r="BJ262" i="58"/>
  <c r="BJ263" i="58"/>
  <c r="BJ264" i="58"/>
  <c r="BJ265" i="58"/>
  <c r="BJ266" i="58"/>
  <c r="BJ267" i="58"/>
  <c r="BJ268" i="58"/>
  <c r="BJ269" i="58"/>
  <c r="BJ270" i="58"/>
  <c r="BJ271" i="58"/>
  <c r="BJ272" i="58"/>
  <c r="BJ273" i="58"/>
  <c r="BJ274" i="58"/>
  <c r="BJ275" i="58"/>
  <c r="BJ276" i="58"/>
  <c r="BJ277" i="58"/>
  <c r="BJ278" i="58"/>
  <c r="BJ279" i="58"/>
  <c r="BJ280" i="58"/>
  <c r="BJ281" i="58"/>
  <c r="BJ282" i="58"/>
  <c r="BJ283" i="58"/>
  <c r="BJ284" i="58"/>
  <c r="BJ285" i="58"/>
  <c r="BJ286" i="58"/>
  <c r="BJ287" i="58"/>
  <c r="BJ288" i="58"/>
  <c r="BJ289" i="58"/>
  <c r="BJ290" i="58"/>
  <c r="BJ291" i="58"/>
  <c r="BJ292" i="58"/>
  <c r="BJ293" i="58"/>
  <c r="BJ294" i="58"/>
  <c r="BJ295" i="58"/>
  <c r="BJ296" i="58"/>
  <c r="BJ297" i="58"/>
  <c r="BJ298" i="58"/>
  <c r="BJ299" i="58"/>
  <c r="BJ300" i="58"/>
  <c r="BJ301" i="58"/>
  <c r="BJ302" i="58"/>
  <c r="BJ303" i="58"/>
  <c r="BJ304" i="58"/>
  <c r="BJ305" i="58"/>
  <c r="BJ306" i="58"/>
  <c r="BJ307" i="58"/>
  <c r="BJ308" i="58"/>
  <c r="BJ309" i="58"/>
  <c r="BJ310" i="58"/>
  <c r="BJ311" i="58"/>
  <c r="BJ312" i="58"/>
  <c r="BJ313" i="58"/>
  <c r="BJ314" i="58"/>
  <c r="BJ315" i="58"/>
  <c r="BJ316" i="58"/>
  <c r="BJ317" i="58"/>
  <c r="BJ318" i="58"/>
  <c r="BJ319" i="58"/>
  <c r="BJ320" i="58"/>
  <c r="BJ321" i="58"/>
  <c r="BJ322" i="58"/>
  <c r="BJ323" i="58"/>
  <c r="BJ324" i="58"/>
  <c r="BJ325" i="58"/>
  <c r="BJ326" i="58"/>
  <c r="BJ327" i="58"/>
  <c r="BJ328" i="58"/>
  <c r="BJ329" i="58"/>
  <c r="BJ330" i="58"/>
  <c r="BJ331" i="58"/>
  <c r="BJ332" i="58"/>
  <c r="BJ333" i="58"/>
  <c r="BJ334" i="58"/>
  <c r="BJ335" i="58"/>
  <c r="BJ336" i="58"/>
  <c r="BJ337" i="58"/>
  <c r="BJ338" i="58"/>
  <c r="BJ339" i="58"/>
  <c r="BJ340" i="58"/>
  <c r="BJ341" i="58"/>
  <c r="BJ342" i="58"/>
  <c r="BJ343" i="58"/>
  <c r="BJ344" i="58"/>
  <c r="BJ345" i="58"/>
  <c r="BJ346" i="58"/>
  <c r="BJ347" i="58"/>
  <c r="BJ348" i="58"/>
  <c r="BJ349" i="58"/>
  <c r="BJ350" i="58"/>
  <c r="BJ351" i="58"/>
  <c r="BJ352" i="58"/>
  <c r="BJ353" i="58"/>
  <c r="BJ354" i="58"/>
  <c r="BJ355" i="58"/>
  <c r="BJ356" i="58"/>
  <c r="BJ357" i="58"/>
  <c r="BJ358" i="58"/>
  <c r="BJ359" i="58"/>
  <c r="BJ360" i="58"/>
  <c r="BJ361" i="58"/>
  <c r="BJ362" i="58"/>
  <c r="BJ363" i="58"/>
  <c r="BJ364" i="58"/>
  <c r="BJ365" i="58"/>
  <c r="BJ366" i="58"/>
  <c r="BJ367" i="58"/>
  <c r="BJ368" i="58"/>
  <c r="BJ369" i="58"/>
  <c r="BJ370" i="58"/>
  <c r="BJ371" i="58"/>
  <c r="BJ372" i="58"/>
  <c r="BJ373" i="58"/>
  <c r="BJ374" i="58"/>
  <c r="BJ375" i="58"/>
  <c r="BJ376" i="58"/>
  <c r="BJ377" i="58"/>
  <c r="BJ378" i="58"/>
  <c r="BJ379" i="58"/>
  <c r="BJ380" i="58"/>
  <c r="BJ381" i="58"/>
  <c r="BJ382" i="58"/>
  <c r="BJ383" i="58"/>
  <c r="BJ384" i="58"/>
  <c r="BJ385" i="58"/>
  <c r="BJ386" i="58"/>
  <c r="BJ387" i="58"/>
  <c r="BJ388" i="58"/>
  <c r="BJ389" i="58"/>
  <c r="BJ390" i="58"/>
  <c r="BJ391" i="58"/>
  <c r="BJ392" i="58"/>
  <c r="BJ393" i="58"/>
  <c r="BJ394" i="58"/>
  <c r="BJ395" i="58"/>
  <c r="BJ396" i="58"/>
  <c r="BJ397" i="58"/>
  <c r="BJ398" i="58"/>
  <c r="BJ399" i="58"/>
  <c r="BJ400" i="58"/>
  <c r="BJ401" i="58"/>
  <c r="BJ402" i="58"/>
  <c r="BJ403" i="58"/>
  <c r="BJ404" i="58"/>
  <c r="BJ405" i="58"/>
  <c r="BJ406" i="58"/>
  <c r="BJ407" i="58"/>
  <c r="BJ408" i="58"/>
  <c r="BJ409" i="58"/>
  <c r="BJ410" i="58"/>
  <c r="BJ411" i="58"/>
  <c r="BJ412" i="58"/>
  <c r="BJ413" i="58"/>
  <c r="BJ414" i="58"/>
  <c r="BJ415" i="58"/>
  <c r="BJ416" i="58"/>
  <c r="BJ417" i="58"/>
  <c r="BJ418" i="58"/>
  <c r="BJ419" i="58"/>
  <c r="BJ420" i="58"/>
  <c r="BJ421" i="58"/>
  <c r="BJ422" i="58"/>
  <c r="BJ423" i="58"/>
  <c r="BJ424" i="58"/>
  <c r="BJ425" i="58"/>
  <c r="BJ426" i="58"/>
  <c r="BJ427" i="58"/>
  <c r="BJ428" i="58"/>
  <c r="BJ429" i="58"/>
  <c r="BJ430" i="58"/>
  <c r="BJ431" i="58"/>
  <c r="BJ432" i="58"/>
  <c r="BJ433" i="58"/>
  <c r="BJ434" i="58"/>
  <c r="BJ435" i="58"/>
  <c r="BJ436" i="58"/>
  <c r="BJ437" i="58"/>
  <c r="BJ438" i="58"/>
  <c r="BJ439" i="58"/>
  <c r="BJ440" i="58"/>
  <c r="BJ441" i="58"/>
  <c r="BJ442" i="58"/>
  <c r="BJ443" i="58"/>
  <c r="BJ444" i="58"/>
  <c r="BJ445" i="58"/>
  <c r="BJ446" i="58"/>
  <c r="BJ447" i="58"/>
  <c r="BJ448" i="58"/>
  <c r="BJ449" i="58"/>
  <c r="BJ450" i="58"/>
  <c r="BJ451" i="58"/>
  <c r="BJ452" i="58"/>
  <c r="BJ453" i="58"/>
  <c r="BJ454" i="58"/>
  <c r="BJ455" i="58"/>
  <c r="BJ456" i="58"/>
  <c r="BJ457" i="58"/>
  <c r="BJ458" i="58"/>
  <c r="BJ459" i="58"/>
  <c r="BJ460" i="58"/>
  <c r="BJ461" i="58"/>
  <c r="BJ462" i="58"/>
  <c r="BJ463" i="58"/>
  <c r="BJ464" i="58"/>
  <c r="BJ465" i="58"/>
  <c r="BJ466" i="58"/>
  <c r="BJ467" i="58"/>
  <c r="BJ468" i="58"/>
  <c r="BJ469" i="58"/>
  <c r="BJ470" i="58"/>
  <c r="BJ471" i="58"/>
  <c r="BJ472" i="58"/>
  <c r="BJ473" i="58"/>
  <c r="BJ474" i="58"/>
  <c r="BJ475" i="58"/>
  <c r="BJ476" i="58"/>
  <c r="BJ477" i="58"/>
  <c r="BJ478" i="58"/>
  <c r="BJ479" i="58"/>
  <c r="BJ480" i="58"/>
  <c r="BJ481" i="58"/>
  <c r="BJ482" i="58"/>
  <c r="BJ483" i="58"/>
  <c r="BJ484" i="58"/>
  <c r="BJ485" i="58"/>
  <c r="BJ486" i="58"/>
  <c r="BJ487" i="58"/>
  <c r="BJ488" i="58"/>
  <c r="BJ489" i="58"/>
  <c r="BJ490" i="58"/>
  <c r="BJ491" i="58"/>
  <c r="BJ492" i="58"/>
  <c r="BJ493" i="58"/>
  <c r="BJ494" i="58"/>
  <c r="BJ495" i="58"/>
  <c r="BJ496" i="58"/>
  <c r="BJ497" i="58"/>
  <c r="BJ498" i="58"/>
  <c r="BJ499" i="58"/>
  <c r="BJ500" i="58"/>
  <c r="BJ501" i="58"/>
  <c r="BJ502" i="58"/>
  <c r="BJ503" i="58"/>
  <c r="BJ504" i="58"/>
  <c r="BJ505" i="58"/>
  <c r="BJ506" i="58"/>
  <c r="BJ507" i="58"/>
  <c r="BJ508" i="58"/>
  <c r="BJ509" i="58"/>
  <c r="BJ510" i="58"/>
  <c r="BJ511" i="58"/>
  <c r="BJ512" i="58"/>
  <c r="BJ513" i="58"/>
  <c r="BJ514" i="58"/>
  <c r="BJ515" i="58"/>
  <c r="BJ516" i="58"/>
  <c r="BJ517" i="58"/>
  <c r="BJ518" i="58"/>
  <c r="BJ519" i="58"/>
  <c r="BJ520" i="58"/>
  <c r="BJ521" i="58"/>
  <c r="BJ522" i="58"/>
  <c r="BJ523" i="58"/>
  <c r="BJ524" i="58"/>
  <c r="BJ525" i="58"/>
  <c r="BJ526" i="58"/>
  <c r="BJ527" i="58"/>
  <c r="BJ528" i="58"/>
  <c r="BJ529" i="58"/>
  <c r="BJ530" i="58"/>
  <c r="BJ531" i="58"/>
  <c r="BJ532" i="58"/>
  <c r="BJ533" i="58"/>
  <c r="BJ534" i="58"/>
  <c r="BJ535" i="58"/>
  <c r="BJ536" i="58"/>
  <c r="BJ537" i="58"/>
  <c r="BJ538" i="58"/>
  <c r="BJ539" i="58"/>
  <c r="BJ540" i="58"/>
  <c r="BJ541" i="58"/>
  <c r="BJ542" i="58"/>
  <c r="BJ543" i="58"/>
  <c r="BJ544" i="58"/>
  <c r="BJ545" i="58"/>
  <c r="BJ546" i="58"/>
  <c r="BJ547" i="58"/>
  <c r="BJ548" i="58"/>
  <c r="BJ549" i="58"/>
  <c r="BJ550" i="58"/>
  <c r="BJ551" i="58"/>
  <c r="BJ552" i="58"/>
  <c r="BJ553" i="58"/>
  <c r="BJ554" i="58"/>
  <c r="BJ555" i="58"/>
  <c r="BJ556" i="58"/>
  <c r="BJ557" i="58"/>
  <c r="BJ558" i="58"/>
  <c r="BJ559" i="58"/>
  <c r="BJ560" i="58"/>
  <c r="BJ561" i="58"/>
  <c r="BJ562" i="58"/>
  <c r="BJ563" i="58"/>
  <c r="BJ564" i="58"/>
  <c r="BJ565" i="58"/>
  <c r="BJ566" i="58"/>
  <c r="BJ567" i="58"/>
  <c r="BJ568" i="58"/>
  <c r="BJ569" i="58"/>
  <c r="BJ570" i="58"/>
  <c r="BJ571" i="58"/>
  <c r="BJ572" i="58"/>
  <c r="BJ573" i="58"/>
  <c r="BJ574" i="58"/>
  <c r="BJ575" i="58"/>
  <c r="BJ576" i="58"/>
  <c r="BJ577" i="58"/>
  <c r="BJ578" i="58"/>
  <c r="BJ579" i="58"/>
  <c r="BJ580" i="58"/>
  <c r="BJ581" i="58"/>
  <c r="BJ582" i="58"/>
  <c r="BJ583" i="58"/>
  <c r="BJ584" i="58"/>
  <c r="BJ585" i="58"/>
  <c r="BJ586" i="58"/>
  <c r="BJ587" i="58"/>
  <c r="BJ588" i="58"/>
  <c r="BJ589" i="58"/>
  <c r="BJ590" i="58"/>
  <c r="BJ591" i="58"/>
  <c r="BJ592" i="58"/>
  <c r="BJ593" i="58"/>
  <c r="BJ594" i="58"/>
  <c r="BJ595" i="58"/>
  <c r="BJ596" i="58"/>
  <c r="BJ597" i="58"/>
  <c r="BJ598" i="58"/>
  <c r="BJ599" i="58"/>
  <c r="BJ600" i="58"/>
  <c r="BJ601" i="58"/>
  <c r="BJ602" i="58"/>
  <c r="BJ603" i="58"/>
  <c r="BJ604" i="58"/>
  <c r="BJ605" i="58"/>
  <c r="BJ606" i="58"/>
  <c r="BJ607" i="58"/>
  <c r="BJ608" i="58"/>
  <c r="BJ609" i="58"/>
  <c r="BJ610" i="58"/>
  <c r="BJ611" i="58"/>
  <c r="BJ612" i="58"/>
  <c r="BJ613" i="58"/>
  <c r="BJ614" i="58"/>
  <c r="BJ615" i="58"/>
  <c r="BJ616" i="58"/>
  <c r="BJ617" i="58"/>
  <c r="BJ618" i="58"/>
  <c r="BJ619" i="58"/>
  <c r="BJ620" i="58"/>
  <c r="BJ621" i="58"/>
  <c r="BJ622" i="58"/>
  <c r="BJ623" i="58"/>
  <c r="BJ624" i="58"/>
  <c r="BJ625" i="58"/>
  <c r="BJ626" i="58"/>
  <c r="BJ627" i="58"/>
  <c r="BJ628" i="58"/>
  <c r="BJ629" i="58"/>
  <c r="BJ630" i="58"/>
  <c r="BJ631" i="58"/>
  <c r="BJ632" i="58"/>
  <c r="BJ633" i="58"/>
  <c r="BJ634" i="58"/>
  <c r="BJ635" i="58"/>
  <c r="BJ636" i="58"/>
  <c r="BJ637" i="58"/>
  <c r="BJ638" i="58"/>
  <c r="BJ639" i="58"/>
  <c r="BJ640" i="58"/>
  <c r="BJ641" i="58"/>
  <c r="BJ642" i="58"/>
  <c r="BJ643" i="58"/>
  <c r="BJ644" i="58"/>
  <c r="BJ645" i="58"/>
  <c r="BJ646" i="58"/>
  <c r="BJ647" i="58"/>
  <c r="BJ648" i="58"/>
  <c r="BJ649" i="58"/>
  <c r="BJ650" i="58"/>
  <c r="BJ651" i="58"/>
  <c r="BJ652" i="58"/>
  <c r="BJ653" i="58"/>
  <c r="BJ654" i="58"/>
  <c r="BJ655" i="58"/>
  <c r="BJ656" i="58"/>
  <c r="BJ657" i="58"/>
  <c r="BJ658" i="58"/>
  <c r="BJ659" i="58"/>
  <c r="BJ660" i="58"/>
  <c r="BJ661" i="58"/>
  <c r="BJ662" i="58"/>
  <c r="BJ663" i="58"/>
  <c r="BJ664" i="58"/>
  <c r="BJ665" i="58"/>
  <c r="BJ666" i="58"/>
  <c r="BJ667" i="58"/>
  <c r="BJ668" i="58"/>
  <c r="BJ669" i="58"/>
  <c r="BJ670" i="58"/>
  <c r="BJ671" i="58"/>
  <c r="BJ672" i="58"/>
  <c r="BJ673" i="58"/>
  <c r="BJ674" i="58"/>
  <c r="BJ675" i="58"/>
  <c r="BJ676" i="58"/>
  <c r="BJ677" i="58"/>
  <c r="BJ678" i="58"/>
  <c r="BJ679" i="58"/>
  <c r="BJ680" i="58"/>
  <c r="BJ681" i="58"/>
  <c r="BJ682" i="58"/>
  <c r="BJ683" i="58"/>
  <c r="BJ684" i="58"/>
  <c r="BJ685" i="58"/>
  <c r="BJ686" i="58"/>
  <c r="BJ687" i="58"/>
  <c r="BJ688" i="58"/>
  <c r="BJ689" i="58"/>
  <c r="BJ690" i="58"/>
  <c r="BJ691" i="58"/>
  <c r="BJ692" i="58"/>
  <c r="BJ693" i="58"/>
  <c r="BJ694" i="58"/>
  <c r="BJ695" i="58"/>
  <c r="BJ696" i="58"/>
  <c r="BJ697" i="58"/>
  <c r="BJ698" i="58"/>
  <c r="BJ699" i="58"/>
  <c r="BJ700" i="58"/>
  <c r="BJ701" i="58"/>
  <c r="BJ702" i="58"/>
  <c r="BJ703" i="58"/>
  <c r="BJ704" i="58"/>
  <c r="BJ705" i="58"/>
  <c r="BJ706" i="58"/>
  <c r="BJ707" i="58"/>
  <c r="BJ708" i="58"/>
  <c r="BJ709" i="58"/>
  <c r="BJ710" i="58"/>
  <c r="BJ711" i="58"/>
  <c r="BJ712" i="58"/>
  <c r="BJ713" i="58"/>
  <c r="BJ714" i="58"/>
  <c r="BJ715" i="58"/>
  <c r="BJ716" i="58"/>
  <c r="BJ717" i="58"/>
  <c r="BJ718" i="58"/>
  <c r="BJ719" i="58"/>
  <c r="BJ720" i="58"/>
  <c r="BJ721" i="58"/>
  <c r="BJ722" i="58"/>
  <c r="BJ723" i="58"/>
  <c r="BJ724" i="58"/>
  <c r="BJ725" i="58"/>
  <c r="BJ726" i="58"/>
  <c r="BJ727" i="58"/>
  <c r="BJ728" i="58"/>
  <c r="BJ729" i="58"/>
  <c r="BJ730" i="58"/>
  <c r="BJ731" i="58"/>
  <c r="BJ732" i="58"/>
  <c r="BJ733" i="58"/>
  <c r="BJ734" i="58"/>
  <c r="BJ735" i="58"/>
  <c r="BJ736" i="58"/>
  <c r="BJ737" i="58"/>
  <c r="BJ738" i="58"/>
  <c r="BJ739" i="58"/>
  <c r="BJ740" i="58"/>
  <c r="BJ741" i="58"/>
  <c r="BJ742" i="58"/>
  <c r="BJ743" i="58"/>
  <c r="BJ744" i="58"/>
  <c r="BJ745" i="58"/>
  <c r="BJ746" i="58"/>
  <c r="BJ747" i="58"/>
  <c r="BJ748" i="58"/>
  <c r="BJ749" i="58"/>
  <c r="BJ750" i="58"/>
  <c r="BJ751" i="58"/>
  <c r="BJ752" i="58"/>
  <c r="BJ753" i="58"/>
  <c r="BJ754" i="58"/>
  <c r="BJ755" i="58"/>
  <c r="BJ756" i="58"/>
  <c r="BJ757" i="58"/>
  <c r="BJ758" i="58"/>
  <c r="BJ759" i="58"/>
  <c r="BJ760" i="58"/>
  <c r="BJ761" i="58"/>
  <c r="BJ762" i="58"/>
  <c r="BJ763" i="58"/>
  <c r="BJ764" i="58"/>
  <c r="BJ765" i="58"/>
  <c r="BJ766" i="58"/>
  <c r="BJ767" i="58"/>
  <c r="BJ768" i="58"/>
  <c r="BJ769" i="58"/>
  <c r="BJ770" i="58"/>
  <c r="BJ771" i="58"/>
  <c r="BJ772" i="58"/>
  <c r="BJ773" i="58"/>
  <c r="BJ774" i="58"/>
  <c r="BJ775" i="58"/>
  <c r="BJ776" i="58"/>
  <c r="BJ777" i="58"/>
  <c r="BJ778" i="58"/>
  <c r="BJ779" i="58"/>
  <c r="BJ780" i="58"/>
  <c r="BJ781" i="58"/>
  <c r="BJ782" i="58"/>
  <c r="BJ783" i="58"/>
  <c r="BJ784" i="58"/>
  <c r="BJ785" i="58"/>
  <c r="BJ786" i="58"/>
  <c r="BJ787" i="58"/>
  <c r="BJ788" i="58"/>
  <c r="BJ789" i="58"/>
  <c r="BJ790" i="58"/>
  <c r="BJ791" i="58"/>
  <c r="BJ792" i="58"/>
  <c r="BJ793" i="58"/>
  <c r="BJ794" i="58"/>
  <c r="BJ795" i="58"/>
  <c r="BJ796" i="58"/>
  <c r="BJ797" i="58"/>
  <c r="BJ798" i="58"/>
  <c r="BJ799" i="58"/>
  <c r="BJ800" i="58"/>
  <c r="BJ801" i="58"/>
  <c r="BJ802" i="58"/>
  <c r="BJ803" i="58"/>
  <c r="BJ804" i="58"/>
  <c r="BJ805" i="58"/>
  <c r="BJ806" i="58"/>
  <c r="BJ807" i="58"/>
  <c r="BJ808" i="58"/>
  <c r="BJ809" i="58"/>
  <c r="BJ810" i="58"/>
  <c r="BJ811" i="58"/>
  <c r="BJ812" i="58"/>
  <c r="BJ813" i="58"/>
  <c r="BJ814" i="58"/>
  <c r="BJ815" i="58"/>
  <c r="BJ816" i="58"/>
  <c r="BJ817" i="58"/>
  <c r="BJ818" i="58"/>
  <c r="BJ819" i="58"/>
  <c r="BJ820" i="58"/>
  <c r="BJ7" i="58"/>
  <c r="K7" i="58"/>
  <c r="J7" i="58"/>
  <c r="H6" i="60"/>
  <c r="G9" i="60"/>
  <c r="G8" i="60"/>
  <c r="G7" i="60"/>
  <c r="G6" i="60"/>
  <c r="H6" i="18"/>
  <c r="BJ831" i="58" l="1"/>
  <c r="BJ830" i="58"/>
  <c r="BJ829" i="58"/>
  <c r="BJ828" i="58"/>
  <c r="BJ827" i="58"/>
  <c r="BJ826" i="58"/>
  <c r="BJ825" i="58"/>
  <c r="BJ824" i="58"/>
  <c r="BJ823" i="58"/>
  <c r="BJ822" i="58"/>
  <c r="BJ821" i="58"/>
  <c r="E13" i="18"/>
  <c r="N13" i="18" l="1"/>
  <c r="F80" i="19"/>
  <c r="E8" i="61"/>
  <c r="C13" i="66"/>
  <c r="D13" i="18"/>
  <c r="O80" i="19" l="1"/>
  <c r="N8" i="61"/>
  <c r="M13" i="18"/>
  <c r="E80" i="19"/>
  <c r="D8" i="61"/>
  <c r="L13" i="18"/>
  <c r="D80" i="69"/>
  <c r="H13" i="66"/>
  <c r="C8" i="67"/>
  <c r="BL825" i="58"/>
  <c r="BL822" i="58"/>
  <c r="BL831" i="58"/>
  <c r="BL830" i="58"/>
  <c r="BL829" i="58"/>
  <c r="BL828" i="58"/>
  <c r="BL827" i="58"/>
  <c r="BL826" i="58"/>
  <c r="BL824" i="58"/>
  <c r="BL823" i="58"/>
  <c r="BL821" i="58"/>
  <c r="BK822" i="58"/>
  <c r="BK831" i="58"/>
  <c r="BK830" i="58"/>
  <c r="BK829" i="58"/>
  <c r="BK828" i="58"/>
  <c r="BK827" i="58"/>
  <c r="BK826" i="58"/>
  <c r="BK825" i="58"/>
  <c r="BK824" i="58"/>
  <c r="BK823" i="58"/>
  <c r="BK821" i="58"/>
  <c r="S11" i="58"/>
  <c r="R9" i="58"/>
  <c r="BM79" i="19" l="1"/>
  <c r="BO79" i="19" s="1"/>
  <c r="BM63" i="19"/>
  <c r="BO63" i="19" s="1"/>
  <c r="BM47" i="19"/>
  <c r="BO47" i="19" s="1"/>
  <c r="BM31" i="19"/>
  <c r="BO31" i="19" s="1"/>
  <c r="BM15" i="19"/>
  <c r="BO15" i="19" s="1"/>
  <c r="BM74" i="19"/>
  <c r="BO74" i="19" s="1"/>
  <c r="BM58" i="19"/>
  <c r="BO58" i="19" s="1"/>
  <c r="BM42" i="19"/>
  <c r="BO42" i="19" s="1"/>
  <c r="BM26" i="19"/>
  <c r="BO26" i="19" s="1"/>
  <c r="BM10" i="19"/>
  <c r="BO10" i="19" s="1"/>
  <c r="BM69" i="19"/>
  <c r="BO69" i="19" s="1"/>
  <c r="BM53" i="19"/>
  <c r="BO53" i="19" s="1"/>
  <c r="BM37" i="19"/>
  <c r="BO37" i="19" s="1"/>
  <c r="BM21" i="19"/>
  <c r="BO21" i="19" s="1"/>
  <c r="BM76" i="19"/>
  <c r="BO76" i="19" s="1"/>
  <c r="BM60" i="19"/>
  <c r="BO60" i="19" s="1"/>
  <c r="BM44" i="19"/>
  <c r="BO44" i="19" s="1"/>
  <c r="BM28" i="19"/>
  <c r="BO28" i="19" s="1"/>
  <c r="BM12" i="19"/>
  <c r="BO12" i="19" s="1"/>
  <c r="BM75" i="19"/>
  <c r="BO75" i="19" s="1"/>
  <c r="BM59" i="19"/>
  <c r="BO59" i="19" s="1"/>
  <c r="BM43" i="19"/>
  <c r="BO43" i="19" s="1"/>
  <c r="BM27" i="19"/>
  <c r="BO27" i="19" s="1"/>
  <c r="BM11" i="19"/>
  <c r="BO11" i="19" s="1"/>
  <c r="BM70" i="19"/>
  <c r="BO70" i="19" s="1"/>
  <c r="BM54" i="19"/>
  <c r="BO54" i="19" s="1"/>
  <c r="BM38" i="19"/>
  <c r="BO38" i="19" s="1"/>
  <c r="BM22" i="19"/>
  <c r="BO22" i="19" s="1"/>
  <c r="BM6" i="19"/>
  <c r="BO6" i="19" s="1"/>
  <c r="BM65" i="19"/>
  <c r="BO65" i="19" s="1"/>
  <c r="BM49" i="19"/>
  <c r="BO49" i="19" s="1"/>
  <c r="BM33" i="19"/>
  <c r="BO33" i="19" s="1"/>
  <c r="BM17" i="19"/>
  <c r="BO17" i="19" s="1"/>
  <c r="BM72" i="19"/>
  <c r="BO72" i="19" s="1"/>
  <c r="BM56" i="19"/>
  <c r="BO56" i="19" s="1"/>
  <c r="BM40" i="19"/>
  <c r="BO40" i="19" s="1"/>
  <c r="BM24" i="19"/>
  <c r="BO24" i="19" s="1"/>
  <c r="BM8" i="19"/>
  <c r="BO8" i="19" s="1"/>
  <c r="BM71" i="19"/>
  <c r="BO71" i="19" s="1"/>
  <c r="BM55" i="19"/>
  <c r="BO55" i="19" s="1"/>
  <c r="BM39" i="19"/>
  <c r="BO39" i="19" s="1"/>
  <c r="BM23" i="19"/>
  <c r="BO23" i="19" s="1"/>
  <c r="BM7" i="19"/>
  <c r="BO7" i="19" s="1"/>
  <c r="BM66" i="19"/>
  <c r="BO66" i="19" s="1"/>
  <c r="BM50" i="19"/>
  <c r="BO50" i="19" s="1"/>
  <c r="BM34" i="19"/>
  <c r="BO34" i="19" s="1"/>
  <c r="BM18" i="19"/>
  <c r="BO18" i="19" s="1"/>
  <c r="BM77" i="19"/>
  <c r="BO77" i="19" s="1"/>
  <c r="BM61" i="19"/>
  <c r="BO61" i="19" s="1"/>
  <c r="BM45" i="19"/>
  <c r="BO45" i="19" s="1"/>
  <c r="BM29" i="19"/>
  <c r="BO29" i="19" s="1"/>
  <c r="BM13" i="19"/>
  <c r="BO13" i="19" s="1"/>
  <c r="BM68" i="19"/>
  <c r="BO68" i="19" s="1"/>
  <c r="BM52" i="19"/>
  <c r="BO52" i="19" s="1"/>
  <c r="BM36" i="19"/>
  <c r="BO36" i="19" s="1"/>
  <c r="BM20" i="19"/>
  <c r="BO20" i="19" s="1"/>
  <c r="BM67" i="19"/>
  <c r="BO67" i="19" s="1"/>
  <c r="BM51" i="19"/>
  <c r="BO51" i="19" s="1"/>
  <c r="BM35" i="19"/>
  <c r="BO35" i="19" s="1"/>
  <c r="BM19" i="19"/>
  <c r="BO19" i="19" s="1"/>
  <c r="BM78" i="19"/>
  <c r="BO78" i="19" s="1"/>
  <c r="BM62" i="19"/>
  <c r="BO62" i="19" s="1"/>
  <c r="BM46" i="19"/>
  <c r="BO46" i="19" s="1"/>
  <c r="BM30" i="19"/>
  <c r="BO30" i="19" s="1"/>
  <c r="BM14" i="19"/>
  <c r="BO14" i="19" s="1"/>
  <c r="BM73" i="19"/>
  <c r="BO73" i="19" s="1"/>
  <c r="BM57" i="19"/>
  <c r="BO57" i="19" s="1"/>
  <c r="BM41" i="19"/>
  <c r="BO41" i="19" s="1"/>
  <c r="BM25" i="19"/>
  <c r="BO25" i="19" s="1"/>
  <c r="BM9" i="19"/>
  <c r="BO9" i="19" s="1"/>
  <c r="BM64" i="19"/>
  <c r="BO64" i="19" s="1"/>
  <c r="BM48" i="19"/>
  <c r="BO48" i="19" s="1"/>
  <c r="BM32" i="19"/>
  <c r="BO32" i="19" s="1"/>
  <c r="BM16" i="19"/>
  <c r="BO16" i="19" s="1"/>
  <c r="M80" i="19"/>
  <c r="L8" i="61"/>
  <c r="N80" i="19"/>
  <c r="M8" i="61"/>
  <c r="H8" i="67"/>
  <c r="I80" i="69"/>
  <c r="W24" i="66"/>
  <c r="W25" i="66"/>
  <c r="W23" i="66"/>
  <c r="I13" i="66"/>
  <c r="BO825" i="58"/>
  <c r="BN825" i="58"/>
  <c r="BJ60" i="19" l="1"/>
  <c r="BL60" i="19" s="1"/>
  <c r="BJ48" i="19"/>
  <c r="BL48" i="19" s="1"/>
  <c r="BJ16" i="19"/>
  <c r="BL16" i="19" s="1"/>
  <c r="BJ20" i="19"/>
  <c r="BL20" i="19" s="1"/>
  <c r="BJ56" i="19"/>
  <c r="BL56" i="19" s="1"/>
  <c r="BJ67" i="19"/>
  <c r="BL67" i="19" s="1"/>
  <c r="BJ51" i="19"/>
  <c r="BL51" i="19" s="1"/>
  <c r="BJ35" i="19"/>
  <c r="BL35" i="19" s="1"/>
  <c r="BJ19" i="19"/>
  <c r="BL19" i="19" s="1"/>
  <c r="BJ78" i="19"/>
  <c r="BL78" i="19" s="1"/>
  <c r="BJ62" i="19"/>
  <c r="BL62" i="19" s="1"/>
  <c r="BJ46" i="19"/>
  <c r="BL46" i="19" s="1"/>
  <c r="BJ30" i="19"/>
  <c r="BL30" i="19" s="1"/>
  <c r="BJ14" i="19"/>
  <c r="BL14" i="19" s="1"/>
  <c r="BJ73" i="19"/>
  <c r="BL73" i="19" s="1"/>
  <c r="BJ57" i="19"/>
  <c r="BL57" i="19" s="1"/>
  <c r="BJ41" i="19"/>
  <c r="BL41" i="19" s="1"/>
  <c r="BJ25" i="19"/>
  <c r="BL25" i="19" s="1"/>
  <c r="BJ9" i="19"/>
  <c r="BL9" i="19" s="1"/>
  <c r="BJ68" i="19"/>
  <c r="BL68" i="19" s="1"/>
  <c r="BJ72" i="19"/>
  <c r="BL72" i="19" s="1"/>
  <c r="BJ52" i="19"/>
  <c r="BL52" i="19" s="1"/>
  <c r="BJ79" i="19"/>
  <c r="BL79" i="19" s="1"/>
  <c r="BJ63" i="19"/>
  <c r="BL63" i="19" s="1"/>
  <c r="BJ47" i="19"/>
  <c r="BL47" i="19" s="1"/>
  <c r="BJ31" i="19"/>
  <c r="BL31" i="19" s="1"/>
  <c r="BJ15" i="19"/>
  <c r="BL15" i="19" s="1"/>
  <c r="BJ74" i="19"/>
  <c r="BL74" i="19" s="1"/>
  <c r="BJ58" i="19"/>
  <c r="BL58" i="19" s="1"/>
  <c r="BJ42" i="19"/>
  <c r="BL42" i="19" s="1"/>
  <c r="BJ26" i="19"/>
  <c r="BL26" i="19" s="1"/>
  <c r="BJ10" i="19"/>
  <c r="BL10" i="19" s="1"/>
  <c r="BJ69" i="19"/>
  <c r="BL69" i="19" s="1"/>
  <c r="BJ53" i="19"/>
  <c r="BL53" i="19" s="1"/>
  <c r="BJ37" i="19"/>
  <c r="BL37" i="19" s="1"/>
  <c r="BJ21" i="19"/>
  <c r="BL21" i="19" s="1"/>
  <c r="BJ32" i="19"/>
  <c r="BL32" i="19" s="1"/>
  <c r="BJ12" i="19"/>
  <c r="BL12" i="19" s="1"/>
  <c r="BJ75" i="19"/>
  <c r="BL75" i="19" s="1"/>
  <c r="BJ59" i="19"/>
  <c r="BL59" i="19" s="1"/>
  <c r="BJ43" i="19"/>
  <c r="BL43" i="19" s="1"/>
  <c r="BJ27" i="19"/>
  <c r="BL27" i="19" s="1"/>
  <c r="BJ11" i="19"/>
  <c r="BL11" i="19" s="1"/>
  <c r="BJ70" i="19"/>
  <c r="BL70" i="19" s="1"/>
  <c r="BJ54" i="19"/>
  <c r="BL54" i="19" s="1"/>
  <c r="BJ38" i="19"/>
  <c r="BL38" i="19" s="1"/>
  <c r="BJ22" i="19"/>
  <c r="BL22" i="19" s="1"/>
  <c r="BJ6" i="19"/>
  <c r="BL6" i="19" s="1"/>
  <c r="BJ65" i="19"/>
  <c r="BL65" i="19" s="1"/>
  <c r="BJ49" i="19"/>
  <c r="BL49" i="19" s="1"/>
  <c r="BJ33" i="19"/>
  <c r="BL33" i="19" s="1"/>
  <c r="BJ17" i="19"/>
  <c r="BL17" i="19" s="1"/>
  <c r="BJ64" i="19"/>
  <c r="BL64" i="19" s="1"/>
  <c r="BJ8" i="19"/>
  <c r="BL8" i="19" s="1"/>
  <c r="BJ44" i="19"/>
  <c r="BL44" i="19" s="1"/>
  <c r="BJ24" i="19"/>
  <c r="BL24" i="19" s="1"/>
  <c r="BJ28" i="19"/>
  <c r="BL28" i="19" s="1"/>
  <c r="BJ71" i="19"/>
  <c r="BL71" i="19" s="1"/>
  <c r="BJ55" i="19"/>
  <c r="BL55" i="19" s="1"/>
  <c r="BJ39" i="19"/>
  <c r="BL39" i="19" s="1"/>
  <c r="BJ23" i="19"/>
  <c r="BL23" i="19" s="1"/>
  <c r="BJ7" i="19"/>
  <c r="BL7" i="19" s="1"/>
  <c r="BJ66" i="19"/>
  <c r="BL66" i="19" s="1"/>
  <c r="BJ50" i="19"/>
  <c r="BL50" i="19" s="1"/>
  <c r="BJ34" i="19"/>
  <c r="BL34" i="19" s="1"/>
  <c r="BJ18" i="19"/>
  <c r="BL18" i="19" s="1"/>
  <c r="BJ77" i="19"/>
  <c r="BL77" i="19" s="1"/>
  <c r="BJ61" i="19"/>
  <c r="BL61" i="19" s="1"/>
  <c r="BJ45" i="19"/>
  <c r="BL45" i="19" s="1"/>
  <c r="BJ29" i="19"/>
  <c r="BL29" i="19" s="1"/>
  <c r="BJ13" i="19"/>
  <c r="BL13" i="19" s="1"/>
  <c r="BJ36" i="19"/>
  <c r="BL36" i="19" s="1"/>
  <c r="BJ40" i="19"/>
  <c r="BL40" i="19" s="1"/>
  <c r="BJ76" i="19"/>
  <c r="BL76" i="19" s="1"/>
  <c r="BG50" i="19"/>
  <c r="BI50" i="19" s="1"/>
  <c r="BG65" i="19"/>
  <c r="BI65" i="19" s="1"/>
  <c r="BG49" i="19"/>
  <c r="BI49" i="19" s="1"/>
  <c r="BG33" i="19"/>
  <c r="BI33" i="19" s="1"/>
  <c r="BG17" i="19"/>
  <c r="BI17" i="19" s="1"/>
  <c r="BG72" i="19"/>
  <c r="BI72" i="19" s="1"/>
  <c r="BG56" i="19"/>
  <c r="BI56" i="19" s="1"/>
  <c r="BG40" i="19"/>
  <c r="BI40" i="19" s="1"/>
  <c r="BG24" i="19"/>
  <c r="BI24" i="19" s="1"/>
  <c r="BG8" i="19"/>
  <c r="BI8" i="19" s="1"/>
  <c r="BG67" i="19"/>
  <c r="BI67" i="19" s="1"/>
  <c r="BG51" i="19"/>
  <c r="BI51" i="19" s="1"/>
  <c r="BG35" i="19"/>
  <c r="BI35" i="19" s="1"/>
  <c r="BG19" i="19"/>
  <c r="BI19" i="19" s="1"/>
  <c r="BG14" i="19"/>
  <c r="BI14" i="19" s="1"/>
  <c r="BG66" i="19"/>
  <c r="BI66" i="19" s="1"/>
  <c r="BG42" i="19"/>
  <c r="BI42" i="19" s="1"/>
  <c r="BG62" i="19"/>
  <c r="BI62" i="19" s="1"/>
  <c r="BG6" i="19"/>
  <c r="BI6" i="19" s="1"/>
  <c r="BG77" i="19"/>
  <c r="BI77" i="19" s="1"/>
  <c r="BG61" i="19"/>
  <c r="BI61" i="19" s="1"/>
  <c r="BG45" i="19"/>
  <c r="BI45" i="19" s="1"/>
  <c r="BG29" i="19"/>
  <c r="BI29" i="19" s="1"/>
  <c r="BG13" i="19"/>
  <c r="BI13" i="19" s="1"/>
  <c r="BG68" i="19"/>
  <c r="BI68" i="19" s="1"/>
  <c r="BG52" i="19"/>
  <c r="BI52" i="19" s="1"/>
  <c r="BG36" i="19"/>
  <c r="BI36" i="19" s="1"/>
  <c r="BG20" i="19"/>
  <c r="BI20" i="19" s="1"/>
  <c r="BG79" i="19"/>
  <c r="BI79" i="19" s="1"/>
  <c r="BG63" i="19"/>
  <c r="BI63" i="19" s="1"/>
  <c r="BG47" i="19"/>
  <c r="BI47" i="19" s="1"/>
  <c r="BG31" i="19"/>
  <c r="BI31" i="19" s="1"/>
  <c r="BG15" i="19"/>
  <c r="BI15" i="19" s="1"/>
  <c r="BG46" i="19"/>
  <c r="BI46" i="19" s="1"/>
  <c r="BG22" i="19"/>
  <c r="BI22" i="19" s="1"/>
  <c r="BG74" i="19"/>
  <c r="BI74" i="19" s="1"/>
  <c r="BG38" i="19"/>
  <c r="BI38" i="19" s="1"/>
  <c r="BG26" i="19"/>
  <c r="BI26" i="19" s="1"/>
  <c r="BG73" i="19"/>
  <c r="BI73" i="19" s="1"/>
  <c r="BG57" i="19"/>
  <c r="BI57" i="19" s="1"/>
  <c r="BG41" i="19"/>
  <c r="BI41" i="19" s="1"/>
  <c r="BG25" i="19"/>
  <c r="BI25" i="19" s="1"/>
  <c r="BG9" i="19"/>
  <c r="BI9" i="19" s="1"/>
  <c r="BG64" i="19"/>
  <c r="BI64" i="19" s="1"/>
  <c r="BG48" i="19"/>
  <c r="BI48" i="19" s="1"/>
  <c r="BG32" i="19"/>
  <c r="BI32" i="19" s="1"/>
  <c r="BG16" i="19"/>
  <c r="BI16" i="19" s="1"/>
  <c r="BG75" i="19"/>
  <c r="BI75" i="19" s="1"/>
  <c r="BG59" i="19"/>
  <c r="BI59" i="19" s="1"/>
  <c r="BG43" i="19"/>
  <c r="BI43" i="19" s="1"/>
  <c r="BG27" i="19"/>
  <c r="BI27" i="19" s="1"/>
  <c r="BG11" i="19"/>
  <c r="BI11" i="19" s="1"/>
  <c r="BG78" i="19"/>
  <c r="BI78" i="19" s="1"/>
  <c r="BG54" i="19"/>
  <c r="BI54" i="19" s="1"/>
  <c r="BG18" i="19"/>
  <c r="BI18" i="19" s="1"/>
  <c r="BG70" i="19"/>
  <c r="BI70" i="19" s="1"/>
  <c r="BG69" i="19"/>
  <c r="BI69" i="19" s="1"/>
  <c r="BG53" i="19"/>
  <c r="BI53" i="19" s="1"/>
  <c r="BG37" i="19"/>
  <c r="BI37" i="19" s="1"/>
  <c r="BG21" i="19"/>
  <c r="BI21" i="19" s="1"/>
  <c r="BG76" i="19"/>
  <c r="BI76" i="19" s="1"/>
  <c r="BG60" i="19"/>
  <c r="BI60" i="19" s="1"/>
  <c r="BG44" i="19"/>
  <c r="BI44" i="19" s="1"/>
  <c r="BG28" i="19"/>
  <c r="BI28" i="19" s="1"/>
  <c r="BG12" i="19"/>
  <c r="BI12" i="19" s="1"/>
  <c r="BG71" i="19"/>
  <c r="BI71" i="19" s="1"/>
  <c r="BG55" i="19"/>
  <c r="BI55" i="19" s="1"/>
  <c r="BG39" i="19"/>
  <c r="BI39" i="19" s="1"/>
  <c r="BG23" i="19"/>
  <c r="BI23" i="19" s="1"/>
  <c r="BG7" i="19"/>
  <c r="BI7" i="19" s="1"/>
  <c r="BG34" i="19"/>
  <c r="BI34" i="19" s="1"/>
  <c r="BG10" i="19"/>
  <c r="BI10" i="19" s="1"/>
  <c r="BG30" i="19"/>
  <c r="BI30" i="19" s="1"/>
  <c r="BG58" i="19"/>
  <c r="BI58" i="19" s="1"/>
  <c r="J80" i="69"/>
  <c r="I8" i="67"/>
  <c r="W22" i="66"/>
  <c r="BG820" i="58"/>
  <c r="BG819" i="58"/>
  <c r="BG818" i="58"/>
  <c r="BG817" i="58"/>
  <c r="BG816" i="58"/>
  <c r="BG815" i="58"/>
  <c r="BG814" i="58"/>
  <c r="BG813" i="58"/>
  <c r="BG812" i="58"/>
  <c r="BG811" i="58"/>
  <c r="BG810" i="58"/>
  <c r="BG809" i="58"/>
  <c r="BG808" i="58"/>
  <c r="BG807" i="58"/>
  <c r="BG806" i="58"/>
  <c r="BG805" i="58"/>
  <c r="BG804" i="58"/>
  <c r="BG803" i="58"/>
  <c r="BG802" i="58"/>
  <c r="BG801" i="58"/>
  <c r="BG800" i="58"/>
  <c r="BG799" i="58"/>
  <c r="BG798" i="58"/>
  <c r="BG797" i="58"/>
  <c r="BG796" i="58"/>
  <c r="BG795" i="58"/>
  <c r="BG794" i="58"/>
  <c r="BG793" i="58"/>
  <c r="BG792" i="58"/>
  <c r="BG791" i="58"/>
  <c r="BG790" i="58"/>
  <c r="BG789" i="58"/>
  <c r="BG788" i="58"/>
  <c r="BG787" i="58"/>
  <c r="BG786" i="58"/>
  <c r="BG785" i="58"/>
  <c r="BG784" i="58"/>
  <c r="BG783" i="58"/>
  <c r="BG782" i="58"/>
  <c r="BG781" i="58"/>
  <c r="BG780" i="58"/>
  <c r="BG779" i="58"/>
  <c r="BG778" i="58"/>
  <c r="BG777" i="58"/>
  <c r="BG776" i="58"/>
  <c r="BG775" i="58"/>
  <c r="BG774" i="58"/>
  <c r="BG773" i="58"/>
  <c r="BG772" i="58"/>
  <c r="BG771" i="58"/>
  <c r="BG770" i="58"/>
  <c r="BG769" i="58"/>
  <c r="BG768" i="58"/>
  <c r="BG767" i="58"/>
  <c r="BG766" i="58"/>
  <c r="BG765" i="58"/>
  <c r="BG764" i="58"/>
  <c r="BG763" i="58"/>
  <c r="BG762" i="58"/>
  <c r="BG761" i="58"/>
  <c r="BG760" i="58"/>
  <c r="BG759" i="58"/>
  <c r="BG758" i="58"/>
  <c r="BG757" i="58"/>
  <c r="BG756" i="58"/>
  <c r="BG755" i="58"/>
  <c r="BG754" i="58"/>
  <c r="BG753" i="58"/>
  <c r="BG752" i="58"/>
  <c r="BG751" i="58"/>
  <c r="BG750" i="58"/>
  <c r="BG749" i="58"/>
  <c r="BG748" i="58"/>
  <c r="BG747" i="58"/>
  <c r="BG746" i="58"/>
  <c r="BG745" i="58"/>
  <c r="BG744" i="58"/>
  <c r="BG743" i="58"/>
  <c r="BG742" i="58"/>
  <c r="BG741" i="58"/>
  <c r="BG740" i="58"/>
  <c r="BG739" i="58"/>
  <c r="BG738" i="58"/>
  <c r="BG737" i="58"/>
  <c r="BG736" i="58"/>
  <c r="BG735" i="58"/>
  <c r="BG734" i="58"/>
  <c r="BG733" i="58"/>
  <c r="BG732" i="58"/>
  <c r="BG731" i="58"/>
  <c r="BG730" i="58"/>
  <c r="BG729" i="58"/>
  <c r="BG728" i="58"/>
  <c r="BG727" i="58"/>
  <c r="BG726" i="58"/>
  <c r="BG725" i="58"/>
  <c r="BG724" i="58"/>
  <c r="BG723" i="58"/>
  <c r="BG722" i="58"/>
  <c r="BG721" i="58"/>
  <c r="BG720" i="58"/>
  <c r="BG719" i="58"/>
  <c r="BG718" i="58"/>
  <c r="BG717" i="58"/>
  <c r="BG716" i="58"/>
  <c r="BG715" i="58"/>
  <c r="BG714" i="58"/>
  <c r="BG713" i="58"/>
  <c r="BG712" i="58"/>
  <c r="BG711" i="58"/>
  <c r="BG710" i="58"/>
  <c r="BG709" i="58"/>
  <c r="BG708" i="58"/>
  <c r="BG707" i="58"/>
  <c r="BG706" i="58"/>
  <c r="BG705" i="58"/>
  <c r="BG704" i="58"/>
  <c r="BG703" i="58"/>
  <c r="BG702" i="58"/>
  <c r="BG701" i="58"/>
  <c r="BG700" i="58"/>
  <c r="BG699" i="58"/>
  <c r="BG698" i="58"/>
  <c r="BG697" i="58"/>
  <c r="BG696" i="58"/>
  <c r="BG695" i="58"/>
  <c r="BG694" i="58"/>
  <c r="BG693" i="58"/>
  <c r="BG692" i="58"/>
  <c r="BG691" i="58"/>
  <c r="BG690" i="58"/>
  <c r="BG689" i="58"/>
  <c r="BG688" i="58"/>
  <c r="BG687" i="58"/>
  <c r="BG686" i="58"/>
  <c r="BG685" i="58"/>
  <c r="BG684" i="58"/>
  <c r="BG683" i="58"/>
  <c r="BG682" i="58"/>
  <c r="BG681" i="58"/>
  <c r="BG680" i="58"/>
  <c r="BG679" i="58"/>
  <c r="BG678" i="58"/>
  <c r="BG677" i="58"/>
  <c r="BG676" i="58"/>
  <c r="BG675" i="58"/>
  <c r="BG674" i="58"/>
  <c r="BG673" i="58"/>
  <c r="BG672" i="58"/>
  <c r="BG671" i="58"/>
  <c r="BG670" i="58"/>
  <c r="BG669" i="58"/>
  <c r="BG668" i="58"/>
  <c r="BG667" i="58"/>
  <c r="BG666" i="58"/>
  <c r="BG665" i="58"/>
  <c r="BG664" i="58"/>
  <c r="BG663" i="58"/>
  <c r="BG662" i="58"/>
  <c r="BG661" i="58"/>
  <c r="BG660" i="58"/>
  <c r="BG659" i="58"/>
  <c r="BG658" i="58"/>
  <c r="BG657" i="58"/>
  <c r="BG656" i="58"/>
  <c r="BG655" i="58"/>
  <c r="BG654" i="58"/>
  <c r="BG653" i="58"/>
  <c r="BG652" i="58"/>
  <c r="BG651" i="58"/>
  <c r="BG650" i="58"/>
  <c r="BG649" i="58"/>
  <c r="BG648" i="58"/>
  <c r="BG647" i="58"/>
  <c r="BG646" i="58"/>
  <c r="BG645" i="58"/>
  <c r="BG644" i="58"/>
  <c r="BG643" i="58"/>
  <c r="BG642" i="58"/>
  <c r="BG641" i="58"/>
  <c r="BG640" i="58"/>
  <c r="BG639" i="58"/>
  <c r="BG638" i="58"/>
  <c r="BG637" i="58"/>
  <c r="BG636" i="58"/>
  <c r="BG635" i="58"/>
  <c r="BG634" i="58"/>
  <c r="BG633" i="58"/>
  <c r="BG632" i="58"/>
  <c r="BG631" i="58"/>
  <c r="BG630" i="58"/>
  <c r="BG629" i="58"/>
  <c r="BG628" i="58"/>
  <c r="BG627" i="58"/>
  <c r="BG626" i="58"/>
  <c r="BG625" i="58"/>
  <c r="BG624" i="58"/>
  <c r="BG623" i="58"/>
  <c r="BG622" i="58"/>
  <c r="BG621" i="58"/>
  <c r="BG620" i="58"/>
  <c r="BG619" i="58"/>
  <c r="BG618" i="58"/>
  <c r="BG617" i="58"/>
  <c r="BG616" i="58"/>
  <c r="BG615" i="58"/>
  <c r="BG614" i="58"/>
  <c r="BG613" i="58"/>
  <c r="BG612" i="58"/>
  <c r="BG611" i="58"/>
  <c r="BG610" i="58"/>
  <c r="BG609" i="58"/>
  <c r="BG608" i="58"/>
  <c r="BG607" i="58"/>
  <c r="BG606" i="58"/>
  <c r="BG605" i="58"/>
  <c r="BG604" i="58"/>
  <c r="BG603" i="58"/>
  <c r="BG602" i="58"/>
  <c r="BG601" i="58"/>
  <c r="BG600" i="58"/>
  <c r="BG599" i="58"/>
  <c r="BG598" i="58"/>
  <c r="BG597" i="58"/>
  <c r="BG596" i="58"/>
  <c r="BG595" i="58"/>
  <c r="BG594" i="58"/>
  <c r="BG593" i="58"/>
  <c r="BG592" i="58"/>
  <c r="BG591" i="58"/>
  <c r="BG590" i="58"/>
  <c r="BG589" i="58"/>
  <c r="BG588" i="58"/>
  <c r="BG587" i="58"/>
  <c r="BG586" i="58"/>
  <c r="BG585" i="58"/>
  <c r="BG584" i="58"/>
  <c r="BG583" i="58"/>
  <c r="BG582" i="58"/>
  <c r="BG581" i="58"/>
  <c r="BG580" i="58"/>
  <c r="BG579" i="58"/>
  <c r="BG578" i="58"/>
  <c r="BG577" i="58"/>
  <c r="BG576" i="58"/>
  <c r="BG575" i="58"/>
  <c r="BG574" i="58"/>
  <c r="BG573" i="58"/>
  <c r="BG572" i="58"/>
  <c r="BG571" i="58"/>
  <c r="BG570" i="58"/>
  <c r="BG569" i="58"/>
  <c r="BG568" i="58"/>
  <c r="BG567" i="58"/>
  <c r="BG566" i="58"/>
  <c r="BG565" i="58"/>
  <c r="BG564" i="58"/>
  <c r="BG563" i="58"/>
  <c r="BG562" i="58"/>
  <c r="BG561" i="58"/>
  <c r="BG560" i="58"/>
  <c r="BG559" i="58"/>
  <c r="BG558" i="58"/>
  <c r="BG557" i="58"/>
  <c r="BG556" i="58"/>
  <c r="BG555" i="58"/>
  <c r="BG554" i="58"/>
  <c r="BG553" i="58"/>
  <c r="BG552" i="58"/>
  <c r="BG551" i="58"/>
  <c r="BG550" i="58"/>
  <c r="BG549" i="58"/>
  <c r="BG548" i="58"/>
  <c r="BG547" i="58"/>
  <c r="BG546" i="58"/>
  <c r="BG545" i="58"/>
  <c r="BG544" i="58"/>
  <c r="BG543" i="58"/>
  <c r="BG542" i="58"/>
  <c r="BG541" i="58"/>
  <c r="BG540" i="58"/>
  <c r="BG539" i="58"/>
  <c r="BG538" i="58"/>
  <c r="BG537" i="58"/>
  <c r="BG536" i="58"/>
  <c r="BG535" i="58"/>
  <c r="BG534" i="58"/>
  <c r="BG533" i="58"/>
  <c r="BG532" i="58"/>
  <c r="BG531" i="58"/>
  <c r="BG530" i="58"/>
  <c r="BG529" i="58"/>
  <c r="BG528" i="58"/>
  <c r="BG527" i="58"/>
  <c r="BG526" i="58"/>
  <c r="BG525" i="58"/>
  <c r="BG524" i="58"/>
  <c r="BG523" i="58"/>
  <c r="BG522" i="58"/>
  <c r="BG521" i="58"/>
  <c r="BG520" i="58"/>
  <c r="BG519" i="58"/>
  <c r="BG518" i="58"/>
  <c r="BG517" i="58"/>
  <c r="BG516" i="58"/>
  <c r="BG515" i="58"/>
  <c r="BG514" i="58"/>
  <c r="BG513" i="58"/>
  <c r="BG512" i="58"/>
  <c r="BG511" i="58"/>
  <c r="BG510" i="58"/>
  <c r="BG509" i="58"/>
  <c r="BG508" i="58"/>
  <c r="BG507" i="58"/>
  <c r="BG506" i="58"/>
  <c r="BG505" i="58"/>
  <c r="BG504" i="58"/>
  <c r="BG503" i="58"/>
  <c r="BG502" i="58"/>
  <c r="BG501" i="58"/>
  <c r="BG500" i="58"/>
  <c r="BG499" i="58"/>
  <c r="BG498" i="58"/>
  <c r="BG497" i="58"/>
  <c r="BG496" i="58"/>
  <c r="BG495" i="58"/>
  <c r="BG494" i="58"/>
  <c r="BG493" i="58"/>
  <c r="BG492" i="58"/>
  <c r="BG491" i="58"/>
  <c r="BG490" i="58"/>
  <c r="BG489" i="58"/>
  <c r="BG488" i="58"/>
  <c r="BG487" i="58"/>
  <c r="BG486" i="58"/>
  <c r="BG485" i="58"/>
  <c r="BG484" i="58"/>
  <c r="BG483" i="58"/>
  <c r="BG482" i="58"/>
  <c r="BG481" i="58"/>
  <c r="BG480" i="58"/>
  <c r="BG479" i="58"/>
  <c r="BG478" i="58"/>
  <c r="BG477" i="58"/>
  <c r="BG476" i="58"/>
  <c r="BG475" i="58"/>
  <c r="BG474" i="58"/>
  <c r="BG473" i="58"/>
  <c r="BG472" i="58"/>
  <c r="BG471" i="58"/>
  <c r="BG470" i="58"/>
  <c r="BG469" i="58"/>
  <c r="BG468" i="58"/>
  <c r="BG467" i="58"/>
  <c r="BG466" i="58"/>
  <c r="BG465" i="58"/>
  <c r="BG464" i="58"/>
  <c r="BG463" i="58"/>
  <c r="BG462" i="58"/>
  <c r="BG461" i="58"/>
  <c r="BG460" i="58"/>
  <c r="BG459" i="58"/>
  <c r="BG458" i="58"/>
  <c r="BG457" i="58"/>
  <c r="BG456" i="58"/>
  <c r="BG455" i="58"/>
  <c r="BG454" i="58"/>
  <c r="BG453" i="58"/>
  <c r="BG452" i="58"/>
  <c r="BG451" i="58"/>
  <c r="BG450" i="58"/>
  <c r="BG449" i="58"/>
  <c r="BG448" i="58"/>
  <c r="BG447" i="58"/>
  <c r="BG446" i="58"/>
  <c r="BG445" i="58"/>
  <c r="BG444" i="58"/>
  <c r="BG443" i="58"/>
  <c r="BG442" i="58"/>
  <c r="BG441" i="58"/>
  <c r="BG440" i="58"/>
  <c r="BG439" i="58"/>
  <c r="BG438" i="58"/>
  <c r="BG437" i="58"/>
  <c r="BG436" i="58"/>
  <c r="BG435" i="58"/>
  <c r="BG434" i="58"/>
  <c r="BG433" i="58"/>
  <c r="BG432" i="58"/>
  <c r="BG431" i="58"/>
  <c r="BG430" i="58"/>
  <c r="BG429" i="58"/>
  <c r="BG428" i="58"/>
  <c r="BG427" i="58"/>
  <c r="BG426" i="58"/>
  <c r="BG425" i="58"/>
  <c r="BG424" i="58"/>
  <c r="BG423" i="58"/>
  <c r="BG422" i="58"/>
  <c r="BG421" i="58"/>
  <c r="BG420" i="58"/>
  <c r="BG419" i="58"/>
  <c r="BG418" i="58"/>
  <c r="BG417" i="58"/>
  <c r="BG416" i="58"/>
  <c r="BG415" i="58"/>
  <c r="BG414" i="58"/>
  <c r="BG413" i="58"/>
  <c r="BG412" i="58"/>
  <c r="BG411" i="58"/>
  <c r="BG410" i="58"/>
  <c r="BG409" i="58"/>
  <c r="BG408" i="58"/>
  <c r="BG407" i="58"/>
  <c r="BG406" i="58"/>
  <c r="BG405" i="58"/>
  <c r="BG404" i="58"/>
  <c r="BG403" i="58"/>
  <c r="BG402" i="58"/>
  <c r="BG401" i="58"/>
  <c r="BG400" i="58"/>
  <c r="BG399" i="58"/>
  <c r="BG398" i="58"/>
  <c r="BG397" i="58"/>
  <c r="BG396" i="58"/>
  <c r="BG395" i="58"/>
  <c r="BG394" i="58"/>
  <c r="BG393" i="58"/>
  <c r="BG392" i="58"/>
  <c r="BG391" i="58"/>
  <c r="BG390" i="58"/>
  <c r="BG389" i="58"/>
  <c r="BG388" i="58"/>
  <c r="BG387" i="58"/>
  <c r="BG386" i="58"/>
  <c r="BG385" i="58"/>
  <c r="BG384" i="58"/>
  <c r="BG383" i="58"/>
  <c r="BG382" i="58"/>
  <c r="BG381" i="58"/>
  <c r="BG380" i="58"/>
  <c r="BG379" i="58"/>
  <c r="BG378" i="58"/>
  <c r="BG377" i="58"/>
  <c r="BG376" i="58"/>
  <c r="BG375" i="58"/>
  <c r="BG374" i="58"/>
  <c r="BG373" i="58"/>
  <c r="BG372" i="58"/>
  <c r="BG371" i="58"/>
  <c r="BG370" i="58"/>
  <c r="BG369" i="58"/>
  <c r="BG368" i="58"/>
  <c r="BG367" i="58"/>
  <c r="BG366" i="58"/>
  <c r="BG365" i="58"/>
  <c r="BG364" i="58"/>
  <c r="BG363" i="58"/>
  <c r="BG362" i="58"/>
  <c r="BG361" i="58"/>
  <c r="BG360" i="58"/>
  <c r="BG359" i="58"/>
  <c r="BG358" i="58"/>
  <c r="BG357" i="58"/>
  <c r="BG356" i="58"/>
  <c r="BG355" i="58"/>
  <c r="BG354" i="58"/>
  <c r="BG353" i="58"/>
  <c r="BG352" i="58"/>
  <c r="BG351" i="58"/>
  <c r="BG350" i="58"/>
  <c r="BG349" i="58"/>
  <c r="BG348" i="58"/>
  <c r="BG347" i="58"/>
  <c r="BG346" i="58"/>
  <c r="BG345" i="58"/>
  <c r="BG344" i="58"/>
  <c r="BG343" i="58"/>
  <c r="BG342" i="58"/>
  <c r="BG341" i="58"/>
  <c r="BG340" i="58"/>
  <c r="BG339" i="58"/>
  <c r="BG338" i="58"/>
  <c r="BG337" i="58"/>
  <c r="BG336" i="58"/>
  <c r="BG335" i="58"/>
  <c r="BG334" i="58"/>
  <c r="BG333" i="58"/>
  <c r="BG332" i="58"/>
  <c r="BG331" i="58"/>
  <c r="BG330" i="58"/>
  <c r="BG329" i="58"/>
  <c r="BG328" i="58"/>
  <c r="BG327" i="58"/>
  <c r="BG326" i="58"/>
  <c r="BG325" i="58"/>
  <c r="BG324" i="58"/>
  <c r="BG323" i="58"/>
  <c r="BG322" i="58"/>
  <c r="BG321" i="58"/>
  <c r="BG320" i="58"/>
  <c r="BG319" i="58"/>
  <c r="BG318" i="58"/>
  <c r="BG317" i="58"/>
  <c r="BG316" i="58"/>
  <c r="BG315" i="58"/>
  <c r="BG314" i="58"/>
  <c r="BG313" i="58"/>
  <c r="BG312" i="58"/>
  <c r="BG311" i="58"/>
  <c r="BG310" i="58"/>
  <c r="BG309" i="58"/>
  <c r="BG308" i="58"/>
  <c r="BG307" i="58"/>
  <c r="BG306" i="58"/>
  <c r="BG305" i="58"/>
  <c r="BG304" i="58"/>
  <c r="BG303" i="58"/>
  <c r="BG302" i="58"/>
  <c r="BG301" i="58"/>
  <c r="BG300" i="58"/>
  <c r="BG299" i="58"/>
  <c r="BG298" i="58"/>
  <c r="BG297" i="58"/>
  <c r="BG296" i="58"/>
  <c r="BG295" i="58"/>
  <c r="BG294" i="58"/>
  <c r="BG293" i="58"/>
  <c r="BG292" i="58"/>
  <c r="BG291" i="58"/>
  <c r="BG290" i="58"/>
  <c r="BG289" i="58"/>
  <c r="BG288" i="58"/>
  <c r="BG287" i="58"/>
  <c r="BG286" i="58"/>
  <c r="BG285" i="58"/>
  <c r="BG284" i="58"/>
  <c r="BG283" i="58"/>
  <c r="BG282" i="58"/>
  <c r="BG281" i="58"/>
  <c r="BG280" i="58"/>
  <c r="BG279" i="58"/>
  <c r="BG278" i="58"/>
  <c r="BG277" i="58"/>
  <c r="BG276" i="58"/>
  <c r="BG275" i="58"/>
  <c r="BG274" i="58"/>
  <c r="BG273" i="58"/>
  <c r="BG272" i="58"/>
  <c r="BG271" i="58"/>
  <c r="BG270" i="58"/>
  <c r="BG269" i="58"/>
  <c r="BG268" i="58"/>
  <c r="BG267" i="58"/>
  <c r="BG266" i="58"/>
  <c r="BG265" i="58"/>
  <c r="BG264" i="58"/>
  <c r="BG263" i="58"/>
  <c r="BG262" i="58"/>
  <c r="BG261" i="58"/>
  <c r="BG260" i="58"/>
  <c r="BG259" i="58"/>
  <c r="BG258" i="58"/>
  <c r="BG257" i="58"/>
  <c r="BG256" i="58"/>
  <c r="BG255" i="58"/>
  <c r="BG254" i="58"/>
  <c r="BG253" i="58"/>
  <c r="BG252" i="58"/>
  <c r="BG251" i="58"/>
  <c r="BG250" i="58"/>
  <c r="BG249" i="58"/>
  <c r="BG248" i="58"/>
  <c r="BG247" i="58"/>
  <c r="BG246" i="58"/>
  <c r="BG245" i="58"/>
  <c r="BG244" i="58"/>
  <c r="BG243" i="58"/>
  <c r="BG242" i="58"/>
  <c r="BG241" i="58"/>
  <c r="BG240" i="58"/>
  <c r="BG239" i="58"/>
  <c r="BG238" i="58"/>
  <c r="BG237" i="58"/>
  <c r="BG236" i="58"/>
  <c r="BG235" i="58"/>
  <c r="BG234" i="58"/>
  <c r="BG233" i="58"/>
  <c r="BG232" i="58"/>
  <c r="BG231" i="58"/>
  <c r="BG230" i="58"/>
  <c r="BG229" i="58"/>
  <c r="BG228" i="58"/>
  <c r="BG227" i="58"/>
  <c r="BG226" i="58"/>
  <c r="BG225" i="58"/>
  <c r="BG224" i="58"/>
  <c r="BG223" i="58"/>
  <c r="BG222" i="58"/>
  <c r="BG221" i="58"/>
  <c r="BG220" i="58"/>
  <c r="BG219" i="58"/>
  <c r="BG218" i="58"/>
  <c r="BG217" i="58"/>
  <c r="BG216" i="58"/>
  <c r="BG215" i="58"/>
  <c r="BG214" i="58"/>
  <c r="BG213" i="58"/>
  <c r="BG212" i="58"/>
  <c r="BG211" i="58"/>
  <c r="BG210" i="58"/>
  <c r="BG209" i="58"/>
  <c r="BG208" i="58"/>
  <c r="BG207" i="58"/>
  <c r="BG206" i="58"/>
  <c r="BG205" i="58"/>
  <c r="BG204" i="58"/>
  <c r="BG203" i="58"/>
  <c r="BG202" i="58"/>
  <c r="BG201" i="58"/>
  <c r="BG200" i="58"/>
  <c r="BG199" i="58"/>
  <c r="BG198" i="58"/>
  <c r="BG197" i="58"/>
  <c r="BG196" i="58"/>
  <c r="BG195" i="58"/>
  <c r="BG194" i="58"/>
  <c r="BG193" i="58"/>
  <c r="BG192" i="58"/>
  <c r="BG191" i="58"/>
  <c r="BG190" i="58"/>
  <c r="BG189" i="58"/>
  <c r="BG188" i="58"/>
  <c r="BG187" i="58"/>
  <c r="BG186" i="58"/>
  <c r="BG185" i="58"/>
  <c r="BG184" i="58"/>
  <c r="BG183" i="58"/>
  <c r="BG182" i="58"/>
  <c r="BG181" i="58"/>
  <c r="BG180" i="58"/>
  <c r="BG179" i="58"/>
  <c r="BG178" i="58"/>
  <c r="BG177" i="58"/>
  <c r="BG176" i="58"/>
  <c r="BG175" i="58"/>
  <c r="BG174" i="58"/>
  <c r="BG173" i="58"/>
  <c r="BG172" i="58"/>
  <c r="BG171" i="58"/>
  <c r="BG170" i="58"/>
  <c r="BG169" i="58"/>
  <c r="BG168" i="58"/>
  <c r="BG167" i="58"/>
  <c r="BG166" i="58"/>
  <c r="BG165" i="58"/>
  <c r="BG164" i="58"/>
  <c r="BG163" i="58"/>
  <c r="BG162" i="58"/>
  <c r="BG161" i="58"/>
  <c r="BG160" i="58"/>
  <c r="BG159" i="58"/>
  <c r="BG158" i="58"/>
  <c r="BG157" i="58"/>
  <c r="BG156" i="58"/>
  <c r="BG155" i="58"/>
  <c r="BG154" i="58"/>
  <c r="BG153" i="58"/>
  <c r="BG152" i="58"/>
  <c r="BG151" i="58"/>
  <c r="BG150" i="58"/>
  <c r="BG149" i="58"/>
  <c r="BG148" i="58"/>
  <c r="BG147" i="58"/>
  <c r="BG146" i="58"/>
  <c r="BG145" i="58"/>
  <c r="BG144" i="58"/>
  <c r="BG143" i="58"/>
  <c r="BG142" i="58"/>
  <c r="BG141" i="58"/>
  <c r="BG140" i="58"/>
  <c r="BG139" i="58"/>
  <c r="BG138" i="58"/>
  <c r="BG137" i="58"/>
  <c r="BG136" i="58"/>
  <c r="BG135" i="58"/>
  <c r="BG134" i="58"/>
  <c r="BG133" i="58"/>
  <c r="BG132" i="58"/>
  <c r="BG131" i="58"/>
  <c r="BG130" i="58"/>
  <c r="BG129" i="58"/>
  <c r="BG128" i="58"/>
  <c r="BG127" i="58"/>
  <c r="BG126" i="58"/>
  <c r="BG125" i="58"/>
  <c r="BG124" i="58"/>
  <c r="BG123" i="58"/>
  <c r="BG122" i="58"/>
  <c r="BG121" i="58"/>
  <c r="BG120" i="58"/>
  <c r="BG119" i="58"/>
  <c r="BG118" i="58"/>
  <c r="BG117" i="58"/>
  <c r="BG116" i="58"/>
  <c r="BG115" i="58"/>
  <c r="BG114" i="58"/>
  <c r="BG113" i="58"/>
  <c r="BG112" i="58"/>
  <c r="BG111" i="58"/>
  <c r="BG110" i="58"/>
  <c r="BG109" i="58"/>
  <c r="BG108" i="58"/>
  <c r="BG107" i="58"/>
  <c r="BG106" i="58"/>
  <c r="BG105" i="58"/>
  <c r="BG104" i="58"/>
  <c r="BG103" i="58"/>
  <c r="BG102" i="58"/>
  <c r="BG101" i="58"/>
  <c r="BG100" i="58"/>
  <c r="BG99" i="58"/>
  <c r="BG98" i="58"/>
  <c r="BG97" i="58"/>
  <c r="BG96" i="58"/>
  <c r="BG95" i="58"/>
  <c r="BG94" i="58"/>
  <c r="BG93" i="58"/>
  <c r="BG92" i="58"/>
  <c r="BG91" i="58"/>
  <c r="BG90" i="58"/>
  <c r="BG89" i="58"/>
  <c r="BG88" i="58"/>
  <c r="BG87" i="58"/>
  <c r="BG86" i="58"/>
  <c r="BG85" i="58"/>
  <c r="BG84" i="58"/>
  <c r="BG83" i="58"/>
  <c r="BG82" i="58"/>
  <c r="BG81" i="58"/>
  <c r="BG80" i="58"/>
  <c r="BG79" i="58"/>
  <c r="BG78" i="58"/>
  <c r="BG77" i="58"/>
  <c r="BG76" i="58"/>
  <c r="BG75" i="58"/>
  <c r="BG74" i="58"/>
  <c r="BG73" i="58"/>
  <c r="BG72" i="58"/>
  <c r="BG71" i="58"/>
  <c r="BG70" i="58"/>
  <c r="BG69" i="58"/>
  <c r="BG68" i="58"/>
  <c r="BG67" i="58"/>
  <c r="BG66" i="58"/>
  <c r="BG65" i="58"/>
  <c r="BG64" i="58"/>
  <c r="BG63" i="58"/>
  <c r="BG62" i="58"/>
  <c r="BG61" i="58"/>
  <c r="BG60" i="58"/>
  <c r="BG59" i="58"/>
  <c r="BG58" i="58"/>
  <c r="BG57" i="58"/>
  <c r="BG56" i="58"/>
  <c r="BG55" i="58"/>
  <c r="BG54" i="58"/>
  <c r="BG53" i="58"/>
  <c r="BG52" i="58"/>
  <c r="BG51" i="58"/>
  <c r="BG50" i="58"/>
  <c r="BG49" i="58"/>
  <c r="BG48" i="58"/>
  <c r="BG47" i="58"/>
  <c r="BG46" i="58"/>
  <c r="BG45" i="58"/>
  <c r="BG44" i="58"/>
  <c r="BG43" i="58"/>
  <c r="BG42" i="58"/>
  <c r="BG41" i="58"/>
  <c r="BG40" i="58"/>
  <c r="BG39" i="58"/>
  <c r="BG38" i="58"/>
  <c r="BG37" i="58"/>
  <c r="BG36" i="58"/>
  <c r="BG35" i="58"/>
  <c r="BG34" i="58"/>
  <c r="BG33" i="58"/>
  <c r="BG32" i="58"/>
  <c r="BG31" i="58"/>
  <c r="BG30" i="58"/>
  <c r="BG29" i="58"/>
  <c r="BG28" i="58"/>
  <c r="BG27" i="58"/>
  <c r="BG26" i="58"/>
  <c r="BG25" i="58"/>
  <c r="BG24" i="58"/>
  <c r="BG23" i="58"/>
  <c r="BG22" i="58"/>
  <c r="BG21" i="58"/>
  <c r="BG20" i="58"/>
  <c r="BG19" i="58"/>
  <c r="BG18" i="58"/>
  <c r="BG17" i="58"/>
  <c r="BG16" i="58"/>
  <c r="BG15" i="58"/>
  <c r="BG14" i="58"/>
  <c r="BG13" i="58"/>
  <c r="BG12" i="58"/>
  <c r="BG11" i="58"/>
  <c r="BG10" i="58"/>
  <c r="BG9" i="58"/>
  <c r="BG8" i="58"/>
  <c r="BG7" i="58"/>
  <c r="BF820" i="58"/>
  <c r="BF819" i="58"/>
  <c r="BF818" i="58"/>
  <c r="BF817" i="58"/>
  <c r="BF816" i="58"/>
  <c r="BF815" i="58"/>
  <c r="BF814" i="58"/>
  <c r="BF813" i="58"/>
  <c r="BF812" i="58"/>
  <c r="BF811" i="58"/>
  <c r="BF810" i="58"/>
  <c r="BF809" i="58"/>
  <c r="BF808" i="58"/>
  <c r="BF807" i="58"/>
  <c r="BF806" i="58"/>
  <c r="BF805" i="58"/>
  <c r="BF804" i="58"/>
  <c r="BF803" i="58"/>
  <c r="BF802" i="58"/>
  <c r="BF801" i="58"/>
  <c r="BF800" i="58"/>
  <c r="BF799" i="58"/>
  <c r="BF798" i="58"/>
  <c r="BF797" i="58"/>
  <c r="BF796" i="58"/>
  <c r="BF795" i="58"/>
  <c r="BF794" i="58"/>
  <c r="BF793" i="58"/>
  <c r="BF792" i="58"/>
  <c r="BF791" i="58"/>
  <c r="BF790" i="58"/>
  <c r="BF789" i="58"/>
  <c r="BF788" i="58"/>
  <c r="BF787" i="58"/>
  <c r="BF786" i="58"/>
  <c r="BF785" i="58"/>
  <c r="BF784" i="58"/>
  <c r="BF783" i="58"/>
  <c r="BF782" i="58"/>
  <c r="BF781" i="58"/>
  <c r="BF780" i="58"/>
  <c r="BF779" i="58"/>
  <c r="BF778" i="58"/>
  <c r="BF777" i="58"/>
  <c r="BF776" i="58"/>
  <c r="BF775" i="58"/>
  <c r="BF774" i="58"/>
  <c r="BF773" i="58"/>
  <c r="BF772" i="58"/>
  <c r="BF771" i="58"/>
  <c r="BF770" i="58"/>
  <c r="BF769" i="58"/>
  <c r="BF768" i="58"/>
  <c r="BF767" i="58"/>
  <c r="BF766" i="58"/>
  <c r="BF765" i="58"/>
  <c r="BF764" i="58"/>
  <c r="BF763" i="58"/>
  <c r="BF762" i="58"/>
  <c r="BF761" i="58"/>
  <c r="BF760" i="58"/>
  <c r="BF759" i="58"/>
  <c r="BF758" i="58"/>
  <c r="BF757" i="58"/>
  <c r="BF756" i="58"/>
  <c r="BF755" i="58"/>
  <c r="BF754" i="58"/>
  <c r="BF753" i="58"/>
  <c r="BF752" i="58"/>
  <c r="BF751" i="58"/>
  <c r="BF750" i="58"/>
  <c r="BF749" i="58"/>
  <c r="BF748" i="58"/>
  <c r="BF747" i="58"/>
  <c r="BF746" i="58"/>
  <c r="BF745" i="58"/>
  <c r="BF744" i="58"/>
  <c r="BF743" i="58"/>
  <c r="BF742" i="58"/>
  <c r="BF741" i="58"/>
  <c r="BF740" i="58"/>
  <c r="BF739" i="58"/>
  <c r="BF738" i="58"/>
  <c r="BF737" i="58"/>
  <c r="BF736" i="58"/>
  <c r="BF735" i="58"/>
  <c r="BF734" i="58"/>
  <c r="BF733" i="58"/>
  <c r="BF732" i="58"/>
  <c r="BF731" i="58"/>
  <c r="BF730" i="58"/>
  <c r="BF729" i="58"/>
  <c r="BF728" i="58"/>
  <c r="BF727" i="58"/>
  <c r="BF726" i="58"/>
  <c r="BF725" i="58"/>
  <c r="BF724" i="58"/>
  <c r="BF723" i="58"/>
  <c r="BF722" i="58"/>
  <c r="BF721" i="58"/>
  <c r="BF720" i="58"/>
  <c r="BF719" i="58"/>
  <c r="BF718" i="58"/>
  <c r="BF717" i="58"/>
  <c r="BF716" i="58"/>
  <c r="BF715" i="58"/>
  <c r="BF714" i="58"/>
  <c r="BF713" i="58"/>
  <c r="BF712" i="58"/>
  <c r="BF711" i="58"/>
  <c r="BF710" i="58"/>
  <c r="BF709" i="58"/>
  <c r="BF708" i="58"/>
  <c r="BF707" i="58"/>
  <c r="BF706" i="58"/>
  <c r="BF705" i="58"/>
  <c r="BF704" i="58"/>
  <c r="BF703" i="58"/>
  <c r="BF702" i="58"/>
  <c r="BF701" i="58"/>
  <c r="BF700" i="58"/>
  <c r="BF699" i="58"/>
  <c r="BF698" i="58"/>
  <c r="BF697" i="58"/>
  <c r="BF696" i="58"/>
  <c r="BF695" i="58"/>
  <c r="BF694" i="58"/>
  <c r="BF693" i="58"/>
  <c r="BF692" i="58"/>
  <c r="BF691" i="58"/>
  <c r="BF690" i="58"/>
  <c r="BF689" i="58"/>
  <c r="BF688" i="58"/>
  <c r="BF687" i="58"/>
  <c r="BF686" i="58"/>
  <c r="BF685" i="58"/>
  <c r="BF684" i="58"/>
  <c r="BF683" i="58"/>
  <c r="BF682" i="58"/>
  <c r="BF681" i="58"/>
  <c r="BF680" i="58"/>
  <c r="BF679" i="58"/>
  <c r="BF678" i="58"/>
  <c r="BF677" i="58"/>
  <c r="BF676" i="58"/>
  <c r="BF675" i="58"/>
  <c r="BF674" i="58"/>
  <c r="BF673" i="58"/>
  <c r="BF672" i="58"/>
  <c r="BF671" i="58"/>
  <c r="BF670" i="58"/>
  <c r="BF669" i="58"/>
  <c r="BF668" i="58"/>
  <c r="BF667" i="58"/>
  <c r="BF666" i="58"/>
  <c r="BF665" i="58"/>
  <c r="BF664" i="58"/>
  <c r="BF663" i="58"/>
  <c r="BF662" i="58"/>
  <c r="BF661" i="58"/>
  <c r="BF660" i="58"/>
  <c r="BF659" i="58"/>
  <c r="BF658" i="58"/>
  <c r="BF657" i="58"/>
  <c r="BF656" i="58"/>
  <c r="BF655" i="58"/>
  <c r="BF654" i="58"/>
  <c r="BF653" i="58"/>
  <c r="BF652" i="58"/>
  <c r="BF651" i="58"/>
  <c r="BF650" i="58"/>
  <c r="BF649" i="58"/>
  <c r="BF648" i="58"/>
  <c r="BF647" i="58"/>
  <c r="BF646" i="58"/>
  <c r="BF645" i="58"/>
  <c r="BF644" i="58"/>
  <c r="BF643" i="58"/>
  <c r="BF642" i="58"/>
  <c r="BF641" i="58"/>
  <c r="BF640" i="58"/>
  <c r="BF639" i="58"/>
  <c r="BF638" i="58"/>
  <c r="BF637" i="58"/>
  <c r="BF636" i="58"/>
  <c r="BF635" i="58"/>
  <c r="BF634" i="58"/>
  <c r="BF633" i="58"/>
  <c r="BF632" i="58"/>
  <c r="BF631" i="58"/>
  <c r="BF630" i="58"/>
  <c r="BF629" i="58"/>
  <c r="BF628" i="58"/>
  <c r="BF627" i="58"/>
  <c r="BF626" i="58"/>
  <c r="BF625" i="58"/>
  <c r="BF624" i="58"/>
  <c r="BF623" i="58"/>
  <c r="BF622" i="58"/>
  <c r="BF621" i="58"/>
  <c r="BF620" i="58"/>
  <c r="BF619" i="58"/>
  <c r="BF618" i="58"/>
  <c r="BF617" i="58"/>
  <c r="BF616" i="58"/>
  <c r="BF615" i="58"/>
  <c r="BF614" i="58"/>
  <c r="BF613" i="58"/>
  <c r="BF612" i="58"/>
  <c r="BF611" i="58"/>
  <c r="BF610" i="58"/>
  <c r="BF609" i="58"/>
  <c r="BF608" i="58"/>
  <c r="BF607" i="58"/>
  <c r="BF606" i="58"/>
  <c r="BF605" i="58"/>
  <c r="BF604" i="58"/>
  <c r="BF603" i="58"/>
  <c r="BF602" i="58"/>
  <c r="BF601" i="58"/>
  <c r="BF600" i="58"/>
  <c r="BF599" i="58"/>
  <c r="BF598" i="58"/>
  <c r="BF597" i="58"/>
  <c r="BF596" i="58"/>
  <c r="BF595" i="58"/>
  <c r="BF594" i="58"/>
  <c r="BF593" i="58"/>
  <c r="BF592" i="58"/>
  <c r="BF591" i="58"/>
  <c r="BF590" i="58"/>
  <c r="BF589" i="58"/>
  <c r="BF588" i="58"/>
  <c r="BF587" i="58"/>
  <c r="BF586" i="58"/>
  <c r="BF585" i="58"/>
  <c r="BF584" i="58"/>
  <c r="BF583" i="58"/>
  <c r="BF582" i="58"/>
  <c r="BF581" i="58"/>
  <c r="BF580" i="58"/>
  <c r="BF579" i="58"/>
  <c r="BF578" i="58"/>
  <c r="BF577" i="58"/>
  <c r="BF576" i="58"/>
  <c r="BF575" i="58"/>
  <c r="BF574" i="58"/>
  <c r="BF573" i="58"/>
  <c r="BF572" i="58"/>
  <c r="BF571" i="58"/>
  <c r="BF570" i="58"/>
  <c r="BF569" i="58"/>
  <c r="BF568" i="58"/>
  <c r="BF567" i="58"/>
  <c r="BF566" i="58"/>
  <c r="BF565" i="58"/>
  <c r="BF564" i="58"/>
  <c r="BF563" i="58"/>
  <c r="BF562" i="58"/>
  <c r="BF561" i="58"/>
  <c r="BF560" i="58"/>
  <c r="BF559" i="58"/>
  <c r="BF558" i="58"/>
  <c r="BF557" i="58"/>
  <c r="BF556" i="58"/>
  <c r="BF555" i="58"/>
  <c r="BF554" i="58"/>
  <c r="BF553" i="58"/>
  <c r="BF552" i="58"/>
  <c r="BF551" i="58"/>
  <c r="BF550" i="58"/>
  <c r="BF549" i="58"/>
  <c r="BF548" i="58"/>
  <c r="BF547" i="58"/>
  <c r="BF546" i="58"/>
  <c r="BF545" i="58"/>
  <c r="BF544" i="58"/>
  <c r="BF543" i="58"/>
  <c r="BF542" i="58"/>
  <c r="BF541" i="58"/>
  <c r="BF540" i="58"/>
  <c r="BF539" i="58"/>
  <c r="BF538" i="58"/>
  <c r="BF537" i="58"/>
  <c r="BF536" i="58"/>
  <c r="BF535" i="58"/>
  <c r="BF534" i="58"/>
  <c r="BF533" i="58"/>
  <c r="BF532" i="58"/>
  <c r="BF531" i="58"/>
  <c r="BF530" i="58"/>
  <c r="BF529" i="58"/>
  <c r="BF528" i="58"/>
  <c r="BF527" i="58"/>
  <c r="BF526" i="58"/>
  <c r="BF525" i="58"/>
  <c r="BF524" i="58"/>
  <c r="BF523" i="58"/>
  <c r="BF522" i="58"/>
  <c r="BF521" i="58"/>
  <c r="BF520" i="58"/>
  <c r="BF519" i="58"/>
  <c r="BF518" i="58"/>
  <c r="BF517" i="58"/>
  <c r="BF516" i="58"/>
  <c r="BF515" i="58"/>
  <c r="BF514" i="58"/>
  <c r="BF513" i="58"/>
  <c r="BF512" i="58"/>
  <c r="BF511" i="58"/>
  <c r="BF510" i="58"/>
  <c r="BF509" i="58"/>
  <c r="BF508" i="58"/>
  <c r="BF507" i="58"/>
  <c r="BF506" i="58"/>
  <c r="BF505" i="58"/>
  <c r="BF504" i="58"/>
  <c r="BF503" i="58"/>
  <c r="BF502" i="58"/>
  <c r="BF501" i="58"/>
  <c r="BF500" i="58"/>
  <c r="BF499" i="58"/>
  <c r="BF498" i="58"/>
  <c r="BF497" i="58"/>
  <c r="BF496" i="58"/>
  <c r="BF495" i="58"/>
  <c r="BF494" i="58"/>
  <c r="BF493" i="58"/>
  <c r="BF492" i="58"/>
  <c r="BF491" i="58"/>
  <c r="BF490" i="58"/>
  <c r="BF489" i="58"/>
  <c r="BF488" i="58"/>
  <c r="BF487" i="58"/>
  <c r="BF486" i="58"/>
  <c r="BF485" i="58"/>
  <c r="BF484" i="58"/>
  <c r="BF483" i="58"/>
  <c r="BF482" i="58"/>
  <c r="BF481" i="58"/>
  <c r="BF480" i="58"/>
  <c r="BF479" i="58"/>
  <c r="BF478" i="58"/>
  <c r="BF477" i="58"/>
  <c r="BF476" i="58"/>
  <c r="BF475" i="58"/>
  <c r="BF474" i="58"/>
  <c r="BF473" i="58"/>
  <c r="BF472" i="58"/>
  <c r="BF471" i="58"/>
  <c r="BF470" i="58"/>
  <c r="BF469" i="58"/>
  <c r="BF468" i="58"/>
  <c r="BF467" i="58"/>
  <c r="BF466" i="58"/>
  <c r="BF465" i="58"/>
  <c r="BF464" i="58"/>
  <c r="BF463" i="58"/>
  <c r="BF462" i="58"/>
  <c r="BF461" i="58"/>
  <c r="BF460" i="58"/>
  <c r="BF459" i="58"/>
  <c r="BF458" i="58"/>
  <c r="BF457" i="58"/>
  <c r="BF456" i="58"/>
  <c r="BF455" i="58"/>
  <c r="BF454" i="58"/>
  <c r="BF453" i="58"/>
  <c r="BF452" i="58"/>
  <c r="BF451" i="58"/>
  <c r="BF450" i="58"/>
  <c r="BF449" i="58"/>
  <c r="BF448" i="58"/>
  <c r="BF447" i="58"/>
  <c r="BF446" i="58"/>
  <c r="BF445" i="58"/>
  <c r="BF444" i="58"/>
  <c r="BF443" i="58"/>
  <c r="BF442" i="58"/>
  <c r="BF441" i="58"/>
  <c r="BF440" i="58"/>
  <c r="BF439" i="58"/>
  <c r="BF438" i="58"/>
  <c r="BF437" i="58"/>
  <c r="BF436" i="58"/>
  <c r="BF435" i="58"/>
  <c r="BF434" i="58"/>
  <c r="BF433" i="58"/>
  <c r="BF432" i="58"/>
  <c r="BF431" i="58"/>
  <c r="BF430" i="58"/>
  <c r="BF429" i="58"/>
  <c r="BF428" i="58"/>
  <c r="BF427" i="58"/>
  <c r="BF426" i="58"/>
  <c r="BF425" i="58"/>
  <c r="BF424" i="58"/>
  <c r="BF423" i="58"/>
  <c r="BF422" i="58"/>
  <c r="BF421" i="58"/>
  <c r="BF420" i="58"/>
  <c r="BF419" i="58"/>
  <c r="BF418" i="58"/>
  <c r="BF417" i="58"/>
  <c r="BF416" i="58"/>
  <c r="BF415" i="58"/>
  <c r="BF414" i="58"/>
  <c r="BF413" i="58"/>
  <c r="BF412" i="58"/>
  <c r="BF411" i="58"/>
  <c r="BF410" i="58"/>
  <c r="BF409" i="58"/>
  <c r="BF408" i="58"/>
  <c r="BF407" i="58"/>
  <c r="BF406" i="58"/>
  <c r="BF405" i="58"/>
  <c r="BF404" i="58"/>
  <c r="BF403" i="58"/>
  <c r="BF402" i="58"/>
  <c r="BF401" i="58"/>
  <c r="BF400" i="58"/>
  <c r="BF399" i="58"/>
  <c r="BF398" i="58"/>
  <c r="BF397" i="58"/>
  <c r="BF396" i="58"/>
  <c r="BF395" i="58"/>
  <c r="BF394" i="58"/>
  <c r="BF393" i="58"/>
  <c r="BF392" i="58"/>
  <c r="BF391" i="58"/>
  <c r="BF390" i="58"/>
  <c r="BF389" i="58"/>
  <c r="BF388" i="58"/>
  <c r="BF387" i="58"/>
  <c r="BF386" i="58"/>
  <c r="BF385" i="58"/>
  <c r="BF384" i="58"/>
  <c r="BF383" i="58"/>
  <c r="BF382" i="58"/>
  <c r="BF381" i="58"/>
  <c r="BF380" i="58"/>
  <c r="BF379" i="58"/>
  <c r="BF378" i="58"/>
  <c r="BF377" i="58"/>
  <c r="BF376" i="58"/>
  <c r="BF375" i="58"/>
  <c r="BF374" i="58"/>
  <c r="BF373" i="58"/>
  <c r="BF372" i="58"/>
  <c r="BF371" i="58"/>
  <c r="BF370" i="58"/>
  <c r="BF369" i="58"/>
  <c r="BF368" i="58"/>
  <c r="BF367" i="58"/>
  <c r="BF366" i="58"/>
  <c r="BF365" i="58"/>
  <c r="BF364" i="58"/>
  <c r="BF363" i="58"/>
  <c r="BF362" i="58"/>
  <c r="BF361" i="58"/>
  <c r="BF360" i="58"/>
  <c r="BF359" i="58"/>
  <c r="BF358" i="58"/>
  <c r="BF357" i="58"/>
  <c r="BF356" i="58"/>
  <c r="BF355" i="58"/>
  <c r="BF354" i="58"/>
  <c r="BF353" i="58"/>
  <c r="BF352" i="58"/>
  <c r="BF351" i="58"/>
  <c r="BF350" i="58"/>
  <c r="BF349" i="58"/>
  <c r="BF348" i="58"/>
  <c r="BF347" i="58"/>
  <c r="BF346" i="58"/>
  <c r="BF345" i="58"/>
  <c r="BF344" i="58"/>
  <c r="BF343" i="58"/>
  <c r="BF342" i="58"/>
  <c r="BF341" i="58"/>
  <c r="BF340" i="58"/>
  <c r="BF339" i="58"/>
  <c r="BF338" i="58"/>
  <c r="BF337" i="58"/>
  <c r="BF336" i="58"/>
  <c r="BF335" i="58"/>
  <c r="BF334" i="58"/>
  <c r="BF333" i="58"/>
  <c r="BF332" i="58"/>
  <c r="BF331" i="58"/>
  <c r="BF330" i="58"/>
  <c r="BF329" i="58"/>
  <c r="BF328" i="58"/>
  <c r="BF327" i="58"/>
  <c r="BF326" i="58"/>
  <c r="BF325" i="58"/>
  <c r="BF324" i="58"/>
  <c r="BF323" i="58"/>
  <c r="BF322" i="58"/>
  <c r="BF321" i="58"/>
  <c r="BF320" i="58"/>
  <c r="BF319" i="58"/>
  <c r="BF318" i="58"/>
  <c r="BF317" i="58"/>
  <c r="BF316" i="58"/>
  <c r="BF315" i="58"/>
  <c r="BF314" i="58"/>
  <c r="BF313" i="58"/>
  <c r="BF312" i="58"/>
  <c r="BF311" i="58"/>
  <c r="BF310" i="58"/>
  <c r="BF309" i="58"/>
  <c r="BF308" i="58"/>
  <c r="BF307" i="58"/>
  <c r="BF306" i="58"/>
  <c r="BF305" i="58"/>
  <c r="BF304" i="58"/>
  <c r="BF303" i="58"/>
  <c r="BF302" i="58"/>
  <c r="BF301" i="58"/>
  <c r="BF300" i="58"/>
  <c r="BF299" i="58"/>
  <c r="BF298" i="58"/>
  <c r="BF297" i="58"/>
  <c r="BF296" i="58"/>
  <c r="BF295" i="58"/>
  <c r="BF294" i="58"/>
  <c r="BF293" i="58"/>
  <c r="BF292" i="58"/>
  <c r="BF291" i="58"/>
  <c r="BF290" i="58"/>
  <c r="BF289" i="58"/>
  <c r="BF288" i="58"/>
  <c r="BF287" i="58"/>
  <c r="BF286" i="58"/>
  <c r="BF285" i="58"/>
  <c r="BF284" i="58"/>
  <c r="BF283" i="58"/>
  <c r="BF282" i="58"/>
  <c r="BF281" i="58"/>
  <c r="BF280" i="58"/>
  <c r="BF279" i="58"/>
  <c r="BF278" i="58"/>
  <c r="BF277" i="58"/>
  <c r="BF276" i="58"/>
  <c r="BF275" i="58"/>
  <c r="BF274" i="58"/>
  <c r="BF273" i="58"/>
  <c r="BF272" i="58"/>
  <c r="BF271" i="58"/>
  <c r="BF270" i="58"/>
  <c r="BF269" i="58"/>
  <c r="BF268" i="58"/>
  <c r="BF267" i="58"/>
  <c r="BF266" i="58"/>
  <c r="BF265" i="58"/>
  <c r="BF264" i="58"/>
  <c r="BF263" i="58"/>
  <c r="BF262" i="58"/>
  <c r="BF261" i="58"/>
  <c r="BF260" i="58"/>
  <c r="BF259" i="58"/>
  <c r="BF258" i="58"/>
  <c r="BF257" i="58"/>
  <c r="BF256" i="58"/>
  <c r="BF255" i="58"/>
  <c r="BF254" i="58"/>
  <c r="BF253" i="58"/>
  <c r="BF252" i="58"/>
  <c r="BF251" i="58"/>
  <c r="BF250" i="58"/>
  <c r="BF249" i="58"/>
  <c r="BF248" i="58"/>
  <c r="BF247" i="58"/>
  <c r="BF246" i="58"/>
  <c r="BF245" i="58"/>
  <c r="BF244" i="58"/>
  <c r="BF243" i="58"/>
  <c r="BF242" i="58"/>
  <c r="BF241" i="58"/>
  <c r="BF240" i="58"/>
  <c r="BF239" i="58"/>
  <c r="BF238" i="58"/>
  <c r="BF237" i="58"/>
  <c r="BF236" i="58"/>
  <c r="BF235" i="58"/>
  <c r="BF234" i="58"/>
  <c r="BF233" i="58"/>
  <c r="BF232" i="58"/>
  <c r="BF231" i="58"/>
  <c r="BF230" i="58"/>
  <c r="BF229" i="58"/>
  <c r="BF228" i="58"/>
  <c r="BF227" i="58"/>
  <c r="BF226" i="58"/>
  <c r="BF225" i="58"/>
  <c r="BF224" i="58"/>
  <c r="BF223" i="58"/>
  <c r="BF222" i="58"/>
  <c r="BF221" i="58"/>
  <c r="BF220" i="58"/>
  <c r="BF219" i="58"/>
  <c r="BF218" i="58"/>
  <c r="BF217" i="58"/>
  <c r="BF216" i="58"/>
  <c r="BF215" i="58"/>
  <c r="BF214" i="58"/>
  <c r="BF213" i="58"/>
  <c r="BF212" i="58"/>
  <c r="BF211" i="58"/>
  <c r="BF210" i="58"/>
  <c r="BF209" i="58"/>
  <c r="BF208" i="58"/>
  <c r="BF207" i="58"/>
  <c r="BF206" i="58"/>
  <c r="BF205" i="58"/>
  <c r="BF204" i="58"/>
  <c r="BF203" i="58"/>
  <c r="BF202" i="58"/>
  <c r="BF201" i="58"/>
  <c r="BF200" i="58"/>
  <c r="BF199" i="58"/>
  <c r="BF198" i="58"/>
  <c r="BF197" i="58"/>
  <c r="BF196" i="58"/>
  <c r="BF195" i="58"/>
  <c r="BF194" i="58"/>
  <c r="BF193" i="58"/>
  <c r="BF192" i="58"/>
  <c r="BF191" i="58"/>
  <c r="BF190" i="58"/>
  <c r="BF189" i="58"/>
  <c r="BF188" i="58"/>
  <c r="BF187" i="58"/>
  <c r="BF186" i="58"/>
  <c r="BF185" i="58"/>
  <c r="BF184" i="58"/>
  <c r="BF183" i="58"/>
  <c r="BF182" i="58"/>
  <c r="BF181" i="58"/>
  <c r="BF180" i="58"/>
  <c r="BF179" i="58"/>
  <c r="BF178" i="58"/>
  <c r="BF177" i="58"/>
  <c r="BF176" i="58"/>
  <c r="BF175" i="58"/>
  <c r="BF174" i="58"/>
  <c r="BF173" i="58"/>
  <c r="BF172" i="58"/>
  <c r="BF171" i="58"/>
  <c r="BF170" i="58"/>
  <c r="BF169" i="58"/>
  <c r="BF168" i="58"/>
  <c r="BF167" i="58"/>
  <c r="BF166" i="58"/>
  <c r="BF165" i="58"/>
  <c r="BF164" i="58"/>
  <c r="BF163" i="58"/>
  <c r="BF162" i="58"/>
  <c r="BF161" i="58"/>
  <c r="BF160" i="58"/>
  <c r="BF159" i="58"/>
  <c r="BF158" i="58"/>
  <c r="BF157" i="58"/>
  <c r="BF156" i="58"/>
  <c r="BF155" i="58"/>
  <c r="BF154" i="58"/>
  <c r="BF153" i="58"/>
  <c r="BF152" i="58"/>
  <c r="BF151" i="58"/>
  <c r="BF150" i="58"/>
  <c r="BF149" i="58"/>
  <c r="BF148" i="58"/>
  <c r="BF147" i="58"/>
  <c r="BF146" i="58"/>
  <c r="BF145" i="58"/>
  <c r="BF144" i="58"/>
  <c r="BF143" i="58"/>
  <c r="BF142" i="58"/>
  <c r="BF141" i="58"/>
  <c r="BF140" i="58"/>
  <c r="BF139" i="58"/>
  <c r="BF138" i="58"/>
  <c r="BF137" i="58"/>
  <c r="BF136" i="58"/>
  <c r="BF135" i="58"/>
  <c r="BF134" i="58"/>
  <c r="BF133" i="58"/>
  <c r="BF132" i="58"/>
  <c r="BF131" i="58"/>
  <c r="BF130" i="58"/>
  <c r="BF129" i="58"/>
  <c r="BF128" i="58"/>
  <c r="BF127" i="58"/>
  <c r="BF126" i="58"/>
  <c r="BF125" i="58"/>
  <c r="BF124" i="58"/>
  <c r="BF123" i="58"/>
  <c r="BF122" i="58"/>
  <c r="BF121" i="58"/>
  <c r="BF120" i="58"/>
  <c r="BF119" i="58"/>
  <c r="BF118" i="58"/>
  <c r="BF117" i="58"/>
  <c r="BF116" i="58"/>
  <c r="BF115" i="58"/>
  <c r="BF114" i="58"/>
  <c r="BF113" i="58"/>
  <c r="BF112" i="58"/>
  <c r="BF111" i="58"/>
  <c r="BF110" i="58"/>
  <c r="BF109" i="58"/>
  <c r="BF108" i="58"/>
  <c r="BF107" i="58"/>
  <c r="BF106" i="58"/>
  <c r="BF105" i="58"/>
  <c r="BF104" i="58"/>
  <c r="BF103" i="58"/>
  <c r="BF102" i="58"/>
  <c r="BF101" i="58"/>
  <c r="BF100" i="58"/>
  <c r="BF99" i="58"/>
  <c r="BF98" i="58"/>
  <c r="BF97" i="58"/>
  <c r="BF96" i="58"/>
  <c r="BF95" i="58"/>
  <c r="BF94" i="58"/>
  <c r="BF93" i="58"/>
  <c r="BF92" i="58"/>
  <c r="BF91" i="58"/>
  <c r="BF90" i="58"/>
  <c r="BF89" i="58"/>
  <c r="BF88" i="58"/>
  <c r="BF87" i="58"/>
  <c r="BF86" i="58"/>
  <c r="BF85" i="58"/>
  <c r="BF84" i="58"/>
  <c r="BF83" i="58"/>
  <c r="BF82" i="58"/>
  <c r="BF81" i="58"/>
  <c r="BF80" i="58"/>
  <c r="BF79" i="58"/>
  <c r="BF78" i="58"/>
  <c r="BF77" i="58"/>
  <c r="BF76" i="58"/>
  <c r="BF75" i="58"/>
  <c r="BF74" i="58"/>
  <c r="BF73" i="58"/>
  <c r="BF72" i="58"/>
  <c r="BF71" i="58"/>
  <c r="BF70" i="58"/>
  <c r="BF69" i="58"/>
  <c r="BF68" i="58"/>
  <c r="BF67" i="58"/>
  <c r="BF66" i="58"/>
  <c r="BF65" i="58"/>
  <c r="BF64" i="58"/>
  <c r="BF63" i="58"/>
  <c r="BF62" i="58"/>
  <c r="BF61" i="58"/>
  <c r="BF60" i="58"/>
  <c r="BF59" i="58"/>
  <c r="BF58" i="58"/>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13" i="58"/>
  <c r="BF12" i="58"/>
  <c r="BF11" i="58"/>
  <c r="BF10" i="58"/>
  <c r="BF9" i="58"/>
  <c r="BF8" i="58"/>
  <c r="BF7" i="58"/>
  <c r="AY820" i="58"/>
  <c r="AY819" i="58"/>
  <c r="AY818" i="58"/>
  <c r="AY817" i="58"/>
  <c r="AY816" i="58"/>
  <c r="AY815" i="58"/>
  <c r="AY814" i="58"/>
  <c r="AY813" i="58"/>
  <c r="AY812" i="58"/>
  <c r="AY811" i="58"/>
  <c r="AY810" i="58"/>
  <c r="AY809" i="58"/>
  <c r="AY808" i="58"/>
  <c r="AY807" i="58"/>
  <c r="AY806" i="58"/>
  <c r="AY805" i="58"/>
  <c r="AY804" i="58"/>
  <c r="AY803" i="58"/>
  <c r="AY802" i="58"/>
  <c r="AY801" i="58"/>
  <c r="AY800" i="58"/>
  <c r="AY799" i="58"/>
  <c r="AY798" i="58"/>
  <c r="AY797" i="58"/>
  <c r="AY796" i="58"/>
  <c r="AY795" i="58"/>
  <c r="AY794" i="58"/>
  <c r="AY793" i="58"/>
  <c r="AY792" i="58"/>
  <c r="AY791" i="58"/>
  <c r="AY790" i="58"/>
  <c r="AY789" i="58"/>
  <c r="AY788" i="58"/>
  <c r="AY787" i="58"/>
  <c r="AY786" i="58"/>
  <c r="AY785" i="58"/>
  <c r="AY784" i="58"/>
  <c r="AY783" i="58"/>
  <c r="AY782" i="58"/>
  <c r="AY781" i="58"/>
  <c r="AY780" i="58"/>
  <c r="AY779" i="58"/>
  <c r="AY778" i="58"/>
  <c r="AY777" i="58"/>
  <c r="AY776" i="58"/>
  <c r="AY775" i="58"/>
  <c r="AY774" i="58"/>
  <c r="AY773" i="58"/>
  <c r="AY772" i="58"/>
  <c r="AY771" i="58"/>
  <c r="AY770" i="58"/>
  <c r="AY769" i="58"/>
  <c r="AY768" i="58"/>
  <c r="AY767" i="58"/>
  <c r="AY766" i="58"/>
  <c r="AY765" i="58"/>
  <c r="AY764" i="58"/>
  <c r="AY763" i="58"/>
  <c r="AY762" i="58"/>
  <c r="AY761" i="58"/>
  <c r="AY760" i="58"/>
  <c r="AY759" i="58"/>
  <c r="AY758" i="58"/>
  <c r="AY757" i="58"/>
  <c r="AY756" i="58"/>
  <c r="AY755" i="58"/>
  <c r="AY754" i="58"/>
  <c r="AY753" i="58"/>
  <c r="AY752" i="58"/>
  <c r="AY751" i="58"/>
  <c r="AY750" i="58"/>
  <c r="AY749" i="58"/>
  <c r="AY748" i="58"/>
  <c r="AY747" i="58"/>
  <c r="AY746" i="58"/>
  <c r="AY745" i="58"/>
  <c r="AY744" i="58"/>
  <c r="AY743" i="58"/>
  <c r="AY742" i="58"/>
  <c r="AY741" i="58"/>
  <c r="AY740" i="58"/>
  <c r="AY739" i="58"/>
  <c r="AY738" i="58"/>
  <c r="AY737" i="58"/>
  <c r="AY736" i="58"/>
  <c r="AY735" i="58"/>
  <c r="AY734" i="58"/>
  <c r="AY733" i="58"/>
  <c r="AY732" i="58"/>
  <c r="AY731" i="58"/>
  <c r="AY730" i="58"/>
  <c r="AY729" i="58"/>
  <c r="AY728" i="58"/>
  <c r="AY727" i="58"/>
  <c r="AY726" i="58"/>
  <c r="AY725" i="58"/>
  <c r="AY724" i="58"/>
  <c r="AY723" i="58"/>
  <c r="AY722" i="58"/>
  <c r="AY721" i="58"/>
  <c r="AY720" i="58"/>
  <c r="AY719" i="58"/>
  <c r="AY718" i="58"/>
  <c r="AY717" i="58"/>
  <c r="AY716" i="58"/>
  <c r="AY715" i="58"/>
  <c r="AY714" i="58"/>
  <c r="AY713" i="58"/>
  <c r="AY712" i="58"/>
  <c r="AY711" i="58"/>
  <c r="AY710" i="58"/>
  <c r="AY709" i="58"/>
  <c r="AY708" i="58"/>
  <c r="AY707" i="58"/>
  <c r="AY706" i="58"/>
  <c r="AY705" i="58"/>
  <c r="AY704" i="58"/>
  <c r="AY703" i="58"/>
  <c r="AY702" i="58"/>
  <c r="AY701" i="58"/>
  <c r="AY700" i="58"/>
  <c r="AY699" i="58"/>
  <c r="AY698" i="58"/>
  <c r="AY697" i="58"/>
  <c r="AY696" i="58"/>
  <c r="AY695" i="58"/>
  <c r="AY694" i="58"/>
  <c r="AY693" i="58"/>
  <c r="AY692" i="58"/>
  <c r="AY691" i="58"/>
  <c r="AY690" i="58"/>
  <c r="AY689" i="58"/>
  <c r="AY688" i="58"/>
  <c r="AY687" i="58"/>
  <c r="AY686" i="58"/>
  <c r="AY685" i="58"/>
  <c r="AY684" i="58"/>
  <c r="AY683" i="58"/>
  <c r="AY682" i="58"/>
  <c r="AY681" i="58"/>
  <c r="AY680" i="58"/>
  <c r="AY679" i="58"/>
  <c r="AY678" i="58"/>
  <c r="AY677" i="58"/>
  <c r="AY676" i="58"/>
  <c r="AY675" i="58"/>
  <c r="AY674" i="58"/>
  <c r="AY673" i="58"/>
  <c r="AY672" i="58"/>
  <c r="AY671" i="58"/>
  <c r="AY670" i="58"/>
  <c r="AY669" i="58"/>
  <c r="AY668" i="58"/>
  <c r="AY667" i="58"/>
  <c r="AY666" i="58"/>
  <c r="AY665" i="58"/>
  <c r="AY664" i="58"/>
  <c r="AY663" i="58"/>
  <c r="AY662" i="58"/>
  <c r="AY661" i="58"/>
  <c r="AY660" i="58"/>
  <c r="AY659" i="58"/>
  <c r="AY658" i="58"/>
  <c r="AY657" i="58"/>
  <c r="AY656" i="58"/>
  <c r="AY655" i="58"/>
  <c r="AY654" i="58"/>
  <c r="AY653" i="58"/>
  <c r="AY652" i="58"/>
  <c r="AY651" i="58"/>
  <c r="AY650" i="58"/>
  <c r="AY649" i="58"/>
  <c r="AY648" i="58"/>
  <c r="AY647" i="58"/>
  <c r="AY646" i="58"/>
  <c r="AY645" i="58"/>
  <c r="AY644" i="58"/>
  <c r="AY643" i="58"/>
  <c r="AY642" i="58"/>
  <c r="AY641" i="58"/>
  <c r="AY640" i="58"/>
  <c r="AY639" i="58"/>
  <c r="AY638" i="58"/>
  <c r="AY637" i="58"/>
  <c r="AY636" i="58"/>
  <c r="AY635" i="58"/>
  <c r="AY634" i="58"/>
  <c r="AY633" i="58"/>
  <c r="AY632" i="58"/>
  <c r="AY631" i="58"/>
  <c r="AY630" i="58"/>
  <c r="AY629" i="58"/>
  <c r="AY628" i="58"/>
  <c r="AY627" i="58"/>
  <c r="AY626" i="58"/>
  <c r="AY625" i="58"/>
  <c r="AY624" i="58"/>
  <c r="AY623" i="58"/>
  <c r="AY622" i="58"/>
  <c r="AY621" i="58"/>
  <c r="AY620" i="58"/>
  <c r="AY619" i="58"/>
  <c r="AY618" i="58"/>
  <c r="AY617" i="58"/>
  <c r="AY616" i="58"/>
  <c r="AY615" i="58"/>
  <c r="AY614" i="58"/>
  <c r="AY613" i="58"/>
  <c r="AY612" i="58"/>
  <c r="AY611" i="58"/>
  <c r="AY610" i="58"/>
  <c r="AY609" i="58"/>
  <c r="AY608" i="58"/>
  <c r="AY607" i="58"/>
  <c r="AY606" i="58"/>
  <c r="AY605" i="58"/>
  <c r="AY604" i="58"/>
  <c r="AY603" i="58"/>
  <c r="AY602" i="58"/>
  <c r="AY601" i="58"/>
  <c r="AY600" i="58"/>
  <c r="AY599" i="58"/>
  <c r="AY598" i="58"/>
  <c r="AY597" i="58"/>
  <c r="AY596" i="58"/>
  <c r="AY595" i="58"/>
  <c r="AY594" i="58"/>
  <c r="AY593" i="58"/>
  <c r="AY592" i="58"/>
  <c r="AY591" i="58"/>
  <c r="AY590" i="58"/>
  <c r="AY589" i="58"/>
  <c r="AY588" i="58"/>
  <c r="AY587" i="58"/>
  <c r="AY586" i="58"/>
  <c r="AY585" i="58"/>
  <c r="AY584" i="58"/>
  <c r="AY583" i="58"/>
  <c r="AY582" i="58"/>
  <c r="AY581" i="58"/>
  <c r="AY580" i="58"/>
  <c r="AY579" i="58"/>
  <c r="AY578" i="58"/>
  <c r="AY577" i="58"/>
  <c r="AY576" i="58"/>
  <c r="AY575" i="58"/>
  <c r="AY574" i="58"/>
  <c r="AY573" i="58"/>
  <c r="AY572" i="58"/>
  <c r="AY571" i="58"/>
  <c r="AY570" i="58"/>
  <c r="AY569" i="58"/>
  <c r="AY568" i="58"/>
  <c r="AY567" i="58"/>
  <c r="AY566" i="58"/>
  <c r="AY565" i="58"/>
  <c r="AY564" i="58"/>
  <c r="AY563" i="58"/>
  <c r="AY562" i="58"/>
  <c r="AY561" i="58"/>
  <c r="AY560" i="58"/>
  <c r="AY559" i="58"/>
  <c r="AY558" i="58"/>
  <c r="AY557" i="58"/>
  <c r="AY556" i="58"/>
  <c r="AY555" i="58"/>
  <c r="AY554" i="58"/>
  <c r="AY553" i="58"/>
  <c r="AY552" i="58"/>
  <c r="AY551" i="58"/>
  <c r="AY550" i="58"/>
  <c r="AY549" i="58"/>
  <c r="AY548" i="58"/>
  <c r="AY547" i="58"/>
  <c r="AY546" i="58"/>
  <c r="AY545" i="58"/>
  <c r="AY544" i="58"/>
  <c r="AY543" i="58"/>
  <c r="AY542" i="58"/>
  <c r="AY541" i="58"/>
  <c r="AY540" i="58"/>
  <c r="AY539" i="58"/>
  <c r="AY538" i="58"/>
  <c r="AY537" i="58"/>
  <c r="AY536" i="58"/>
  <c r="AY535" i="58"/>
  <c r="AY534" i="58"/>
  <c r="AY533" i="58"/>
  <c r="AY532" i="58"/>
  <c r="AY531" i="58"/>
  <c r="AY530" i="58"/>
  <c r="AY529" i="58"/>
  <c r="AY528" i="58"/>
  <c r="AY527" i="58"/>
  <c r="AY526" i="58"/>
  <c r="AY525" i="58"/>
  <c r="AY524" i="58"/>
  <c r="AY523" i="58"/>
  <c r="AY522" i="58"/>
  <c r="AY521" i="58"/>
  <c r="AY520" i="58"/>
  <c r="AY519" i="58"/>
  <c r="AY518" i="58"/>
  <c r="AY517" i="58"/>
  <c r="AY516" i="58"/>
  <c r="AY515" i="58"/>
  <c r="AY514" i="58"/>
  <c r="AY513" i="58"/>
  <c r="AY512" i="58"/>
  <c r="AY511" i="58"/>
  <c r="AY510" i="58"/>
  <c r="AY509" i="58"/>
  <c r="AY508" i="58"/>
  <c r="AY507" i="58"/>
  <c r="AY506" i="58"/>
  <c r="AY505" i="58"/>
  <c r="AY504" i="58"/>
  <c r="AY503" i="58"/>
  <c r="AY502" i="58"/>
  <c r="AY501" i="58"/>
  <c r="AY500" i="58"/>
  <c r="AY499" i="58"/>
  <c r="AY498" i="58"/>
  <c r="AY497" i="58"/>
  <c r="AY496" i="58"/>
  <c r="AY495" i="58"/>
  <c r="AY494" i="58"/>
  <c r="AY493" i="58"/>
  <c r="AY492" i="58"/>
  <c r="AY491" i="58"/>
  <c r="AY490" i="58"/>
  <c r="AY489" i="58"/>
  <c r="AY488" i="58"/>
  <c r="AY487" i="58"/>
  <c r="AY486" i="58"/>
  <c r="AY485" i="58"/>
  <c r="AY484" i="58"/>
  <c r="AY483" i="58"/>
  <c r="AY482" i="58"/>
  <c r="AY481" i="58"/>
  <c r="AY480" i="58"/>
  <c r="AY479" i="58"/>
  <c r="AY478" i="58"/>
  <c r="AY477" i="58"/>
  <c r="AY476" i="58"/>
  <c r="AY475" i="58"/>
  <c r="AY474" i="58"/>
  <c r="AY473" i="58"/>
  <c r="AY472" i="58"/>
  <c r="AY471" i="58"/>
  <c r="AY470" i="58"/>
  <c r="AY469" i="58"/>
  <c r="AY468" i="58"/>
  <c r="AY467" i="58"/>
  <c r="AY466" i="58"/>
  <c r="AY465" i="58"/>
  <c r="AY464" i="58"/>
  <c r="AY463" i="58"/>
  <c r="AY462" i="58"/>
  <c r="AY461" i="58"/>
  <c r="AY460" i="58"/>
  <c r="AY459" i="58"/>
  <c r="AY458" i="58"/>
  <c r="AY457" i="58"/>
  <c r="AY456" i="58"/>
  <c r="AY455" i="58"/>
  <c r="AY454" i="58"/>
  <c r="AY453" i="58"/>
  <c r="AY452" i="58"/>
  <c r="AY451" i="58"/>
  <c r="AY450" i="58"/>
  <c r="AY449" i="58"/>
  <c r="AY448" i="58"/>
  <c r="AY447" i="58"/>
  <c r="AY446" i="58"/>
  <c r="AY445" i="58"/>
  <c r="AY444" i="58"/>
  <c r="AY443" i="58"/>
  <c r="AY442" i="58"/>
  <c r="AY441" i="58"/>
  <c r="AY440" i="58"/>
  <c r="AY439" i="58"/>
  <c r="AY438" i="58"/>
  <c r="AY437" i="58"/>
  <c r="AY436" i="58"/>
  <c r="AY435" i="58"/>
  <c r="AY434" i="58"/>
  <c r="AY433" i="58"/>
  <c r="AY432" i="58"/>
  <c r="AY431" i="58"/>
  <c r="AY430" i="58"/>
  <c r="AY429" i="58"/>
  <c r="AY428" i="58"/>
  <c r="AY427" i="58"/>
  <c r="AY426" i="58"/>
  <c r="AY425" i="58"/>
  <c r="AY424" i="58"/>
  <c r="AY423" i="58"/>
  <c r="AY422" i="58"/>
  <c r="AY421" i="58"/>
  <c r="AY420" i="58"/>
  <c r="AY419" i="58"/>
  <c r="AY418" i="58"/>
  <c r="AY417" i="58"/>
  <c r="AY416" i="58"/>
  <c r="AY415" i="58"/>
  <c r="AY414" i="58"/>
  <c r="AY413" i="58"/>
  <c r="AY412" i="58"/>
  <c r="AY411" i="58"/>
  <c r="AY410" i="58"/>
  <c r="AY409" i="58"/>
  <c r="AY408" i="58"/>
  <c r="AY407" i="58"/>
  <c r="AY406" i="58"/>
  <c r="AY405" i="58"/>
  <c r="AY404" i="58"/>
  <c r="AY403" i="58"/>
  <c r="AY402" i="58"/>
  <c r="AY401" i="58"/>
  <c r="AY400" i="58"/>
  <c r="AY399" i="58"/>
  <c r="AY398" i="58"/>
  <c r="AY397" i="58"/>
  <c r="AY396" i="58"/>
  <c r="AY395" i="58"/>
  <c r="AY394" i="58"/>
  <c r="AY393" i="58"/>
  <c r="AY392" i="58"/>
  <c r="AY391" i="58"/>
  <c r="AY390" i="58"/>
  <c r="AY389" i="58"/>
  <c r="AY388" i="58"/>
  <c r="AY387" i="58"/>
  <c r="AY386" i="58"/>
  <c r="AY385" i="58"/>
  <c r="AY384" i="58"/>
  <c r="AY383" i="58"/>
  <c r="AY382" i="58"/>
  <c r="AY381" i="58"/>
  <c r="AY380" i="58"/>
  <c r="AY379" i="58"/>
  <c r="AY378" i="58"/>
  <c r="AY377" i="58"/>
  <c r="AY376" i="58"/>
  <c r="AY375" i="58"/>
  <c r="AY374" i="58"/>
  <c r="AY373" i="58"/>
  <c r="AY372" i="58"/>
  <c r="AY371" i="58"/>
  <c r="AY370" i="58"/>
  <c r="AY369" i="58"/>
  <c r="AY368" i="58"/>
  <c r="AY367" i="58"/>
  <c r="AY366" i="58"/>
  <c r="AY365" i="58"/>
  <c r="AY364" i="58"/>
  <c r="AY363" i="58"/>
  <c r="AY362" i="58"/>
  <c r="AY361" i="58"/>
  <c r="AY360" i="58"/>
  <c r="AY359" i="58"/>
  <c r="AY358" i="58"/>
  <c r="AY357" i="58"/>
  <c r="AY356" i="58"/>
  <c r="AY355" i="58"/>
  <c r="AY354" i="58"/>
  <c r="AY353" i="58"/>
  <c r="AY352" i="58"/>
  <c r="AY351" i="58"/>
  <c r="AY350" i="58"/>
  <c r="AY349" i="58"/>
  <c r="AY348" i="58"/>
  <c r="AY347" i="58"/>
  <c r="AY346" i="58"/>
  <c r="AY345" i="58"/>
  <c r="AY344" i="58"/>
  <c r="AY343" i="58"/>
  <c r="AY342" i="58"/>
  <c r="AY341" i="58"/>
  <c r="AY340" i="58"/>
  <c r="AY339" i="58"/>
  <c r="AY338" i="58"/>
  <c r="AY337" i="58"/>
  <c r="AY336" i="58"/>
  <c r="AY335" i="58"/>
  <c r="AY334" i="58"/>
  <c r="AY333" i="58"/>
  <c r="AY332" i="58"/>
  <c r="AY331" i="58"/>
  <c r="AY330" i="58"/>
  <c r="AY329" i="58"/>
  <c r="AY328" i="58"/>
  <c r="AY327" i="58"/>
  <c r="AY326" i="58"/>
  <c r="AY325" i="58"/>
  <c r="AY324" i="58"/>
  <c r="AY323" i="58"/>
  <c r="AY322" i="58"/>
  <c r="AY321" i="58"/>
  <c r="AY320" i="58"/>
  <c r="AY319" i="58"/>
  <c r="AY318" i="58"/>
  <c r="AY317" i="58"/>
  <c r="AY316" i="58"/>
  <c r="AY315" i="58"/>
  <c r="AY314" i="58"/>
  <c r="AY313" i="58"/>
  <c r="AY312" i="58"/>
  <c r="AY311" i="58"/>
  <c r="AY310" i="58"/>
  <c r="AY309" i="58"/>
  <c r="AY308" i="58"/>
  <c r="AY307" i="58"/>
  <c r="AY306" i="58"/>
  <c r="AY305" i="58"/>
  <c r="AY304" i="58"/>
  <c r="AY303" i="58"/>
  <c r="AY302" i="58"/>
  <c r="AY301" i="58"/>
  <c r="AY300" i="58"/>
  <c r="AY299" i="58"/>
  <c r="AY298" i="58"/>
  <c r="AY297" i="58"/>
  <c r="AY296" i="58"/>
  <c r="AY295" i="58"/>
  <c r="AY294" i="58"/>
  <c r="AY293" i="58"/>
  <c r="AY292" i="58"/>
  <c r="AY291" i="58"/>
  <c r="AY290" i="58"/>
  <c r="AY289" i="58"/>
  <c r="AY288" i="58"/>
  <c r="AY287" i="58"/>
  <c r="AY286" i="58"/>
  <c r="AY285" i="58"/>
  <c r="AY284" i="58"/>
  <c r="AY283" i="58"/>
  <c r="AY282" i="58"/>
  <c r="AY281" i="58"/>
  <c r="AY280" i="58"/>
  <c r="AY279" i="58"/>
  <c r="AY278" i="58"/>
  <c r="AY277" i="58"/>
  <c r="AY276" i="58"/>
  <c r="AY275" i="58"/>
  <c r="AY274" i="58"/>
  <c r="AY273" i="58"/>
  <c r="AY272" i="58"/>
  <c r="AY271" i="58"/>
  <c r="AY270" i="58"/>
  <c r="AY269" i="58"/>
  <c r="AY268" i="58"/>
  <c r="AY267" i="58"/>
  <c r="AY266" i="58"/>
  <c r="AY265" i="58"/>
  <c r="AY264" i="58"/>
  <c r="AY263" i="58"/>
  <c r="AY262" i="58"/>
  <c r="AY261" i="58"/>
  <c r="AY260" i="58"/>
  <c r="AY259" i="58"/>
  <c r="AY258" i="58"/>
  <c r="AY257" i="58"/>
  <c r="AY256" i="58"/>
  <c r="AY255" i="58"/>
  <c r="AY254" i="58"/>
  <c r="AY253" i="58"/>
  <c r="AY252" i="58"/>
  <c r="AY251" i="58"/>
  <c r="AY250" i="58"/>
  <c r="AY249" i="58"/>
  <c r="AY248" i="58"/>
  <c r="AY247" i="58"/>
  <c r="AY246" i="58"/>
  <c r="AY245" i="58"/>
  <c r="AY244" i="58"/>
  <c r="AY243" i="58"/>
  <c r="AY242" i="58"/>
  <c r="AY241" i="58"/>
  <c r="AY240" i="58"/>
  <c r="AY239" i="58"/>
  <c r="AY238" i="58"/>
  <c r="AY237" i="58"/>
  <c r="AY236" i="58"/>
  <c r="AY235" i="58"/>
  <c r="AY234" i="58"/>
  <c r="AY233" i="58"/>
  <c r="AY232" i="58"/>
  <c r="AY231" i="58"/>
  <c r="AY230" i="58"/>
  <c r="AY229" i="58"/>
  <c r="AY228" i="58"/>
  <c r="AY227" i="58"/>
  <c r="AY226" i="58"/>
  <c r="AY225" i="58"/>
  <c r="AY224" i="58"/>
  <c r="AY223" i="58"/>
  <c r="AY222" i="58"/>
  <c r="AY221" i="58"/>
  <c r="AY220" i="58"/>
  <c r="AY219" i="58"/>
  <c r="AY218" i="58"/>
  <c r="AY217" i="58"/>
  <c r="AY216" i="58"/>
  <c r="AY215" i="58"/>
  <c r="AY214" i="58"/>
  <c r="AY213" i="58"/>
  <c r="AY212" i="58"/>
  <c r="AY211" i="58"/>
  <c r="AY210" i="58"/>
  <c r="AY209" i="58"/>
  <c r="AY208" i="58"/>
  <c r="AY207" i="58"/>
  <c r="AY206" i="58"/>
  <c r="AY205" i="58"/>
  <c r="AY204" i="58"/>
  <c r="AY203" i="58"/>
  <c r="AY202" i="58"/>
  <c r="AY201" i="58"/>
  <c r="AY200" i="58"/>
  <c r="AY199" i="58"/>
  <c r="AY198" i="58"/>
  <c r="AY197" i="58"/>
  <c r="AY196" i="58"/>
  <c r="AY195" i="58"/>
  <c r="AY194" i="58"/>
  <c r="AY193" i="58"/>
  <c r="AY192" i="58"/>
  <c r="AY191" i="58"/>
  <c r="AY190" i="58"/>
  <c r="AY189" i="58"/>
  <c r="AY188" i="58"/>
  <c r="AY187" i="58"/>
  <c r="AY186" i="58"/>
  <c r="AY185" i="58"/>
  <c r="AY184" i="58"/>
  <c r="AY183" i="58"/>
  <c r="AY182" i="58"/>
  <c r="AY181" i="58"/>
  <c r="AY180" i="58"/>
  <c r="AY179" i="58"/>
  <c r="AY178" i="58"/>
  <c r="AY177" i="58"/>
  <c r="AY176" i="58"/>
  <c r="AY175" i="58"/>
  <c r="AY174" i="58"/>
  <c r="AY173" i="58"/>
  <c r="AY172" i="58"/>
  <c r="AY171" i="58"/>
  <c r="AY170" i="58"/>
  <c r="AY169" i="58"/>
  <c r="AY168" i="58"/>
  <c r="AY167" i="58"/>
  <c r="AY166" i="58"/>
  <c r="AY165" i="58"/>
  <c r="AY164" i="58"/>
  <c r="AY163" i="58"/>
  <c r="AY162" i="58"/>
  <c r="AY161" i="58"/>
  <c r="AY160" i="58"/>
  <c r="AY159" i="58"/>
  <c r="AY158" i="58"/>
  <c r="AY157" i="58"/>
  <c r="AY156" i="58"/>
  <c r="AY155" i="58"/>
  <c r="AY154" i="58"/>
  <c r="AY153" i="58"/>
  <c r="AY152" i="58"/>
  <c r="AY151" i="58"/>
  <c r="AY150" i="58"/>
  <c r="AY149" i="58"/>
  <c r="AY148" i="58"/>
  <c r="AY147" i="58"/>
  <c r="AY146" i="58"/>
  <c r="AY145" i="58"/>
  <c r="AY144" i="58"/>
  <c r="AY143" i="58"/>
  <c r="AY142" i="58"/>
  <c r="AY141" i="58"/>
  <c r="AY140" i="58"/>
  <c r="AY139" i="58"/>
  <c r="AY138" i="58"/>
  <c r="AY137" i="58"/>
  <c r="AY136" i="58"/>
  <c r="AY135" i="58"/>
  <c r="AY134" i="58"/>
  <c r="AY133" i="58"/>
  <c r="AY132" i="58"/>
  <c r="AY131" i="58"/>
  <c r="AY130" i="58"/>
  <c r="AY129" i="58"/>
  <c r="AY128" i="58"/>
  <c r="AY127" i="58"/>
  <c r="AY126" i="58"/>
  <c r="AY125" i="58"/>
  <c r="AY124" i="58"/>
  <c r="AY123" i="58"/>
  <c r="AY122" i="58"/>
  <c r="AY121" i="58"/>
  <c r="AY120" i="58"/>
  <c r="AY119" i="58"/>
  <c r="AY118" i="58"/>
  <c r="AY117" i="58"/>
  <c r="AY116" i="58"/>
  <c r="AY115" i="58"/>
  <c r="AY114" i="58"/>
  <c r="AY113" i="58"/>
  <c r="AY112" i="58"/>
  <c r="AY111" i="58"/>
  <c r="AY110" i="58"/>
  <c r="AY109" i="58"/>
  <c r="AY108" i="58"/>
  <c r="AY107" i="58"/>
  <c r="AY106" i="58"/>
  <c r="AY105" i="58"/>
  <c r="AY104" i="58"/>
  <c r="AY103" i="58"/>
  <c r="AY102" i="58"/>
  <c r="AY101" i="58"/>
  <c r="AY100" i="58"/>
  <c r="AY99" i="58"/>
  <c r="AY98" i="58"/>
  <c r="AY97" i="58"/>
  <c r="AY96" i="58"/>
  <c r="AY95" i="58"/>
  <c r="AY94" i="58"/>
  <c r="AY93" i="58"/>
  <c r="AY92" i="58"/>
  <c r="AY91" i="58"/>
  <c r="AY90" i="58"/>
  <c r="AY89" i="58"/>
  <c r="AY88" i="58"/>
  <c r="AY87" i="58"/>
  <c r="AY86" i="58"/>
  <c r="AY85" i="58"/>
  <c r="AY84" i="58"/>
  <c r="AY83" i="58"/>
  <c r="AY82" i="58"/>
  <c r="AY81" i="58"/>
  <c r="AY80" i="58"/>
  <c r="AY79" i="58"/>
  <c r="AY78" i="58"/>
  <c r="AY77" i="58"/>
  <c r="AY76" i="58"/>
  <c r="AY75" i="58"/>
  <c r="AY74" i="58"/>
  <c r="AY73" i="58"/>
  <c r="AY72" i="58"/>
  <c r="AY71" i="58"/>
  <c r="AY70" i="58"/>
  <c r="AY69" i="58"/>
  <c r="AY68" i="58"/>
  <c r="AY67" i="58"/>
  <c r="AY66" i="58"/>
  <c r="AY65" i="58"/>
  <c r="AY64" i="58"/>
  <c r="AY63" i="58"/>
  <c r="AY62" i="58"/>
  <c r="AY61" i="58"/>
  <c r="AY60" i="58"/>
  <c r="AY59" i="58"/>
  <c r="AY58" i="58"/>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13" i="58"/>
  <c r="AY12" i="58"/>
  <c r="AY11" i="58"/>
  <c r="AY10" i="58"/>
  <c r="AY9" i="58"/>
  <c r="AY8" i="58"/>
  <c r="AX820" i="58"/>
  <c r="AX819" i="58"/>
  <c r="AX818" i="58"/>
  <c r="AX817" i="58"/>
  <c r="AX816" i="58"/>
  <c r="AX815" i="58"/>
  <c r="AX814" i="58"/>
  <c r="AX813" i="58"/>
  <c r="AX812" i="58"/>
  <c r="AX811" i="58"/>
  <c r="AX810" i="58"/>
  <c r="AX809" i="58"/>
  <c r="AX808" i="58"/>
  <c r="AX807" i="58"/>
  <c r="AX806" i="58"/>
  <c r="AX805" i="58"/>
  <c r="AX804" i="58"/>
  <c r="AX803" i="58"/>
  <c r="AX802" i="58"/>
  <c r="AX801" i="58"/>
  <c r="AX800" i="58"/>
  <c r="AX799" i="58"/>
  <c r="AX798" i="58"/>
  <c r="AX797" i="58"/>
  <c r="AX796" i="58"/>
  <c r="AX795" i="58"/>
  <c r="AX794" i="58"/>
  <c r="AX793" i="58"/>
  <c r="AX792" i="58"/>
  <c r="AX791" i="58"/>
  <c r="AX790" i="58"/>
  <c r="AX789" i="58"/>
  <c r="AX788" i="58"/>
  <c r="AX787" i="58"/>
  <c r="AX786" i="58"/>
  <c r="AX785" i="58"/>
  <c r="AX784" i="58"/>
  <c r="AX783" i="58"/>
  <c r="AX782" i="58"/>
  <c r="AX781" i="58"/>
  <c r="AX780" i="58"/>
  <c r="AX779" i="58"/>
  <c r="AX778" i="58"/>
  <c r="AX777" i="58"/>
  <c r="AX776" i="58"/>
  <c r="AX775" i="58"/>
  <c r="AX774" i="58"/>
  <c r="AX773" i="58"/>
  <c r="AX772" i="58"/>
  <c r="AX771" i="58"/>
  <c r="AX770" i="58"/>
  <c r="AX769" i="58"/>
  <c r="AX768" i="58"/>
  <c r="AX767" i="58"/>
  <c r="AX766" i="58"/>
  <c r="AX765" i="58"/>
  <c r="AX764" i="58"/>
  <c r="AX763" i="58"/>
  <c r="AX762" i="58"/>
  <c r="AX761" i="58"/>
  <c r="AX760" i="58"/>
  <c r="AX759" i="58"/>
  <c r="AX758" i="58"/>
  <c r="AX757" i="58"/>
  <c r="AX756" i="58"/>
  <c r="AX755" i="58"/>
  <c r="AX754" i="58"/>
  <c r="AX753" i="58"/>
  <c r="AX752" i="58"/>
  <c r="AX751" i="58"/>
  <c r="AX750" i="58"/>
  <c r="AX749" i="58"/>
  <c r="AX748" i="58"/>
  <c r="AX747" i="58"/>
  <c r="AX746" i="58"/>
  <c r="AX745" i="58"/>
  <c r="AX744" i="58"/>
  <c r="AX743" i="58"/>
  <c r="AX742" i="58"/>
  <c r="AX741" i="58"/>
  <c r="AX740" i="58"/>
  <c r="AX739" i="58"/>
  <c r="AX738" i="58"/>
  <c r="AX737" i="58"/>
  <c r="AX736" i="58"/>
  <c r="AX735" i="58"/>
  <c r="AX734" i="58"/>
  <c r="AX733" i="58"/>
  <c r="AX732" i="58"/>
  <c r="AX731" i="58"/>
  <c r="AX730" i="58"/>
  <c r="AX729" i="58"/>
  <c r="AX728" i="58"/>
  <c r="AX727" i="58"/>
  <c r="AX726" i="58"/>
  <c r="AX725" i="58"/>
  <c r="AX724" i="58"/>
  <c r="AX723" i="58"/>
  <c r="AX722" i="58"/>
  <c r="AX721" i="58"/>
  <c r="AX720" i="58"/>
  <c r="AX719" i="58"/>
  <c r="AX718" i="58"/>
  <c r="AX717" i="58"/>
  <c r="AX716" i="58"/>
  <c r="AX715" i="58"/>
  <c r="AX714" i="58"/>
  <c r="AX713" i="58"/>
  <c r="AX712" i="58"/>
  <c r="AX711" i="58"/>
  <c r="AX710" i="58"/>
  <c r="AX709" i="58"/>
  <c r="AX708" i="58"/>
  <c r="AX707" i="58"/>
  <c r="AX706" i="58"/>
  <c r="AX705" i="58"/>
  <c r="AX704" i="58"/>
  <c r="AX703" i="58"/>
  <c r="AX702" i="58"/>
  <c r="AX701" i="58"/>
  <c r="AX700" i="58"/>
  <c r="AX699" i="58"/>
  <c r="AX698" i="58"/>
  <c r="AX697" i="58"/>
  <c r="AX696" i="58"/>
  <c r="AX695" i="58"/>
  <c r="AX694" i="58"/>
  <c r="AX693" i="58"/>
  <c r="AX692" i="58"/>
  <c r="AX691" i="58"/>
  <c r="AX690" i="58"/>
  <c r="AX689" i="58"/>
  <c r="AX688" i="58"/>
  <c r="AX687" i="58"/>
  <c r="AX686" i="58"/>
  <c r="AX685" i="58"/>
  <c r="AX684" i="58"/>
  <c r="AX683" i="58"/>
  <c r="AX682" i="58"/>
  <c r="AX681" i="58"/>
  <c r="AX680" i="58"/>
  <c r="AX679" i="58"/>
  <c r="AX678" i="58"/>
  <c r="AX677" i="58"/>
  <c r="AX676" i="58"/>
  <c r="AX675" i="58"/>
  <c r="AX674" i="58"/>
  <c r="AX673" i="58"/>
  <c r="AX672" i="58"/>
  <c r="AX671" i="58"/>
  <c r="AX670" i="58"/>
  <c r="AX669" i="58"/>
  <c r="AX668" i="58"/>
  <c r="AX667" i="58"/>
  <c r="AX666" i="58"/>
  <c r="AX665" i="58"/>
  <c r="AX664" i="58"/>
  <c r="AX663" i="58"/>
  <c r="AX662" i="58"/>
  <c r="AX661" i="58"/>
  <c r="AX660" i="58"/>
  <c r="AX659" i="58"/>
  <c r="AX658" i="58"/>
  <c r="AX657" i="58"/>
  <c r="AX656" i="58"/>
  <c r="AX655" i="58"/>
  <c r="AX654" i="58"/>
  <c r="AX653" i="58"/>
  <c r="AX652" i="58"/>
  <c r="AX651" i="58"/>
  <c r="AX650" i="58"/>
  <c r="AX649" i="58"/>
  <c r="AX648" i="58"/>
  <c r="AX647" i="58"/>
  <c r="AX646" i="58"/>
  <c r="AX645" i="58"/>
  <c r="AX644" i="58"/>
  <c r="AX643" i="58"/>
  <c r="AX642" i="58"/>
  <c r="AX641" i="58"/>
  <c r="AX640" i="58"/>
  <c r="AX639" i="58"/>
  <c r="AX638" i="58"/>
  <c r="AX637" i="58"/>
  <c r="AX636" i="58"/>
  <c r="AX635" i="58"/>
  <c r="AX634" i="58"/>
  <c r="AX633" i="58"/>
  <c r="AX632" i="58"/>
  <c r="AX631" i="58"/>
  <c r="AX630" i="58"/>
  <c r="AX629" i="58"/>
  <c r="AX628" i="58"/>
  <c r="AX627" i="58"/>
  <c r="AX626" i="58"/>
  <c r="AX625" i="58"/>
  <c r="AX624" i="58"/>
  <c r="AX623" i="58"/>
  <c r="AX622" i="58"/>
  <c r="AX621" i="58"/>
  <c r="AX620" i="58"/>
  <c r="AX619" i="58"/>
  <c r="AX618" i="58"/>
  <c r="AX617" i="58"/>
  <c r="AX616" i="58"/>
  <c r="AX615" i="58"/>
  <c r="AX614" i="58"/>
  <c r="AX613" i="58"/>
  <c r="AX612" i="58"/>
  <c r="AX611" i="58"/>
  <c r="AX610" i="58"/>
  <c r="AX609" i="58"/>
  <c r="AX608" i="58"/>
  <c r="AX607" i="58"/>
  <c r="AX606" i="58"/>
  <c r="AX605" i="58"/>
  <c r="AX604" i="58"/>
  <c r="AX603" i="58"/>
  <c r="AX602" i="58"/>
  <c r="AX601" i="58"/>
  <c r="AX600" i="58"/>
  <c r="AX599" i="58"/>
  <c r="AX598" i="58"/>
  <c r="AX597" i="58"/>
  <c r="AX596" i="58"/>
  <c r="AX595" i="58"/>
  <c r="AX594" i="58"/>
  <c r="AX593" i="58"/>
  <c r="AX592" i="58"/>
  <c r="AX591" i="58"/>
  <c r="AX590" i="58"/>
  <c r="AX589" i="58"/>
  <c r="AX588" i="58"/>
  <c r="AX587" i="58"/>
  <c r="AX586" i="58"/>
  <c r="AX585" i="58"/>
  <c r="AX584" i="58"/>
  <c r="AX583" i="58"/>
  <c r="AX582" i="58"/>
  <c r="AX581" i="58"/>
  <c r="AX580" i="58"/>
  <c r="AX579" i="58"/>
  <c r="AX578" i="58"/>
  <c r="AX577" i="58"/>
  <c r="AX576" i="58"/>
  <c r="AX575" i="58"/>
  <c r="AX574" i="58"/>
  <c r="AX573" i="58"/>
  <c r="AX572" i="58"/>
  <c r="AX571" i="58"/>
  <c r="AX570" i="58"/>
  <c r="AX569" i="58"/>
  <c r="AX568" i="58"/>
  <c r="AX567" i="58"/>
  <c r="AX566" i="58"/>
  <c r="AX565" i="58"/>
  <c r="AX564" i="58"/>
  <c r="AX563" i="58"/>
  <c r="AX562" i="58"/>
  <c r="AX561" i="58"/>
  <c r="AX560" i="58"/>
  <c r="AX559" i="58"/>
  <c r="AX558" i="58"/>
  <c r="AX557" i="58"/>
  <c r="AX556" i="58"/>
  <c r="AX555" i="58"/>
  <c r="AX554" i="58"/>
  <c r="AX553" i="58"/>
  <c r="AX552" i="58"/>
  <c r="AX551" i="58"/>
  <c r="AX550" i="58"/>
  <c r="AX549" i="58"/>
  <c r="AX548" i="58"/>
  <c r="AX547" i="58"/>
  <c r="AX546" i="58"/>
  <c r="AX545" i="58"/>
  <c r="AX544" i="58"/>
  <c r="AX543" i="58"/>
  <c r="AX542" i="58"/>
  <c r="AX541" i="58"/>
  <c r="AX540" i="58"/>
  <c r="AX539" i="58"/>
  <c r="AX538" i="58"/>
  <c r="AX537" i="58"/>
  <c r="AX536" i="58"/>
  <c r="AX535" i="58"/>
  <c r="AX534" i="58"/>
  <c r="AX533" i="58"/>
  <c r="AX532" i="58"/>
  <c r="AX531" i="58"/>
  <c r="AX530" i="58"/>
  <c r="AX529" i="58"/>
  <c r="AX528" i="58"/>
  <c r="AX527" i="58"/>
  <c r="AX526" i="58"/>
  <c r="AX525" i="58"/>
  <c r="AX524" i="58"/>
  <c r="AX523" i="58"/>
  <c r="AX522" i="58"/>
  <c r="AX521" i="58"/>
  <c r="AX520" i="58"/>
  <c r="AX519" i="58"/>
  <c r="AX518" i="58"/>
  <c r="AX517" i="58"/>
  <c r="AX516" i="58"/>
  <c r="AX515" i="58"/>
  <c r="AX514" i="58"/>
  <c r="AX513" i="58"/>
  <c r="AX512" i="58"/>
  <c r="AX511" i="58"/>
  <c r="AX510" i="58"/>
  <c r="AX509" i="58"/>
  <c r="AX508" i="58"/>
  <c r="AX507" i="58"/>
  <c r="AX506" i="58"/>
  <c r="AX505" i="58"/>
  <c r="AX504" i="58"/>
  <c r="AX503" i="58"/>
  <c r="AX502" i="58"/>
  <c r="AX501" i="58"/>
  <c r="AX500" i="58"/>
  <c r="AX499" i="58"/>
  <c r="AX498" i="58"/>
  <c r="AX497" i="58"/>
  <c r="AX496" i="58"/>
  <c r="AX495" i="58"/>
  <c r="AX494" i="58"/>
  <c r="AX493" i="58"/>
  <c r="AX492" i="58"/>
  <c r="AX491" i="58"/>
  <c r="AX490" i="58"/>
  <c r="AX489" i="58"/>
  <c r="AX488" i="58"/>
  <c r="AX487" i="58"/>
  <c r="AX486" i="58"/>
  <c r="AX485" i="58"/>
  <c r="AX484" i="58"/>
  <c r="AX483" i="58"/>
  <c r="AX482" i="58"/>
  <c r="AX481" i="58"/>
  <c r="AX480" i="58"/>
  <c r="AX479" i="58"/>
  <c r="AX478" i="58"/>
  <c r="AX477" i="58"/>
  <c r="AX476" i="58"/>
  <c r="AX475" i="58"/>
  <c r="AX474" i="58"/>
  <c r="AX473" i="58"/>
  <c r="AX472" i="58"/>
  <c r="AX471" i="58"/>
  <c r="AX470" i="58"/>
  <c r="AX469" i="58"/>
  <c r="AX468" i="58"/>
  <c r="AX467" i="58"/>
  <c r="AX466" i="58"/>
  <c r="AX465" i="58"/>
  <c r="AX464" i="58"/>
  <c r="AX463" i="58"/>
  <c r="AX462" i="58"/>
  <c r="AX461" i="58"/>
  <c r="AX460" i="58"/>
  <c r="AX459" i="58"/>
  <c r="AX458" i="58"/>
  <c r="AX457" i="58"/>
  <c r="AX456" i="58"/>
  <c r="AX455" i="58"/>
  <c r="AX454" i="58"/>
  <c r="AX453" i="58"/>
  <c r="AX452" i="58"/>
  <c r="AX451" i="58"/>
  <c r="AX450" i="58"/>
  <c r="AX449" i="58"/>
  <c r="AX448" i="58"/>
  <c r="AX447" i="58"/>
  <c r="AX446" i="58"/>
  <c r="AX445" i="58"/>
  <c r="AX444" i="58"/>
  <c r="AX443" i="58"/>
  <c r="AX442" i="58"/>
  <c r="AX441" i="58"/>
  <c r="AX440" i="58"/>
  <c r="AX439" i="58"/>
  <c r="AX438" i="58"/>
  <c r="AX437" i="58"/>
  <c r="AX436" i="58"/>
  <c r="AX435" i="58"/>
  <c r="AX434" i="58"/>
  <c r="AX433" i="58"/>
  <c r="AX432" i="58"/>
  <c r="AX431" i="58"/>
  <c r="AX430" i="58"/>
  <c r="AX429" i="58"/>
  <c r="AX428" i="58"/>
  <c r="AX427" i="58"/>
  <c r="AX426" i="58"/>
  <c r="AX425" i="58"/>
  <c r="AX424" i="58"/>
  <c r="AX423" i="58"/>
  <c r="AX422" i="58"/>
  <c r="AX421" i="58"/>
  <c r="AX420" i="58"/>
  <c r="AX419" i="58"/>
  <c r="AX418" i="58"/>
  <c r="AX417" i="58"/>
  <c r="AX416" i="58"/>
  <c r="AX415" i="58"/>
  <c r="AX414" i="58"/>
  <c r="AX413" i="58"/>
  <c r="AX412" i="58"/>
  <c r="AX411" i="58"/>
  <c r="AX410" i="58"/>
  <c r="AX409" i="58"/>
  <c r="AX408" i="58"/>
  <c r="AX407" i="58"/>
  <c r="AX406" i="58"/>
  <c r="AX405" i="58"/>
  <c r="AX404" i="58"/>
  <c r="AX403" i="58"/>
  <c r="AX402" i="58"/>
  <c r="AX401" i="58"/>
  <c r="AX400" i="58"/>
  <c r="AX399" i="58"/>
  <c r="AX398" i="58"/>
  <c r="AX397" i="58"/>
  <c r="AX396" i="58"/>
  <c r="AX395" i="58"/>
  <c r="AX394" i="58"/>
  <c r="AX393" i="58"/>
  <c r="AX392" i="58"/>
  <c r="AX391" i="58"/>
  <c r="AX390" i="58"/>
  <c r="AX389" i="58"/>
  <c r="AX388" i="58"/>
  <c r="AX387" i="58"/>
  <c r="AX386" i="58"/>
  <c r="AX385" i="58"/>
  <c r="AX384" i="58"/>
  <c r="AX383" i="58"/>
  <c r="AX382" i="58"/>
  <c r="AX381" i="58"/>
  <c r="AX380" i="58"/>
  <c r="AX379" i="58"/>
  <c r="AX378" i="58"/>
  <c r="AX377" i="58"/>
  <c r="AX376" i="58"/>
  <c r="AX375" i="58"/>
  <c r="AX374" i="58"/>
  <c r="AX373" i="58"/>
  <c r="AX372" i="58"/>
  <c r="AX371" i="58"/>
  <c r="AX370" i="58"/>
  <c r="AX369" i="58"/>
  <c r="AX368" i="58"/>
  <c r="AX367" i="58"/>
  <c r="AX366" i="58"/>
  <c r="AX365" i="58"/>
  <c r="AX364" i="58"/>
  <c r="AX363" i="58"/>
  <c r="AX362" i="58"/>
  <c r="AX361" i="58"/>
  <c r="AX360" i="58"/>
  <c r="AX359" i="58"/>
  <c r="AX358" i="58"/>
  <c r="AX357" i="58"/>
  <c r="AX356" i="58"/>
  <c r="AX355" i="58"/>
  <c r="AX354" i="58"/>
  <c r="AX353" i="58"/>
  <c r="AX352" i="58"/>
  <c r="AX351" i="58"/>
  <c r="AX350" i="58"/>
  <c r="AX349" i="58"/>
  <c r="AX348" i="58"/>
  <c r="AX347" i="58"/>
  <c r="AX346" i="58"/>
  <c r="AX345" i="58"/>
  <c r="AX344" i="58"/>
  <c r="AX343" i="58"/>
  <c r="AX342" i="58"/>
  <c r="AX341" i="58"/>
  <c r="AX340" i="58"/>
  <c r="AX339" i="58"/>
  <c r="AX338" i="58"/>
  <c r="AX337" i="58"/>
  <c r="AX336" i="58"/>
  <c r="AX335" i="58"/>
  <c r="AX334" i="58"/>
  <c r="AX333" i="58"/>
  <c r="AX332" i="58"/>
  <c r="AX331" i="58"/>
  <c r="AX330" i="58"/>
  <c r="AX329" i="58"/>
  <c r="AX328" i="58"/>
  <c r="AX327" i="58"/>
  <c r="AX326" i="58"/>
  <c r="AX325" i="58"/>
  <c r="AX324" i="58"/>
  <c r="AX323" i="58"/>
  <c r="AX322" i="58"/>
  <c r="AX321" i="58"/>
  <c r="AX320" i="58"/>
  <c r="AX319" i="58"/>
  <c r="AX318" i="58"/>
  <c r="AX317" i="58"/>
  <c r="AX316" i="58"/>
  <c r="AX315" i="58"/>
  <c r="AX314" i="58"/>
  <c r="AX313" i="58"/>
  <c r="AX312" i="58"/>
  <c r="AX311" i="58"/>
  <c r="AX310" i="58"/>
  <c r="AX309" i="58"/>
  <c r="AX308" i="58"/>
  <c r="AX307" i="58"/>
  <c r="AX306" i="58"/>
  <c r="AX305" i="58"/>
  <c r="AX304" i="58"/>
  <c r="AX303" i="58"/>
  <c r="AX302" i="58"/>
  <c r="AX301" i="58"/>
  <c r="AX300" i="58"/>
  <c r="AX299" i="58"/>
  <c r="AX298" i="58"/>
  <c r="AX297" i="58"/>
  <c r="AX296" i="58"/>
  <c r="AX295" i="58"/>
  <c r="AX294" i="58"/>
  <c r="AX293" i="58"/>
  <c r="AX292" i="58"/>
  <c r="AX291" i="58"/>
  <c r="AX290" i="58"/>
  <c r="AX289" i="58"/>
  <c r="AX288" i="58"/>
  <c r="AX287" i="58"/>
  <c r="AX286" i="58"/>
  <c r="AX285" i="58"/>
  <c r="AX284" i="58"/>
  <c r="AX283" i="58"/>
  <c r="AX282" i="58"/>
  <c r="AX281" i="58"/>
  <c r="AX280" i="58"/>
  <c r="AX279" i="58"/>
  <c r="AX278" i="58"/>
  <c r="AX277" i="58"/>
  <c r="AX276" i="58"/>
  <c r="AX275" i="58"/>
  <c r="AX274" i="58"/>
  <c r="AX273" i="58"/>
  <c r="AX272" i="58"/>
  <c r="AX271" i="58"/>
  <c r="AX270" i="58"/>
  <c r="AX269" i="58"/>
  <c r="AX268" i="58"/>
  <c r="AX267" i="58"/>
  <c r="AX266" i="58"/>
  <c r="AX265" i="58"/>
  <c r="AX264" i="58"/>
  <c r="AX263" i="58"/>
  <c r="AX262" i="58"/>
  <c r="AX261" i="58"/>
  <c r="AX260" i="58"/>
  <c r="AX259" i="58"/>
  <c r="AX258" i="58"/>
  <c r="AX257" i="58"/>
  <c r="AX256" i="58"/>
  <c r="AX255" i="58"/>
  <c r="AX254" i="58"/>
  <c r="AX253" i="58"/>
  <c r="AX252" i="58"/>
  <c r="AX251" i="58"/>
  <c r="AX250" i="58"/>
  <c r="AX249" i="58"/>
  <c r="AX248" i="58"/>
  <c r="AX247" i="58"/>
  <c r="AX246" i="58"/>
  <c r="AX245" i="58"/>
  <c r="AX244" i="58"/>
  <c r="AX243" i="58"/>
  <c r="AX242" i="58"/>
  <c r="AX241" i="58"/>
  <c r="AX240" i="58"/>
  <c r="AX239" i="58"/>
  <c r="AX238" i="58"/>
  <c r="AX237" i="58"/>
  <c r="AX236" i="58"/>
  <c r="AX235" i="58"/>
  <c r="AX234" i="58"/>
  <c r="AX233" i="58"/>
  <c r="AX232" i="58"/>
  <c r="AX231" i="58"/>
  <c r="AX230" i="58"/>
  <c r="AX229" i="58"/>
  <c r="AX228" i="58"/>
  <c r="AX227" i="58"/>
  <c r="AX226" i="58"/>
  <c r="AX225" i="58"/>
  <c r="AX224" i="58"/>
  <c r="AX223" i="58"/>
  <c r="AX222" i="58"/>
  <c r="AX221" i="58"/>
  <c r="AX220" i="58"/>
  <c r="AX219" i="58"/>
  <c r="AX218" i="58"/>
  <c r="AX217" i="58"/>
  <c r="AX216" i="58"/>
  <c r="AX215" i="58"/>
  <c r="AX214" i="58"/>
  <c r="AX213" i="58"/>
  <c r="AX212" i="58"/>
  <c r="AX211" i="58"/>
  <c r="AX210" i="58"/>
  <c r="AX209" i="58"/>
  <c r="AX208" i="58"/>
  <c r="AX207" i="58"/>
  <c r="AX206" i="58"/>
  <c r="AX205" i="58"/>
  <c r="AX204" i="58"/>
  <c r="AX203" i="58"/>
  <c r="AX202" i="58"/>
  <c r="AX201" i="58"/>
  <c r="AX200" i="58"/>
  <c r="AX199" i="58"/>
  <c r="AX198" i="58"/>
  <c r="AX197" i="58"/>
  <c r="AX196" i="58"/>
  <c r="AX195" i="58"/>
  <c r="AX194" i="58"/>
  <c r="AX193" i="58"/>
  <c r="AX192" i="58"/>
  <c r="AX191" i="58"/>
  <c r="AX190" i="58"/>
  <c r="AX189" i="58"/>
  <c r="AX188" i="58"/>
  <c r="AX187" i="58"/>
  <c r="AX186" i="58"/>
  <c r="AX185" i="58"/>
  <c r="AX184" i="58"/>
  <c r="AX183" i="58"/>
  <c r="AX182" i="58"/>
  <c r="AX181" i="58"/>
  <c r="AX180" i="58"/>
  <c r="AX179" i="58"/>
  <c r="AX178" i="58"/>
  <c r="AX177" i="58"/>
  <c r="AX176" i="58"/>
  <c r="AX175" i="58"/>
  <c r="AX174" i="58"/>
  <c r="AX173" i="58"/>
  <c r="AX172" i="58"/>
  <c r="AX171" i="58"/>
  <c r="AX170" i="58"/>
  <c r="AX169" i="58"/>
  <c r="AX168" i="58"/>
  <c r="AX167" i="58"/>
  <c r="AX166" i="58"/>
  <c r="AX165" i="58"/>
  <c r="AX164" i="58"/>
  <c r="AX163" i="58"/>
  <c r="AX162" i="58"/>
  <c r="AX161" i="58"/>
  <c r="AX160" i="58"/>
  <c r="AX159" i="58"/>
  <c r="AX158" i="58"/>
  <c r="AX157" i="58"/>
  <c r="AX156" i="58"/>
  <c r="AX155" i="58"/>
  <c r="AX154" i="58"/>
  <c r="AX153" i="58"/>
  <c r="AX152" i="58"/>
  <c r="AX151" i="58"/>
  <c r="AX150" i="58"/>
  <c r="AX149" i="58"/>
  <c r="AX148" i="58"/>
  <c r="AX147" i="58"/>
  <c r="AX146" i="58"/>
  <c r="AX145" i="58"/>
  <c r="AX144" i="58"/>
  <c r="AX143" i="58"/>
  <c r="AX142" i="58"/>
  <c r="AX141" i="58"/>
  <c r="AX140" i="58"/>
  <c r="AX139" i="58"/>
  <c r="AX138" i="58"/>
  <c r="AX137" i="58"/>
  <c r="AX136" i="58"/>
  <c r="AX135" i="58"/>
  <c r="AX134" i="58"/>
  <c r="AX133" i="58"/>
  <c r="AX132" i="58"/>
  <c r="AX131" i="58"/>
  <c r="AX130" i="58"/>
  <c r="AX129" i="58"/>
  <c r="AX128" i="58"/>
  <c r="AX127" i="58"/>
  <c r="AX126" i="58"/>
  <c r="AX125" i="58"/>
  <c r="AX124" i="58"/>
  <c r="AX123" i="58"/>
  <c r="AX122" i="58"/>
  <c r="AX121" i="58"/>
  <c r="AX120" i="58"/>
  <c r="AX119" i="58"/>
  <c r="AX118" i="58"/>
  <c r="AX117" i="58"/>
  <c r="AX116" i="58"/>
  <c r="AX115" i="58"/>
  <c r="AX114" i="58"/>
  <c r="AX113" i="58"/>
  <c r="AX112" i="58"/>
  <c r="AX111" i="58"/>
  <c r="AX110" i="58"/>
  <c r="AX109" i="58"/>
  <c r="AX108" i="58"/>
  <c r="AX107" i="58"/>
  <c r="AX106" i="58"/>
  <c r="AX105" i="58"/>
  <c r="AX104" i="58"/>
  <c r="AX103" i="58"/>
  <c r="AX102" i="58"/>
  <c r="AX101" i="58"/>
  <c r="AX100" i="58"/>
  <c r="AX99" i="58"/>
  <c r="AX98" i="58"/>
  <c r="AX97" i="58"/>
  <c r="AX96" i="58"/>
  <c r="AX95" i="58"/>
  <c r="AX94" i="58"/>
  <c r="AX93" i="58"/>
  <c r="AX92" i="58"/>
  <c r="AX91" i="58"/>
  <c r="AX90" i="58"/>
  <c r="AX89" i="58"/>
  <c r="AX88" i="58"/>
  <c r="AX87" i="58"/>
  <c r="AX86" i="58"/>
  <c r="AX85" i="58"/>
  <c r="AX84" i="58"/>
  <c r="AX83" i="58"/>
  <c r="AX82" i="58"/>
  <c r="AX81" i="58"/>
  <c r="AX80" i="58"/>
  <c r="AX79" i="58"/>
  <c r="AX78" i="58"/>
  <c r="AX77" i="58"/>
  <c r="AX76" i="58"/>
  <c r="AX75" i="58"/>
  <c r="AX74" i="58"/>
  <c r="AX73" i="58"/>
  <c r="AX72" i="58"/>
  <c r="AX71" i="58"/>
  <c r="AX70" i="58"/>
  <c r="AX69" i="58"/>
  <c r="AX68" i="58"/>
  <c r="AX67" i="58"/>
  <c r="AX66" i="58"/>
  <c r="AX65" i="58"/>
  <c r="AX64" i="58"/>
  <c r="AX63" i="58"/>
  <c r="AX62" i="58"/>
  <c r="AX61" i="58"/>
  <c r="AX60" i="58"/>
  <c r="AX59" i="58"/>
  <c r="AX58" i="58"/>
  <c r="AX57" i="58"/>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13" i="58"/>
  <c r="AX12" i="58"/>
  <c r="AX11" i="58"/>
  <c r="AX10" i="58"/>
  <c r="AX9" i="58"/>
  <c r="AX8" i="58"/>
  <c r="AY7" i="58"/>
  <c r="AX7" i="58"/>
  <c r="AQ820" i="58"/>
  <c r="AQ819" i="58"/>
  <c r="AQ818" i="58"/>
  <c r="AQ817" i="58"/>
  <c r="AQ816" i="58"/>
  <c r="AQ815" i="58"/>
  <c r="AQ814" i="58"/>
  <c r="AQ813" i="58"/>
  <c r="AQ812" i="58"/>
  <c r="AQ811" i="58"/>
  <c r="AQ810" i="58"/>
  <c r="AQ809" i="58"/>
  <c r="AQ808" i="58"/>
  <c r="AQ807" i="58"/>
  <c r="AQ806" i="58"/>
  <c r="AQ805" i="58"/>
  <c r="AQ804" i="58"/>
  <c r="AQ803" i="58"/>
  <c r="AQ802" i="58"/>
  <c r="AQ801" i="58"/>
  <c r="AQ800" i="58"/>
  <c r="AQ799" i="58"/>
  <c r="AQ798" i="58"/>
  <c r="AQ797" i="58"/>
  <c r="AQ796" i="58"/>
  <c r="AQ795" i="58"/>
  <c r="AQ794" i="58"/>
  <c r="AQ793" i="58"/>
  <c r="AQ792" i="58"/>
  <c r="AQ791" i="58"/>
  <c r="AQ790" i="58"/>
  <c r="AQ789" i="58"/>
  <c r="AQ788" i="58"/>
  <c r="AQ787" i="58"/>
  <c r="AQ786" i="58"/>
  <c r="AQ785" i="58"/>
  <c r="AQ784" i="58"/>
  <c r="AQ783" i="58"/>
  <c r="AQ782" i="58"/>
  <c r="AQ781" i="58"/>
  <c r="AQ780" i="58"/>
  <c r="AQ779" i="58"/>
  <c r="AQ778" i="58"/>
  <c r="AQ777" i="58"/>
  <c r="AQ776" i="58"/>
  <c r="AQ775" i="58"/>
  <c r="AQ774" i="58"/>
  <c r="AQ773" i="58"/>
  <c r="AQ772" i="58"/>
  <c r="AQ771" i="58"/>
  <c r="AQ770" i="58"/>
  <c r="AQ769" i="58"/>
  <c r="AQ768" i="58"/>
  <c r="AQ767" i="58"/>
  <c r="AQ766" i="58"/>
  <c r="AQ765" i="58"/>
  <c r="AQ764" i="58"/>
  <c r="AQ763" i="58"/>
  <c r="AQ762" i="58"/>
  <c r="AQ761" i="58"/>
  <c r="AQ760" i="58"/>
  <c r="AQ759" i="58"/>
  <c r="AQ758" i="58"/>
  <c r="AQ757" i="58"/>
  <c r="AQ756" i="58"/>
  <c r="AQ755" i="58"/>
  <c r="AQ754" i="58"/>
  <c r="AQ753" i="58"/>
  <c r="AQ752" i="58"/>
  <c r="AQ751" i="58"/>
  <c r="AQ750" i="58"/>
  <c r="AQ749" i="58"/>
  <c r="AQ748" i="58"/>
  <c r="AQ747" i="58"/>
  <c r="AQ746" i="58"/>
  <c r="AQ745" i="58"/>
  <c r="AQ744" i="58"/>
  <c r="AQ743" i="58"/>
  <c r="AQ742" i="58"/>
  <c r="AQ741" i="58"/>
  <c r="AQ740" i="58"/>
  <c r="AQ739" i="58"/>
  <c r="AQ738" i="58"/>
  <c r="AQ737" i="58"/>
  <c r="AQ736" i="58"/>
  <c r="AQ735" i="58"/>
  <c r="AQ734" i="58"/>
  <c r="AQ733" i="58"/>
  <c r="AQ732" i="58"/>
  <c r="AQ731" i="58"/>
  <c r="AQ730" i="58"/>
  <c r="AQ729" i="58"/>
  <c r="AQ728" i="58"/>
  <c r="AQ727" i="58"/>
  <c r="AQ726" i="58"/>
  <c r="AQ725" i="58"/>
  <c r="AQ724" i="58"/>
  <c r="AQ723" i="58"/>
  <c r="AQ722" i="58"/>
  <c r="AQ721" i="58"/>
  <c r="AQ720" i="58"/>
  <c r="AQ719" i="58"/>
  <c r="AQ718" i="58"/>
  <c r="AQ717" i="58"/>
  <c r="AQ716" i="58"/>
  <c r="AQ715" i="58"/>
  <c r="AQ714" i="58"/>
  <c r="AQ713" i="58"/>
  <c r="AQ712" i="58"/>
  <c r="AQ711" i="58"/>
  <c r="AQ710" i="58"/>
  <c r="AQ709" i="58"/>
  <c r="AQ708" i="58"/>
  <c r="AQ707" i="58"/>
  <c r="AQ706" i="58"/>
  <c r="AQ705" i="58"/>
  <c r="AQ704" i="58"/>
  <c r="AQ703" i="58"/>
  <c r="AQ702" i="58"/>
  <c r="AQ701" i="58"/>
  <c r="AQ700" i="58"/>
  <c r="AQ699" i="58"/>
  <c r="AQ698" i="58"/>
  <c r="AQ697" i="58"/>
  <c r="AQ696" i="58"/>
  <c r="AQ695" i="58"/>
  <c r="AQ694" i="58"/>
  <c r="AQ693" i="58"/>
  <c r="AQ692" i="58"/>
  <c r="AQ691" i="58"/>
  <c r="AQ690" i="58"/>
  <c r="AQ689" i="58"/>
  <c r="AQ688" i="58"/>
  <c r="AQ687" i="58"/>
  <c r="AQ686" i="58"/>
  <c r="AQ685" i="58"/>
  <c r="AQ684" i="58"/>
  <c r="AQ683" i="58"/>
  <c r="AQ682" i="58"/>
  <c r="AQ681" i="58"/>
  <c r="AQ680" i="58"/>
  <c r="AQ679" i="58"/>
  <c r="AQ678" i="58"/>
  <c r="AQ677" i="58"/>
  <c r="AQ676" i="58"/>
  <c r="AQ675" i="58"/>
  <c r="AQ674" i="58"/>
  <c r="AQ673" i="58"/>
  <c r="AQ672" i="58"/>
  <c r="AQ671" i="58"/>
  <c r="AQ670" i="58"/>
  <c r="AQ669" i="58"/>
  <c r="AQ668" i="58"/>
  <c r="AQ667" i="58"/>
  <c r="AQ666" i="58"/>
  <c r="AQ665" i="58"/>
  <c r="AQ664" i="58"/>
  <c r="AQ663" i="58"/>
  <c r="AQ662" i="58"/>
  <c r="AQ661" i="58"/>
  <c r="AQ660" i="58"/>
  <c r="AQ659" i="58"/>
  <c r="AQ658" i="58"/>
  <c r="AQ657" i="58"/>
  <c r="AQ656" i="58"/>
  <c r="AQ655" i="58"/>
  <c r="AQ654" i="58"/>
  <c r="AQ653" i="58"/>
  <c r="AQ652" i="58"/>
  <c r="AQ651" i="58"/>
  <c r="AQ650" i="58"/>
  <c r="AQ649" i="58"/>
  <c r="AQ648" i="58"/>
  <c r="AQ647" i="58"/>
  <c r="AQ646" i="58"/>
  <c r="AQ645" i="58"/>
  <c r="AQ644" i="58"/>
  <c r="AQ643" i="58"/>
  <c r="AQ642" i="58"/>
  <c r="AQ641" i="58"/>
  <c r="AQ640" i="58"/>
  <c r="AQ639" i="58"/>
  <c r="AQ638" i="58"/>
  <c r="AQ637" i="58"/>
  <c r="AQ636" i="58"/>
  <c r="AQ635" i="58"/>
  <c r="AQ634" i="58"/>
  <c r="AQ633" i="58"/>
  <c r="AQ632" i="58"/>
  <c r="AQ631" i="58"/>
  <c r="AQ630" i="58"/>
  <c r="AQ629" i="58"/>
  <c r="AQ628" i="58"/>
  <c r="AQ627" i="58"/>
  <c r="AQ626" i="58"/>
  <c r="AQ625" i="58"/>
  <c r="AQ624" i="58"/>
  <c r="AQ623" i="58"/>
  <c r="AQ622" i="58"/>
  <c r="AQ621" i="58"/>
  <c r="AQ620" i="58"/>
  <c r="AQ619" i="58"/>
  <c r="AQ618" i="58"/>
  <c r="AQ617" i="58"/>
  <c r="AQ616" i="58"/>
  <c r="AQ615" i="58"/>
  <c r="AQ614" i="58"/>
  <c r="AQ613" i="58"/>
  <c r="AQ612" i="58"/>
  <c r="AQ611" i="58"/>
  <c r="AQ610" i="58"/>
  <c r="AQ609" i="58"/>
  <c r="AQ608" i="58"/>
  <c r="AQ607" i="58"/>
  <c r="AQ606" i="58"/>
  <c r="AQ605" i="58"/>
  <c r="AQ604" i="58"/>
  <c r="AQ603" i="58"/>
  <c r="AQ602" i="58"/>
  <c r="AQ601" i="58"/>
  <c r="AQ600" i="58"/>
  <c r="AQ599" i="58"/>
  <c r="AQ598" i="58"/>
  <c r="AQ597" i="58"/>
  <c r="AQ596" i="58"/>
  <c r="AQ595" i="58"/>
  <c r="AQ594" i="58"/>
  <c r="AQ593" i="58"/>
  <c r="AQ592" i="58"/>
  <c r="AQ591" i="58"/>
  <c r="AQ590" i="58"/>
  <c r="AQ589" i="58"/>
  <c r="AQ588" i="58"/>
  <c r="AQ587" i="58"/>
  <c r="AQ586" i="58"/>
  <c r="AQ585" i="58"/>
  <c r="AQ584" i="58"/>
  <c r="AQ583" i="58"/>
  <c r="AQ582" i="58"/>
  <c r="AQ581" i="58"/>
  <c r="AQ580" i="58"/>
  <c r="AQ579" i="58"/>
  <c r="AQ578" i="58"/>
  <c r="AQ577" i="58"/>
  <c r="AQ576" i="58"/>
  <c r="AQ575" i="58"/>
  <c r="AQ574" i="58"/>
  <c r="AQ573" i="58"/>
  <c r="AQ572" i="58"/>
  <c r="AQ571" i="58"/>
  <c r="AQ570" i="58"/>
  <c r="AQ569" i="58"/>
  <c r="AQ568" i="58"/>
  <c r="AQ567" i="58"/>
  <c r="AQ566" i="58"/>
  <c r="AQ565" i="58"/>
  <c r="AQ564" i="58"/>
  <c r="AQ563" i="58"/>
  <c r="AQ562" i="58"/>
  <c r="AQ561" i="58"/>
  <c r="AQ560" i="58"/>
  <c r="AQ559" i="58"/>
  <c r="AQ558" i="58"/>
  <c r="AQ557" i="58"/>
  <c r="AQ556" i="58"/>
  <c r="AQ555" i="58"/>
  <c r="AQ554" i="58"/>
  <c r="AQ553" i="58"/>
  <c r="AQ552" i="58"/>
  <c r="AQ551" i="58"/>
  <c r="AQ550" i="58"/>
  <c r="AQ549" i="58"/>
  <c r="AQ548" i="58"/>
  <c r="AQ547" i="58"/>
  <c r="AQ546" i="58"/>
  <c r="AQ545" i="58"/>
  <c r="AQ544" i="58"/>
  <c r="AQ543" i="58"/>
  <c r="AQ542" i="58"/>
  <c r="AQ541" i="58"/>
  <c r="AQ540" i="58"/>
  <c r="AQ539" i="58"/>
  <c r="AQ538" i="58"/>
  <c r="AQ537" i="58"/>
  <c r="AQ536" i="58"/>
  <c r="AQ535" i="58"/>
  <c r="AQ534" i="58"/>
  <c r="AQ533" i="58"/>
  <c r="AQ532" i="58"/>
  <c r="AQ531" i="58"/>
  <c r="AQ530" i="58"/>
  <c r="AQ529" i="58"/>
  <c r="AQ528" i="58"/>
  <c r="AQ527" i="58"/>
  <c r="AQ526" i="58"/>
  <c r="AQ525" i="58"/>
  <c r="AQ524" i="58"/>
  <c r="AQ523" i="58"/>
  <c r="AQ522" i="58"/>
  <c r="AQ521" i="58"/>
  <c r="AQ520" i="58"/>
  <c r="AQ519" i="58"/>
  <c r="AQ518" i="58"/>
  <c r="AQ517" i="58"/>
  <c r="AQ516" i="58"/>
  <c r="AQ515" i="58"/>
  <c r="AQ514" i="58"/>
  <c r="AQ513" i="58"/>
  <c r="AQ512" i="58"/>
  <c r="AQ511" i="58"/>
  <c r="AQ510" i="58"/>
  <c r="AQ509" i="58"/>
  <c r="AQ508" i="58"/>
  <c r="AQ507" i="58"/>
  <c r="AQ506" i="58"/>
  <c r="AQ505" i="58"/>
  <c r="AQ504" i="58"/>
  <c r="AQ503" i="58"/>
  <c r="AQ502" i="58"/>
  <c r="AQ501" i="58"/>
  <c r="AQ500" i="58"/>
  <c r="AQ499" i="58"/>
  <c r="AQ498" i="58"/>
  <c r="AQ497" i="58"/>
  <c r="AQ496" i="58"/>
  <c r="AQ495" i="58"/>
  <c r="AQ494" i="58"/>
  <c r="AQ493" i="58"/>
  <c r="AQ492" i="58"/>
  <c r="AQ491" i="58"/>
  <c r="AQ490" i="58"/>
  <c r="AQ489" i="58"/>
  <c r="AQ488" i="58"/>
  <c r="AQ487" i="58"/>
  <c r="AQ486" i="58"/>
  <c r="AQ485" i="58"/>
  <c r="AQ484" i="58"/>
  <c r="AQ483" i="58"/>
  <c r="AQ482" i="58"/>
  <c r="AQ481" i="58"/>
  <c r="AQ480" i="58"/>
  <c r="AQ479" i="58"/>
  <c r="AQ478" i="58"/>
  <c r="AQ477" i="58"/>
  <c r="AQ476" i="58"/>
  <c r="AQ475" i="58"/>
  <c r="AQ474" i="58"/>
  <c r="AQ473" i="58"/>
  <c r="AQ472" i="58"/>
  <c r="AQ471" i="58"/>
  <c r="AQ470" i="58"/>
  <c r="AQ469" i="58"/>
  <c r="AQ468" i="58"/>
  <c r="AQ467" i="58"/>
  <c r="AQ466" i="58"/>
  <c r="AQ465" i="58"/>
  <c r="AQ464" i="58"/>
  <c r="AQ463" i="58"/>
  <c r="AQ462" i="58"/>
  <c r="AQ461" i="58"/>
  <c r="AQ460" i="58"/>
  <c r="AQ459" i="58"/>
  <c r="AQ458" i="58"/>
  <c r="AQ457" i="58"/>
  <c r="AQ456" i="58"/>
  <c r="AQ455" i="58"/>
  <c r="AQ454" i="58"/>
  <c r="AQ453" i="58"/>
  <c r="AQ452" i="58"/>
  <c r="AQ451" i="58"/>
  <c r="AQ450" i="58"/>
  <c r="AQ449" i="58"/>
  <c r="AQ448" i="58"/>
  <c r="AQ447" i="58"/>
  <c r="AQ446" i="58"/>
  <c r="AQ445" i="58"/>
  <c r="AQ444" i="58"/>
  <c r="AQ443" i="58"/>
  <c r="AQ442" i="58"/>
  <c r="AQ441" i="58"/>
  <c r="AQ440" i="58"/>
  <c r="AQ439" i="58"/>
  <c r="AQ438" i="58"/>
  <c r="AQ437" i="58"/>
  <c r="AQ436" i="58"/>
  <c r="AQ435" i="58"/>
  <c r="AQ434" i="58"/>
  <c r="AQ433" i="58"/>
  <c r="AQ432" i="58"/>
  <c r="AQ431" i="58"/>
  <c r="AQ430" i="58"/>
  <c r="AQ429" i="58"/>
  <c r="AQ428" i="58"/>
  <c r="AQ427" i="58"/>
  <c r="AQ426" i="58"/>
  <c r="AQ425" i="58"/>
  <c r="AQ424" i="58"/>
  <c r="AQ423" i="58"/>
  <c r="AQ422" i="58"/>
  <c r="AQ421" i="58"/>
  <c r="AQ420" i="58"/>
  <c r="AQ419" i="58"/>
  <c r="AQ418" i="58"/>
  <c r="AQ417" i="58"/>
  <c r="AQ416" i="58"/>
  <c r="AQ415" i="58"/>
  <c r="AQ414" i="58"/>
  <c r="AQ413" i="58"/>
  <c r="AQ412" i="58"/>
  <c r="AQ411" i="58"/>
  <c r="AQ410" i="58"/>
  <c r="AQ409" i="58"/>
  <c r="AQ408" i="58"/>
  <c r="AQ407" i="58"/>
  <c r="AQ406" i="58"/>
  <c r="AQ405" i="58"/>
  <c r="AQ404" i="58"/>
  <c r="AQ403" i="58"/>
  <c r="AQ402" i="58"/>
  <c r="AQ401" i="58"/>
  <c r="AQ400" i="58"/>
  <c r="AQ399" i="58"/>
  <c r="AQ398" i="58"/>
  <c r="AQ397" i="58"/>
  <c r="AQ396" i="58"/>
  <c r="AQ395" i="58"/>
  <c r="AQ394" i="58"/>
  <c r="AQ393" i="58"/>
  <c r="AQ392" i="58"/>
  <c r="AQ391" i="58"/>
  <c r="AQ390" i="58"/>
  <c r="AQ389" i="58"/>
  <c r="AQ388" i="58"/>
  <c r="AQ387" i="58"/>
  <c r="AQ386" i="58"/>
  <c r="AQ385" i="58"/>
  <c r="AQ384" i="58"/>
  <c r="AQ383" i="58"/>
  <c r="AQ382" i="58"/>
  <c r="AQ381" i="58"/>
  <c r="AQ380" i="58"/>
  <c r="AQ379" i="58"/>
  <c r="AQ378" i="58"/>
  <c r="AQ377" i="58"/>
  <c r="AQ376" i="58"/>
  <c r="AQ375" i="58"/>
  <c r="AQ374" i="58"/>
  <c r="AQ373" i="58"/>
  <c r="AQ372" i="58"/>
  <c r="AQ371" i="58"/>
  <c r="AQ370" i="58"/>
  <c r="AQ369" i="58"/>
  <c r="AQ368" i="58"/>
  <c r="AQ367" i="58"/>
  <c r="AQ366" i="58"/>
  <c r="AQ365" i="58"/>
  <c r="AQ364" i="58"/>
  <c r="AQ363" i="58"/>
  <c r="AQ362" i="58"/>
  <c r="AQ361" i="58"/>
  <c r="AQ360" i="58"/>
  <c r="AQ359" i="58"/>
  <c r="AQ358" i="58"/>
  <c r="AQ357" i="58"/>
  <c r="AQ356" i="58"/>
  <c r="AQ355" i="58"/>
  <c r="AQ354" i="58"/>
  <c r="AQ353" i="58"/>
  <c r="AQ352" i="58"/>
  <c r="AQ351" i="58"/>
  <c r="AQ350" i="58"/>
  <c r="AQ349" i="58"/>
  <c r="AQ348" i="58"/>
  <c r="AQ347" i="58"/>
  <c r="AQ346" i="58"/>
  <c r="AQ345" i="58"/>
  <c r="AQ344" i="58"/>
  <c r="AQ343" i="58"/>
  <c r="AQ342" i="58"/>
  <c r="AQ341" i="58"/>
  <c r="AQ340" i="58"/>
  <c r="AQ339" i="58"/>
  <c r="AQ338" i="58"/>
  <c r="AQ337" i="58"/>
  <c r="AQ336" i="58"/>
  <c r="AQ335" i="58"/>
  <c r="AQ334" i="58"/>
  <c r="AQ333" i="58"/>
  <c r="AQ332" i="58"/>
  <c r="AQ331" i="58"/>
  <c r="AQ330" i="58"/>
  <c r="AQ329" i="58"/>
  <c r="AQ328" i="58"/>
  <c r="AQ327" i="58"/>
  <c r="AQ326" i="58"/>
  <c r="AQ325" i="58"/>
  <c r="AQ324" i="58"/>
  <c r="AQ323" i="58"/>
  <c r="AQ322" i="58"/>
  <c r="AQ321" i="58"/>
  <c r="AQ320" i="58"/>
  <c r="AQ319" i="58"/>
  <c r="AQ318" i="58"/>
  <c r="AQ317" i="58"/>
  <c r="AQ316" i="58"/>
  <c r="AQ315" i="58"/>
  <c r="AQ314" i="58"/>
  <c r="AQ313" i="58"/>
  <c r="AQ312" i="58"/>
  <c r="AQ311" i="58"/>
  <c r="AQ310" i="58"/>
  <c r="AQ309" i="58"/>
  <c r="AQ308" i="58"/>
  <c r="AQ307" i="58"/>
  <c r="AQ306" i="58"/>
  <c r="AQ305" i="58"/>
  <c r="AQ304" i="58"/>
  <c r="AQ303" i="58"/>
  <c r="AQ302" i="58"/>
  <c r="AQ301" i="58"/>
  <c r="AQ300" i="58"/>
  <c r="AQ299" i="58"/>
  <c r="AQ298" i="58"/>
  <c r="AQ297" i="58"/>
  <c r="AQ296" i="58"/>
  <c r="AQ295" i="58"/>
  <c r="AQ294" i="58"/>
  <c r="AQ293" i="58"/>
  <c r="AQ292" i="58"/>
  <c r="AQ291" i="58"/>
  <c r="AQ290" i="58"/>
  <c r="AQ289" i="58"/>
  <c r="AQ288" i="58"/>
  <c r="AQ287" i="58"/>
  <c r="AQ286" i="58"/>
  <c r="AQ285" i="58"/>
  <c r="AQ284" i="58"/>
  <c r="AQ283" i="58"/>
  <c r="AQ282" i="58"/>
  <c r="AQ281" i="58"/>
  <c r="AQ280" i="58"/>
  <c r="AQ279" i="58"/>
  <c r="AQ278" i="58"/>
  <c r="AQ277" i="58"/>
  <c r="AQ276" i="58"/>
  <c r="AQ275" i="58"/>
  <c r="AQ274" i="58"/>
  <c r="AQ273" i="58"/>
  <c r="AQ272" i="58"/>
  <c r="AQ271" i="58"/>
  <c r="AQ270" i="58"/>
  <c r="AQ269" i="58"/>
  <c r="AQ268" i="58"/>
  <c r="AQ267" i="58"/>
  <c r="AQ266" i="58"/>
  <c r="AQ265" i="58"/>
  <c r="AQ264" i="58"/>
  <c r="AQ263" i="58"/>
  <c r="AQ262" i="58"/>
  <c r="AQ261" i="58"/>
  <c r="AQ260" i="58"/>
  <c r="AQ259" i="58"/>
  <c r="AQ258" i="58"/>
  <c r="AQ257" i="58"/>
  <c r="AQ256" i="58"/>
  <c r="AQ255" i="58"/>
  <c r="AQ254" i="58"/>
  <c r="AQ253" i="58"/>
  <c r="AQ252" i="58"/>
  <c r="AQ251" i="58"/>
  <c r="AQ250" i="58"/>
  <c r="AQ249" i="58"/>
  <c r="AQ248" i="58"/>
  <c r="AQ247" i="58"/>
  <c r="AQ246" i="58"/>
  <c r="AQ245" i="58"/>
  <c r="AQ244" i="58"/>
  <c r="AQ243" i="58"/>
  <c r="AQ242" i="58"/>
  <c r="AQ241" i="58"/>
  <c r="AQ240" i="58"/>
  <c r="AQ239" i="58"/>
  <c r="AQ238" i="58"/>
  <c r="AQ237" i="58"/>
  <c r="AQ236" i="58"/>
  <c r="AQ235" i="58"/>
  <c r="AQ234" i="58"/>
  <c r="AQ233" i="58"/>
  <c r="AQ232" i="58"/>
  <c r="AQ231" i="58"/>
  <c r="AQ230" i="58"/>
  <c r="AQ229" i="58"/>
  <c r="AQ228" i="58"/>
  <c r="AQ227" i="58"/>
  <c r="AQ226" i="58"/>
  <c r="AQ225" i="58"/>
  <c r="AQ224" i="58"/>
  <c r="AQ223" i="58"/>
  <c r="AQ222" i="58"/>
  <c r="AQ221" i="58"/>
  <c r="AQ220" i="58"/>
  <c r="AQ219" i="58"/>
  <c r="AQ218" i="58"/>
  <c r="AQ217" i="58"/>
  <c r="AQ216" i="58"/>
  <c r="AQ215" i="58"/>
  <c r="AQ214" i="58"/>
  <c r="AQ213" i="58"/>
  <c r="AQ212" i="58"/>
  <c r="AQ211" i="58"/>
  <c r="AQ210" i="58"/>
  <c r="AQ209" i="58"/>
  <c r="AQ208" i="58"/>
  <c r="AQ207" i="58"/>
  <c r="AQ206" i="58"/>
  <c r="AQ205" i="58"/>
  <c r="AQ204" i="58"/>
  <c r="AQ203" i="58"/>
  <c r="AQ202" i="58"/>
  <c r="AQ201" i="58"/>
  <c r="AQ200" i="58"/>
  <c r="AQ199" i="58"/>
  <c r="AQ198" i="58"/>
  <c r="AQ197" i="58"/>
  <c r="AQ196" i="58"/>
  <c r="AQ195" i="58"/>
  <c r="AQ194" i="58"/>
  <c r="AQ193" i="58"/>
  <c r="AQ192" i="58"/>
  <c r="AQ191" i="58"/>
  <c r="AQ190" i="58"/>
  <c r="AQ189" i="58"/>
  <c r="AQ188" i="58"/>
  <c r="AQ187" i="58"/>
  <c r="AQ186" i="58"/>
  <c r="AQ185" i="58"/>
  <c r="AQ184" i="58"/>
  <c r="AQ183" i="58"/>
  <c r="AQ182" i="58"/>
  <c r="AQ181" i="58"/>
  <c r="AQ180" i="58"/>
  <c r="AQ179" i="58"/>
  <c r="AQ178" i="58"/>
  <c r="AQ177" i="58"/>
  <c r="AQ176" i="58"/>
  <c r="AQ175" i="58"/>
  <c r="AQ174" i="58"/>
  <c r="AQ173" i="58"/>
  <c r="AQ172" i="58"/>
  <c r="AQ171" i="58"/>
  <c r="AQ170" i="58"/>
  <c r="AQ169" i="58"/>
  <c r="AQ168" i="58"/>
  <c r="AQ167" i="58"/>
  <c r="AQ166" i="58"/>
  <c r="AQ165" i="58"/>
  <c r="AQ164" i="58"/>
  <c r="AQ163" i="58"/>
  <c r="AQ162" i="58"/>
  <c r="AQ161" i="58"/>
  <c r="AQ160" i="58"/>
  <c r="AQ159" i="58"/>
  <c r="AQ158" i="58"/>
  <c r="AQ157" i="58"/>
  <c r="AQ156" i="58"/>
  <c r="AQ155" i="58"/>
  <c r="AQ154" i="58"/>
  <c r="AQ153" i="58"/>
  <c r="AQ152" i="58"/>
  <c r="AQ151" i="58"/>
  <c r="AQ150" i="58"/>
  <c r="AQ149" i="58"/>
  <c r="AQ148" i="58"/>
  <c r="AQ147" i="58"/>
  <c r="AQ146" i="58"/>
  <c r="AQ145" i="58"/>
  <c r="AQ144" i="58"/>
  <c r="AQ143" i="58"/>
  <c r="AQ142" i="58"/>
  <c r="AQ141" i="58"/>
  <c r="AQ140" i="58"/>
  <c r="AQ139" i="58"/>
  <c r="AQ138" i="58"/>
  <c r="AQ137" i="58"/>
  <c r="AQ136" i="58"/>
  <c r="AQ135" i="58"/>
  <c r="AQ134" i="58"/>
  <c r="AQ133" i="58"/>
  <c r="AQ132" i="58"/>
  <c r="AQ131" i="58"/>
  <c r="AQ130" i="58"/>
  <c r="AQ129" i="58"/>
  <c r="AQ128" i="58"/>
  <c r="AQ127" i="58"/>
  <c r="AQ126" i="58"/>
  <c r="AQ125" i="58"/>
  <c r="AQ124" i="58"/>
  <c r="AQ123" i="58"/>
  <c r="AQ122" i="58"/>
  <c r="AQ121" i="58"/>
  <c r="AQ120" i="58"/>
  <c r="AQ119" i="58"/>
  <c r="AQ118" i="58"/>
  <c r="AQ117" i="58"/>
  <c r="AQ116" i="58"/>
  <c r="AQ115" i="58"/>
  <c r="AQ114" i="58"/>
  <c r="AQ113" i="58"/>
  <c r="AQ112" i="58"/>
  <c r="AQ111" i="58"/>
  <c r="AQ110" i="58"/>
  <c r="AQ109" i="58"/>
  <c r="AQ108" i="58"/>
  <c r="AQ107" i="58"/>
  <c r="AQ106" i="58"/>
  <c r="AQ105" i="58"/>
  <c r="AQ104" i="58"/>
  <c r="AQ103" i="58"/>
  <c r="AQ102" i="58"/>
  <c r="AQ101" i="58"/>
  <c r="AQ100" i="58"/>
  <c r="AQ99" i="58"/>
  <c r="AQ98" i="58"/>
  <c r="AQ97" i="58"/>
  <c r="AQ96" i="58"/>
  <c r="AQ95" i="58"/>
  <c r="AQ94" i="58"/>
  <c r="AQ93" i="58"/>
  <c r="AQ92" i="58"/>
  <c r="AQ91" i="58"/>
  <c r="AQ90" i="58"/>
  <c r="AQ89" i="58"/>
  <c r="AQ88" i="58"/>
  <c r="AQ87" i="58"/>
  <c r="AQ86" i="58"/>
  <c r="AQ85" i="58"/>
  <c r="AQ84" i="58"/>
  <c r="AQ83" i="58"/>
  <c r="AQ82" i="58"/>
  <c r="AQ81" i="58"/>
  <c r="AQ80" i="58"/>
  <c r="AQ79" i="58"/>
  <c r="AQ78" i="58"/>
  <c r="AQ77" i="58"/>
  <c r="AQ76" i="58"/>
  <c r="AQ75" i="58"/>
  <c r="AQ74" i="58"/>
  <c r="AQ73" i="58"/>
  <c r="AQ72" i="58"/>
  <c r="AQ71" i="58"/>
  <c r="AQ70" i="58"/>
  <c r="AQ69" i="58"/>
  <c r="AQ68" i="58"/>
  <c r="AQ67" i="58"/>
  <c r="AQ66" i="58"/>
  <c r="AQ65" i="58"/>
  <c r="AQ64" i="58"/>
  <c r="AQ63" i="58"/>
  <c r="AQ62" i="58"/>
  <c r="AQ61" i="58"/>
  <c r="AQ60" i="58"/>
  <c r="AQ59" i="58"/>
  <c r="AQ58" i="58"/>
  <c r="AQ57" i="58"/>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13" i="58"/>
  <c r="AQ12" i="58"/>
  <c r="AQ11" i="58"/>
  <c r="AQ10" i="58"/>
  <c r="AQ9" i="58"/>
  <c r="AQ8" i="58"/>
  <c r="AP820" i="58"/>
  <c r="AP819" i="58"/>
  <c r="AP818" i="58"/>
  <c r="AP817" i="58"/>
  <c r="AP816" i="58"/>
  <c r="AP815" i="58"/>
  <c r="AP814" i="58"/>
  <c r="AP813" i="58"/>
  <c r="AP812" i="58"/>
  <c r="AP811" i="58"/>
  <c r="AP810" i="58"/>
  <c r="AP809" i="58"/>
  <c r="AP808" i="58"/>
  <c r="AP807" i="58"/>
  <c r="AP806" i="58"/>
  <c r="AP805" i="58"/>
  <c r="AP804" i="58"/>
  <c r="AP803" i="58"/>
  <c r="AP802" i="58"/>
  <c r="AP801" i="58"/>
  <c r="AP800" i="58"/>
  <c r="AP799" i="58"/>
  <c r="AP798" i="58"/>
  <c r="AP797" i="58"/>
  <c r="AP796" i="58"/>
  <c r="AP795" i="58"/>
  <c r="AP794" i="58"/>
  <c r="AP793" i="58"/>
  <c r="AP792" i="58"/>
  <c r="AP791" i="58"/>
  <c r="AP790" i="58"/>
  <c r="AP789" i="58"/>
  <c r="AP788" i="58"/>
  <c r="AP787" i="58"/>
  <c r="AP786" i="58"/>
  <c r="AP785" i="58"/>
  <c r="AP784" i="58"/>
  <c r="AP783" i="58"/>
  <c r="AP782" i="58"/>
  <c r="AP781" i="58"/>
  <c r="AP780" i="58"/>
  <c r="AP779" i="58"/>
  <c r="AP778" i="58"/>
  <c r="AP777" i="58"/>
  <c r="AP776" i="58"/>
  <c r="AP775" i="58"/>
  <c r="AP774" i="58"/>
  <c r="AP773" i="58"/>
  <c r="AP772" i="58"/>
  <c r="AP771" i="58"/>
  <c r="AP770" i="58"/>
  <c r="AP769" i="58"/>
  <c r="AP768" i="58"/>
  <c r="AP767" i="58"/>
  <c r="AP766" i="58"/>
  <c r="AP765" i="58"/>
  <c r="AP764" i="58"/>
  <c r="AP763" i="58"/>
  <c r="AP762" i="58"/>
  <c r="AP761" i="58"/>
  <c r="AP760" i="58"/>
  <c r="AP759" i="58"/>
  <c r="AP758" i="58"/>
  <c r="AP757" i="58"/>
  <c r="AP756" i="58"/>
  <c r="AP755" i="58"/>
  <c r="AP754" i="58"/>
  <c r="AP753" i="58"/>
  <c r="AP752" i="58"/>
  <c r="AP751" i="58"/>
  <c r="AP750" i="58"/>
  <c r="AP749" i="58"/>
  <c r="AP748" i="58"/>
  <c r="AP747" i="58"/>
  <c r="AP746" i="58"/>
  <c r="AP745" i="58"/>
  <c r="AP744" i="58"/>
  <c r="AP743" i="58"/>
  <c r="AP742" i="58"/>
  <c r="AP741" i="58"/>
  <c r="AP740" i="58"/>
  <c r="AP739" i="58"/>
  <c r="AP738" i="58"/>
  <c r="AP737" i="58"/>
  <c r="AP736" i="58"/>
  <c r="AP735" i="58"/>
  <c r="AP734" i="58"/>
  <c r="AP733" i="58"/>
  <c r="AP732" i="58"/>
  <c r="AP731" i="58"/>
  <c r="AP730" i="58"/>
  <c r="AP729" i="58"/>
  <c r="AP728" i="58"/>
  <c r="AP727" i="58"/>
  <c r="AP726" i="58"/>
  <c r="AP725" i="58"/>
  <c r="AP724" i="58"/>
  <c r="AP723" i="58"/>
  <c r="AP722" i="58"/>
  <c r="AP721" i="58"/>
  <c r="AP720" i="58"/>
  <c r="AP719" i="58"/>
  <c r="AP718" i="58"/>
  <c r="AP717" i="58"/>
  <c r="AP716" i="58"/>
  <c r="AP715" i="58"/>
  <c r="AP714" i="58"/>
  <c r="AP713" i="58"/>
  <c r="AP712" i="58"/>
  <c r="AP711" i="58"/>
  <c r="AP710" i="58"/>
  <c r="AP709" i="58"/>
  <c r="AP708" i="58"/>
  <c r="AP707" i="58"/>
  <c r="AP706" i="58"/>
  <c r="AP705" i="58"/>
  <c r="AP704" i="58"/>
  <c r="AP703" i="58"/>
  <c r="AP702" i="58"/>
  <c r="AP701" i="58"/>
  <c r="AP700" i="58"/>
  <c r="AP699" i="58"/>
  <c r="AP698" i="58"/>
  <c r="AP697" i="58"/>
  <c r="AP696" i="58"/>
  <c r="AP695" i="58"/>
  <c r="AP694" i="58"/>
  <c r="AP693" i="58"/>
  <c r="AP692" i="58"/>
  <c r="AP691" i="58"/>
  <c r="AP690" i="58"/>
  <c r="AP689" i="58"/>
  <c r="AP688" i="58"/>
  <c r="AP687" i="58"/>
  <c r="AP686" i="58"/>
  <c r="AP685" i="58"/>
  <c r="AP684" i="58"/>
  <c r="AP683" i="58"/>
  <c r="AP682" i="58"/>
  <c r="AP681" i="58"/>
  <c r="AP680" i="58"/>
  <c r="AP679" i="58"/>
  <c r="AP678" i="58"/>
  <c r="AP677" i="58"/>
  <c r="AP676" i="58"/>
  <c r="AP675" i="58"/>
  <c r="AP674" i="58"/>
  <c r="AP673" i="58"/>
  <c r="AP672" i="58"/>
  <c r="AP671" i="58"/>
  <c r="AP670" i="58"/>
  <c r="AP669" i="58"/>
  <c r="AP668" i="58"/>
  <c r="AP667" i="58"/>
  <c r="AP666" i="58"/>
  <c r="AP665" i="58"/>
  <c r="AP664" i="58"/>
  <c r="AP663" i="58"/>
  <c r="AP662" i="58"/>
  <c r="AP661" i="58"/>
  <c r="AP660" i="58"/>
  <c r="AP659" i="58"/>
  <c r="AP658" i="58"/>
  <c r="AP657" i="58"/>
  <c r="AP656" i="58"/>
  <c r="AP655" i="58"/>
  <c r="AP654" i="58"/>
  <c r="AP653" i="58"/>
  <c r="AP652" i="58"/>
  <c r="AP651" i="58"/>
  <c r="AP650" i="58"/>
  <c r="AP649" i="58"/>
  <c r="AP648" i="58"/>
  <c r="AP647" i="58"/>
  <c r="AP646" i="58"/>
  <c r="AP645" i="58"/>
  <c r="AP644" i="58"/>
  <c r="AP643" i="58"/>
  <c r="AP642" i="58"/>
  <c r="AP641" i="58"/>
  <c r="AP640" i="58"/>
  <c r="AP639" i="58"/>
  <c r="AP638" i="58"/>
  <c r="AP637" i="58"/>
  <c r="AP636" i="58"/>
  <c r="AP635" i="58"/>
  <c r="AP634" i="58"/>
  <c r="AP633" i="58"/>
  <c r="AP632" i="58"/>
  <c r="AP631" i="58"/>
  <c r="AP630" i="58"/>
  <c r="AP629" i="58"/>
  <c r="AP628" i="58"/>
  <c r="AP627" i="58"/>
  <c r="AP626" i="58"/>
  <c r="AP625" i="58"/>
  <c r="AP624" i="58"/>
  <c r="AP623" i="58"/>
  <c r="AP622" i="58"/>
  <c r="AP621" i="58"/>
  <c r="AP620" i="58"/>
  <c r="AP619" i="58"/>
  <c r="AP618" i="58"/>
  <c r="AP617" i="58"/>
  <c r="AP616" i="58"/>
  <c r="AP615" i="58"/>
  <c r="AP614" i="58"/>
  <c r="AP613" i="58"/>
  <c r="AP612" i="58"/>
  <c r="AP611" i="58"/>
  <c r="AP610" i="58"/>
  <c r="AP609" i="58"/>
  <c r="AP608" i="58"/>
  <c r="AP607" i="58"/>
  <c r="AP606" i="58"/>
  <c r="AP605" i="58"/>
  <c r="AP604" i="58"/>
  <c r="AP603" i="58"/>
  <c r="AP602" i="58"/>
  <c r="AP601" i="58"/>
  <c r="AP600" i="58"/>
  <c r="AP599" i="58"/>
  <c r="AP598" i="58"/>
  <c r="AP597" i="58"/>
  <c r="AP596" i="58"/>
  <c r="AP595" i="58"/>
  <c r="AP594" i="58"/>
  <c r="AP593" i="58"/>
  <c r="AP592" i="58"/>
  <c r="AP591" i="58"/>
  <c r="AP590" i="58"/>
  <c r="AP589" i="58"/>
  <c r="AP588" i="58"/>
  <c r="AP587" i="58"/>
  <c r="AP586" i="58"/>
  <c r="AP585" i="58"/>
  <c r="AP584" i="58"/>
  <c r="AP583" i="58"/>
  <c r="AP582" i="58"/>
  <c r="AP581" i="58"/>
  <c r="AP580" i="58"/>
  <c r="AP579" i="58"/>
  <c r="AP578" i="58"/>
  <c r="AP577" i="58"/>
  <c r="AP576" i="58"/>
  <c r="AP575" i="58"/>
  <c r="AP574" i="58"/>
  <c r="AP573" i="58"/>
  <c r="AP572" i="58"/>
  <c r="AP571" i="58"/>
  <c r="AP570" i="58"/>
  <c r="AP569" i="58"/>
  <c r="AP568" i="58"/>
  <c r="AP567" i="58"/>
  <c r="AP566" i="58"/>
  <c r="AP565" i="58"/>
  <c r="AP564" i="58"/>
  <c r="AP563" i="58"/>
  <c r="AP562" i="58"/>
  <c r="AP561" i="58"/>
  <c r="AP560" i="58"/>
  <c r="AP559" i="58"/>
  <c r="AP558" i="58"/>
  <c r="AP557" i="58"/>
  <c r="AP556" i="58"/>
  <c r="AP555" i="58"/>
  <c r="AP554" i="58"/>
  <c r="AP553" i="58"/>
  <c r="AP552" i="58"/>
  <c r="AP551" i="58"/>
  <c r="AP550" i="58"/>
  <c r="AP549" i="58"/>
  <c r="AP548" i="58"/>
  <c r="AP547" i="58"/>
  <c r="AP546" i="58"/>
  <c r="AP545" i="58"/>
  <c r="AP544" i="58"/>
  <c r="AP543" i="58"/>
  <c r="AP542" i="58"/>
  <c r="AP541" i="58"/>
  <c r="AP540" i="58"/>
  <c r="AP539" i="58"/>
  <c r="AP538" i="58"/>
  <c r="AP537" i="58"/>
  <c r="AP536" i="58"/>
  <c r="AP535" i="58"/>
  <c r="AP534" i="58"/>
  <c r="AP533" i="58"/>
  <c r="AP532" i="58"/>
  <c r="AP531" i="58"/>
  <c r="AP530" i="58"/>
  <c r="AP529" i="58"/>
  <c r="AP528" i="58"/>
  <c r="AP527" i="58"/>
  <c r="AP526" i="58"/>
  <c r="AP525" i="58"/>
  <c r="AP524" i="58"/>
  <c r="AP523" i="58"/>
  <c r="AP522" i="58"/>
  <c r="AP521" i="58"/>
  <c r="AP520" i="58"/>
  <c r="AP519" i="58"/>
  <c r="AP518" i="58"/>
  <c r="AP517" i="58"/>
  <c r="AP516" i="58"/>
  <c r="AP515" i="58"/>
  <c r="AP514" i="58"/>
  <c r="AP513" i="58"/>
  <c r="AP512" i="58"/>
  <c r="AP511" i="58"/>
  <c r="AP510" i="58"/>
  <c r="AP509" i="58"/>
  <c r="AP508" i="58"/>
  <c r="AP507" i="58"/>
  <c r="AP506" i="58"/>
  <c r="AP505" i="58"/>
  <c r="AP504" i="58"/>
  <c r="AP503" i="58"/>
  <c r="AP502" i="58"/>
  <c r="AP501" i="58"/>
  <c r="AP500" i="58"/>
  <c r="AP499" i="58"/>
  <c r="AP498" i="58"/>
  <c r="AP497" i="58"/>
  <c r="AP496" i="58"/>
  <c r="AP495" i="58"/>
  <c r="AP494" i="58"/>
  <c r="AP493" i="58"/>
  <c r="AP492" i="58"/>
  <c r="AP491" i="58"/>
  <c r="AP490" i="58"/>
  <c r="AP489" i="58"/>
  <c r="AP488" i="58"/>
  <c r="AP487" i="58"/>
  <c r="AP486" i="58"/>
  <c r="AP485" i="58"/>
  <c r="AP484" i="58"/>
  <c r="AP483" i="58"/>
  <c r="AP482" i="58"/>
  <c r="AP481" i="58"/>
  <c r="AP480" i="58"/>
  <c r="AP479" i="58"/>
  <c r="AP478" i="58"/>
  <c r="AP477" i="58"/>
  <c r="AP476" i="58"/>
  <c r="AP475" i="58"/>
  <c r="AP474" i="58"/>
  <c r="AP473" i="58"/>
  <c r="AP472" i="58"/>
  <c r="AP471" i="58"/>
  <c r="AP470" i="58"/>
  <c r="AP469" i="58"/>
  <c r="AP468" i="58"/>
  <c r="AP467" i="58"/>
  <c r="AP466" i="58"/>
  <c r="AP465" i="58"/>
  <c r="AP464" i="58"/>
  <c r="AP463" i="58"/>
  <c r="AP462" i="58"/>
  <c r="AP461" i="58"/>
  <c r="AP460" i="58"/>
  <c r="AP459" i="58"/>
  <c r="AP458" i="58"/>
  <c r="AP457" i="58"/>
  <c r="AP456" i="58"/>
  <c r="AP455" i="58"/>
  <c r="AP454" i="58"/>
  <c r="AP453" i="58"/>
  <c r="AP452" i="58"/>
  <c r="AP451" i="58"/>
  <c r="AP450" i="58"/>
  <c r="AP449" i="58"/>
  <c r="AP448" i="58"/>
  <c r="AP447" i="58"/>
  <c r="AP446" i="58"/>
  <c r="AP445" i="58"/>
  <c r="AP444" i="58"/>
  <c r="AP443" i="58"/>
  <c r="AP442" i="58"/>
  <c r="AP441" i="58"/>
  <c r="AP440" i="58"/>
  <c r="AP439" i="58"/>
  <c r="AP438" i="58"/>
  <c r="AP437" i="58"/>
  <c r="AP436" i="58"/>
  <c r="AP435" i="58"/>
  <c r="AP434" i="58"/>
  <c r="AP433" i="58"/>
  <c r="AP432" i="58"/>
  <c r="AP431" i="58"/>
  <c r="AP430" i="58"/>
  <c r="AP429" i="58"/>
  <c r="AP428" i="58"/>
  <c r="AP427" i="58"/>
  <c r="AP426" i="58"/>
  <c r="AP425" i="58"/>
  <c r="AP424" i="58"/>
  <c r="AP423" i="58"/>
  <c r="AP422" i="58"/>
  <c r="AP421" i="58"/>
  <c r="AP420" i="58"/>
  <c r="AP419" i="58"/>
  <c r="AP418" i="58"/>
  <c r="AP417" i="58"/>
  <c r="AP416" i="58"/>
  <c r="AP415" i="58"/>
  <c r="AP414" i="58"/>
  <c r="AP413" i="58"/>
  <c r="AP412" i="58"/>
  <c r="AP411" i="58"/>
  <c r="AP410" i="58"/>
  <c r="AP409" i="58"/>
  <c r="AP408" i="58"/>
  <c r="AP407" i="58"/>
  <c r="AP406" i="58"/>
  <c r="AP405" i="58"/>
  <c r="AP404" i="58"/>
  <c r="AP403" i="58"/>
  <c r="AP402" i="58"/>
  <c r="AP401" i="58"/>
  <c r="AP400" i="58"/>
  <c r="AP399" i="58"/>
  <c r="AP398" i="58"/>
  <c r="AP397" i="58"/>
  <c r="AP396" i="58"/>
  <c r="AP395" i="58"/>
  <c r="AP394" i="58"/>
  <c r="AP393" i="58"/>
  <c r="AP392" i="58"/>
  <c r="AP391" i="58"/>
  <c r="AP390" i="58"/>
  <c r="AP389" i="58"/>
  <c r="AP388" i="58"/>
  <c r="AP387" i="58"/>
  <c r="AP386" i="58"/>
  <c r="AP385" i="58"/>
  <c r="AP384" i="58"/>
  <c r="AP383" i="58"/>
  <c r="AP382" i="58"/>
  <c r="AP381" i="58"/>
  <c r="AP380" i="58"/>
  <c r="AP379" i="58"/>
  <c r="AP378" i="58"/>
  <c r="AP377" i="58"/>
  <c r="AP376" i="58"/>
  <c r="AP375" i="58"/>
  <c r="AP374" i="58"/>
  <c r="AP373" i="58"/>
  <c r="AP372" i="58"/>
  <c r="AP371" i="58"/>
  <c r="AP370" i="58"/>
  <c r="AP369" i="58"/>
  <c r="AP368" i="58"/>
  <c r="AP367" i="58"/>
  <c r="AP366" i="58"/>
  <c r="AP365" i="58"/>
  <c r="AP364" i="58"/>
  <c r="AP363" i="58"/>
  <c r="AP362" i="58"/>
  <c r="AP361" i="58"/>
  <c r="AP360" i="58"/>
  <c r="AP359" i="58"/>
  <c r="AP358" i="58"/>
  <c r="AP357" i="58"/>
  <c r="AP356" i="58"/>
  <c r="AP355" i="58"/>
  <c r="AP354" i="58"/>
  <c r="AP353" i="58"/>
  <c r="AP352" i="58"/>
  <c r="AP351" i="58"/>
  <c r="AP350" i="58"/>
  <c r="AP349" i="58"/>
  <c r="AP348" i="58"/>
  <c r="AP347" i="58"/>
  <c r="AP346" i="58"/>
  <c r="AP345" i="58"/>
  <c r="AP344" i="58"/>
  <c r="AP343" i="58"/>
  <c r="AP342" i="58"/>
  <c r="AP341" i="58"/>
  <c r="AP340" i="58"/>
  <c r="AP339" i="58"/>
  <c r="AP338" i="58"/>
  <c r="AP337" i="58"/>
  <c r="AP336" i="58"/>
  <c r="AP335" i="58"/>
  <c r="AP334" i="58"/>
  <c r="AP333" i="58"/>
  <c r="AP332" i="58"/>
  <c r="AP331" i="58"/>
  <c r="AP330" i="58"/>
  <c r="AP329" i="58"/>
  <c r="AP328" i="58"/>
  <c r="AP327" i="58"/>
  <c r="AP326" i="58"/>
  <c r="AP325" i="58"/>
  <c r="AP324" i="58"/>
  <c r="AP323" i="58"/>
  <c r="AP322" i="58"/>
  <c r="AP321" i="58"/>
  <c r="AP320" i="58"/>
  <c r="AP319" i="58"/>
  <c r="AP318" i="58"/>
  <c r="AP317" i="58"/>
  <c r="AP316" i="58"/>
  <c r="AP315" i="58"/>
  <c r="AP314" i="58"/>
  <c r="AP313" i="58"/>
  <c r="AP312" i="58"/>
  <c r="AP311" i="58"/>
  <c r="AP310" i="58"/>
  <c r="AP309" i="58"/>
  <c r="AP308" i="58"/>
  <c r="AP307" i="58"/>
  <c r="AP306" i="58"/>
  <c r="AP305" i="58"/>
  <c r="AP304" i="58"/>
  <c r="AP303" i="58"/>
  <c r="AP302" i="58"/>
  <c r="AP301" i="58"/>
  <c r="AP300" i="58"/>
  <c r="AP299" i="58"/>
  <c r="AP298" i="58"/>
  <c r="AP297" i="58"/>
  <c r="AP296" i="58"/>
  <c r="AP295" i="58"/>
  <c r="AP294" i="58"/>
  <c r="AP293" i="58"/>
  <c r="AP292" i="58"/>
  <c r="AP291" i="58"/>
  <c r="AP290" i="58"/>
  <c r="AP289" i="58"/>
  <c r="AP288" i="58"/>
  <c r="AP287" i="58"/>
  <c r="AP286" i="58"/>
  <c r="AP285" i="58"/>
  <c r="AP284" i="58"/>
  <c r="AP283" i="58"/>
  <c r="AP282" i="58"/>
  <c r="AP281" i="58"/>
  <c r="AP280" i="58"/>
  <c r="AP279" i="58"/>
  <c r="AP278" i="58"/>
  <c r="AP277" i="58"/>
  <c r="AP276" i="58"/>
  <c r="AP275" i="58"/>
  <c r="AP274" i="58"/>
  <c r="AP273" i="58"/>
  <c r="AP272" i="58"/>
  <c r="AP271" i="58"/>
  <c r="AP270" i="58"/>
  <c r="AP269" i="58"/>
  <c r="AP268" i="58"/>
  <c r="AP267" i="58"/>
  <c r="AP266" i="58"/>
  <c r="AP265" i="58"/>
  <c r="AP264" i="58"/>
  <c r="AP263" i="58"/>
  <c r="AP262" i="58"/>
  <c r="AP261" i="58"/>
  <c r="AP260" i="58"/>
  <c r="AP259" i="58"/>
  <c r="AP258" i="58"/>
  <c r="AP257" i="58"/>
  <c r="AP256" i="58"/>
  <c r="AP255" i="58"/>
  <c r="AP254" i="58"/>
  <c r="AP253" i="58"/>
  <c r="AP252" i="58"/>
  <c r="AP251" i="58"/>
  <c r="AP250" i="58"/>
  <c r="AP249" i="58"/>
  <c r="AP248" i="58"/>
  <c r="AP247" i="58"/>
  <c r="AP246" i="58"/>
  <c r="AP245" i="58"/>
  <c r="AP244" i="58"/>
  <c r="AP243" i="58"/>
  <c r="AP242" i="58"/>
  <c r="AP241" i="58"/>
  <c r="AP240" i="58"/>
  <c r="AP239" i="58"/>
  <c r="AP238" i="58"/>
  <c r="AP237" i="58"/>
  <c r="AP236" i="58"/>
  <c r="AP235" i="58"/>
  <c r="AP234" i="58"/>
  <c r="AP233" i="58"/>
  <c r="AP232" i="58"/>
  <c r="AP231" i="58"/>
  <c r="AP230" i="58"/>
  <c r="AP229" i="58"/>
  <c r="AP228" i="58"/>
  <c r="AP227" i="58"/>
  <c r="AP226" i="58"/>
  <c r="AP225" i="58"/>
  <c r="AP224" i="58"/>
  <c r="AP223" i="58"/>
  <c r="AP222" i="58"/>
  <c r="AP221" i="58"/>
  <c r="AP220" i="58"/>
  <c r="AP219" i="58"/>
  <c r="AP218" i="58"/>
  <c r="AP217" i="58"/>
  <c r="AP216" i="58"/>
  <c r="AP215" i="58"/>
  <c r="AP214" i="58"/>
  <c r="AP213" i="58"/>
  <c r="AP212" i="58"/>
  <c r="AP211" i="58"/>
  <c r="AP210" i="58"/>
  <c r="AP209" i="58"/>
  <c r="AP208" i="58"/>
  <c r="AP207" i="58"/>
  <c r="AP206" i="58"/>
  <c r="AP205" i="58"/>
  <c r="AP204" i="58"/>
  <c r="AP203" i="58"/>
  <c r="AP202" i="58"/>
  <c r="AP201" i="58"/>
  <c r="AP200" i="58"/>
  <c r="AP199" i="58"/>
  <c r="AP198" i="58"/>
  <c r="AP197" i="58"/>
  <c r="AP196" i="58"/>
  <c r="AP195" i="58"/>
  <c r="AP194" i="58"/>
  <c r="AP193" i="58"/>
  <c r="AP192" i="58"/>
  <c r="AP191" i="58"/>
  <c r="AP190" i="58"/>
  <c r="AP189" i="58"/>
  <c r="AP188" i="58"/>
  <c r="AP187" i="58"/>
  <c r="AP186" i="58"/>
  <c r="AP185" i="58"/>
  <c r="AP184" i="58"/>
  <c r="AP183" i="58"/>
  <c r="AP182" i="58"/>
  <c r="AP181" i="58"/>
  <c r="AP180" i="58"/>
  <c r="AP179" i="58"/>
  <c r="AP178" i="58"/>
  <c r="AP177" i="58"/>
  <c r="AP176" i="58"/>
  <c r="AP175" i="58"/>
  <c r="AP174" i="58"/>
  <c r="AP173" i="58"/>
  <c r="AP172" i="58"/>
  <c r="AP171" i="58"/>
  <c r="AP170" i="58"/>
  <c r="AP169" i="58"/>
  <c r="AP168" i="58"/>
  <c r="AP167" i="58"/>
  <c r="AP166" i="58"/>
  <c r="AP165" i="58"/>
  <c r="AP164" i="58"/>
  <c r="AP163" i="58"/>
  <c r="AP162" i="58"/>
  <c r="AP161" i="58"/>
  <c r="AP160" i="58"/>
  <c r="AP159" i="58"/>
  <c r="AP158" i="58"/>
  <c r="AP157" i="58"/>
  <c r="AP156" i="58"/>
  <c r="AP155" i="58"/>
  <c r="AP154" i="58"/>
  <c r="AP153" i="58"/>
  <c r="AP152" i="58"/>
  <c r="AP151" i="58"/>
  <c r="AP150" i="58"/>
  <c r="AP149" i="58"/>
  <c r="AP148" i="58"/>
  <c r="AP147" i="58"/>
  <c r="AP146" i="58"/>
  <c r="AP145" i="58"/>
  <c r="AP144" i="58"/>
  <c r="AP143" i="58"/>
  <c r="AP142" i="58"/>
  <c r="AP141" i="58"/>
  <c r="AP140" i="58"/>
  <c r="AP139" i="58"/>
  <c r="AP138" i="58"/>
  <c r="AP137" i="58"/>
  <c r="AP136" i="58"/>
  <c r="AP135" i="58"/>
  <c r="AP134" i="58"/>
  <c r="AP133" i="58"/>
  <c r="AP132" i="58"/>
  <c r="AP131" i="58"/>
  <c r="AP130" i="58"/>
  <c r="AP129" i="58"/>
  <c r="AP128" i="58"/>
  <c r="AP127" i="58"/>
  <c r="AP126" i="58"/>
  <c r="AP125" i="58"/>
  <c r="AP124" i="58"/>
  <c r="AP123" i="58"/>
  <c r="AP122" i="58"/>
  <c r="AP121" i="58"/>
  <c r="AP120" i="58"/>
  <c r="AP119" i="58"/>
  <c r="AP118" i="58"/>
  <c r="AP117" i="58"/>
  <c r="AP116" i="58"/>
  <c r="AP115" i="58"/>
  <c r="AP114" i="58"/>
  <c r="AP113" i="58"/>
  <c r="AP112" i="58"/>
  <c r="AP111" i="58"/>
  <c r="AP110" i="58"/>
  <c r="AP109" i="58"/>
  <c r="AP108" i="58"/>
  <c r="AP107" i="58"/>
  <c r="AP106" i="58"/>
  <c r="AP105" i="58"/>
  <c r="AP104" i="58"/>
  <c r="AP103" i="58"/>
  <c r="AP102" i="58"/>
  <c r="AP101" i="58"/>
  <c r="AP100" i="58"/>
  <c r="AP99" i="58"/>
  <c r="AP98" i="58"/>
  <c r="AP97" i="58"/>
  <c r="AP96" i="58"/>
  <c r="AP95" i="58"/>
  <c r="AP94" i="58"/>
  <c r="AP93" i="58"/>
  <c r="AP92" i="58"/>
  <c r="AP91" i="58"/>
  <c r="AP90" i="58"/>
  <c r="AP89" i="58"/>
  <c r="AP88" i="58"/>
  <c r="AP87" i="58"/>
  <c r="AP86" i="58"/>
  <c r="AP85" i="58"/>
  <c r="AP84" i="58"/>
  <c r="AP83" i="58"/>
  <c r="AP82" i="58"/>
  <c r="AP81" i="58"/>
  <c r="AP80" i="58"/>
  <c r="AP79" i="58"/>
  <c r="AP78" i="58"/>
  <c r="AP77" i="58"/>
  <c r="AP76" i="58"/>
  <c r="AP75" i="58"/>
  <c r="AP74" i="58"/>
  <c r="AP73" i="58"/>
  <c r="AP72" i="58"/>
  <c r="AP71" i="58"/>
  <c r="AP70" i="58"/>
  <c r="AP69" i="58"/>
  <c r="AP68" i="58"/>
  <c r="AP67" i="58"/>
  <c r="AP66" i="58"/>
  <c r="AP65" i="58"/>
  <c r="AP64" i="58"/>
  <c r="AP63" i="58"/>
  <c r="AP62" i="58"/>
  <c r="AP61" i="58"/>
  <c r="AP60" i="58"/>
  <c r="AP59" i="58"/>
  <c r="AP58" i="58"/>
  <c r="AP57" i="58"/>
  <c r="AP56" i="58"/>
  <c r="AP55" i="58"/>
  <c r="AP54" i="58"/>
  <c r="AP53" i="58"/>
  <c r="AP52" i="58"/>
  <c r="AP51" i="58"/>
  <c r="AP50" i="58"/>
  <c r="AP49" i="58"/>
  <c r="AP48" i="58"/>
  <c r="AP47" i="58"/>
  <c r="AP46" i="58"/>
  <c r="AP45" i="58"/>
  <c r="AP44" i="58"/>
  <c r="AP43" i="58"/>
  <c r="AP42" i="58"/>
  <c r="AP41" i="58"/>
  <c r="AP40" i="58"/>
  <c r="AP39" i="58"/>
  <c r="AP38" i="58"/>
  <c r="AP37" i="58"/>
  <c r="AP36" i="58"/>
  <c r="AP35" i="58"/>
  <c r="AP34" i="58"/>
  <c r="AP33" i="58"/>
  <c r="AP32" i="58"/>
  <c r="AP31" i="58"/>
  <c r="AP30" i="58"/>
  <c r="AP29" i="58"/>
  <c r="AP28" i="58"/>
  <c r="AP27" i="58"/>
  <c r="AP26" i="58"/>
  <c r="AP25" i="58"/>
  <c r="AP24" i="58"/>
  <c r="AP23" i="58"/>
  <c r="AP22" i="58"/>
  <c r="AP21" i="58"/>
  <c r="AP20" i="58"/>
  <c r="AP19" i="58"/>
  <c r="AP18" i="58"/>
  <c r="AP17" i="58"/>
  <c r="AP16" i="58"/>
  <c r="AP15" i="58"/>
  <c r="AP14" i="58"/>
  <c r="AP13" i="58"/>
  <c r="AP12" i="58"/>
  <c r="AP11" i="58"/>
  <c r="AP10" i="58"/>
  <c r="AP9" i="58"/>
  <c r="AP8" i="58"/>
  <c r="AP7" i="58"/>
  <c r="AQ7" i="58"/>
  <c r="AI820" i="58"/>
  <c r="AI819" i="58"/>
  <c r="AI818" i="58"/>
  <c r="AI817" i="58"/>
  <c r="AI816" i="58"/>
  <c r="AI815" i="58"/>
  <c r="AI814" i="58"/>
  <c r="AI813" i="58"/>
  <c r="AI812" i="58"/>
  <c r="AI811" i="58"/>
  <c r="AI810" i="58"/>
  <c r="AI809" i="58"/>
  <c r="AI808" i="58"/>
  <c r="AI807" i="58"/>
  <c r="AI806" i="58"/>
  <c r="AI805" i="58"/>
  <c r="AI804" i="58"/>
  <c r="AI803" i="58"/>
  <c r="AI802" i="58"/>
  <c r="AI801" i="58"/>
  <c r="AI800" i="58"/>
  <c r="AI799" i="58"/>
  <c r="AI798" i="58"/>
  <c r="AI797" i="58"/>
  <c r="AI796" i="58"/>
  <c r="AI795" i="58"/>
  <c r="AI794" i="58"/>
  <c r="AI793" i="58"/>
  <c r="AI792" i="58"/>
  <c r="AI791" i="58"/>
  <c r="AI790" i="58"/>
  <c r="AI789" i="58"/>
  <c r="AI788" i="58"/>
  <c r="AI787" i="58"/>
  <c r="AI786" i="58"/>
  <c r="AI785" i="58"/>
  <c r="AI784" i="58"/>
  <c r="AI783" i="58"/>
  <c r="AI782" i="58"/>
  <c r="AI781" i="58"/>
  <c r="AI780" i="58"/>
  <c r="AI779" i="58"/>
  <c r="AI778" i="58"/>
  <c r="AI777" i="58"/>
  <c r="AI776" i="58"/>
  <c r="AI775" i="58"/>
  <c r="AI774" i="58"/>
  <c r="AI773" i="58"/>
  <c r="AI772" i="58"/>
  <c r="AI771" i="58"/>
  <c r="AI770" i="58"/>
  <c r="AI769" i="58"/>
  <c r="AI768" i="58"/>
  <c r="AI767" i="58"/>
  <c r="AI766" i="58"/>
  <c r="AI765" i="58"/>
  <c r="AI764" i="58"/>
  <c r="AI763" i="58"/>
  <c r="AI762" i="58"/>
  <c r="AI761" i="58"/>
  <c r="AI760" i="58"/>
  <c r="AI759" i="58"/>
  <c r="AI758" i="58"/>
  <c r="AI757" i="58"/>
  <c r="AI756" i="58"/>
  <c r="AI755" i="58"/>
  <c r="AI754" i="58"/>
  <c r="AI753" i="58"/>
  <c r="AI752" i="58"/>
  <c r="AI751" i="58"/>
  <c r="AI750" i="58"/>
  <c r="AI749" i="58"/>
  <c r="AI748" i="58"/>
  <c r="AI747" i="58"/>
  <c r="AI746" i="58"/>
  <c r="AI745" i="58"/>
  <c r="AI744" i="58"/>
  <c r="AI743" i="58"/>
  <c r="AI742" i="58"/>
  <c r="AI741" i="58"/>
  <c r="AI740" i="58"/>
  <c r="AI739" i="58"/>
  <c r="AI738" i="58"/>
  <c r="AI737" i="58"/>
  <c r="AI736" i="58"/>
  <c r="AI735" i="58"/>
  <c r="AI734" i="58"/>
  <c r="AI733" i="58"/>
  <c r="AI732" i="58"/>
  <c r="AI731" i="58"/>
  <c r="AI730" i="58"/>
  <c r="AI729" i="58"/>
  <c r="AI728" i="58"/>
  <c r="AI727" i="58"/>
  <c r="AI726" i="58"/>
  <c r="AI725" i="58"/>
  <c r="AI724" i="58"/>
  <c r="AI723" i="58"/>
  <c r="AI722" i="58"/>
  <c r="AI721" i="58"/>
  <c r="AI720" i="58"/>
  <c r="AI719" i="58"/>
  <c r="AI718" i="58"/>
  <c r="AI717" i="58"/>
  <c r="AI716" i="58"/>
  <c r="AI715" i="58"/>
  <c r="AI714" i="58"/>
  <c r="AI713" i="58"/>
  <c r="AI712" i="58"/>
  <c r="AI711" i="58"/>
  <c r="AI710" i="58"/>
  <c r="AI709" i="58"/>
  <c r="AI708" i="58"/>
  <c r="AI707" i="58"/>
  <c r="AI706" i="58"/>
  <c r="AI705" i="58"/>
  <c r="AI704" i="58"/>
  <c r="AI703" i="58"/>
  <c r="AI702" i="58"/>
  <c r="AI701" i="58"/>
  <c r="AI700" i="58"/>
  <c r="AI699" i="58"/>
  <c r="AI698" i="58"/>
  <c r="AI697" i="58"/>
  <c r="AI696" i="58"/>
  <c r="AI695" i="58"/>
  <c r="AI694" i="58"/>
  <c r="AI693" i="58"/>
  <c r="AI692" i="58"/>
  <c r="AI691" i="58"/>
  <c r="AI690" i="58"/>
  <c r="AI689" i="58"/>
  <c r="AI688" i="58"/>
  <c r="AI687" i="58"/>
  <c r="AI686" i="58"/>
  <c r="AI685" i="58"/>
  <c r="AI684" i="58"/>
  <c r="AI683" i="58"/>
  <c r="AI682" i="58"/>
  <c r="AI681" i="58"/>
  <c r="AI680" i="58"/>
  <c r="AI679" i="58"/>
  <c r="AI678" i="58"/>
  <c r="AI677" i="58"/>
  <c r="AI676" i="58"/>
  <c r="AI675" i="58"/>
  <c r="AI674" i="58"/>
  <c r="AI673" i="58"/>
  <c r="AI672" i="58"/>
  <c r="AI671" i="58"/>
  <c r="AI670" i="58"/>
  <c r="AI669" i="58"/>
  <c r="AI668" i="58"/>
  <c r="AI667" i="58"/>
  <c r="AI666" i="58"/>
  <c r="AI665" i="58"/>
  <c r="AI664" i="58"/>
  <c r="AI663" i="58"/>
  <c r="AI662" i="58"/>
  <c r="AI661" i="58"/>
  <c r="AI660" i="58"/>
  <c r="AI659" i="58"/>
  <c r="AI658" i="58"/>
  <c r="AI657" i="58"/>
  <c r="AI656" i="58"/>
  <c r="AI655" i="58"/>
  <c r="AI654" i="58"/>
  <c r="AI653" i="58"/>
  <c r="AI652" i="58"/>
  <c r="AI651" i="58"/>
  <c r="AI650" i="58"/>
  <c r="AI649" i="58"/>
  <c r="AI648" i="58"/>
  <c r="AI647" i="58"/>
  <c r="AI646" i="58"/>
  <c r="AI645" i="58"/>
  <c r="AI644" i="58"/>
  <c r="AI643" i="58"/>
  <c r="AI642" i="58"/>
  <c r="AI641" i="58"/>
  <c r="AI640" i="58"/>
  <c r="AI639" i="58"/>
  <c r="AI638" i="58"/>
  <c r="AI637" i="58"/>
  <c r="AI636" i="58"/>
  <c r="AI635" i="58"/>
  <c r="AI634" i="58"/>
  <c r="AI633" i="58"/>
  <c r="AI632" i="58"/>
  <c r="AI631" i="58"/>
  <c r="AI630" i="58"/>
  <c r="AI629" i="58"/>
  <c r="AI628" i="58"/>
  <c r="AI627" i="58"/>
  <c r="AI626" i="58"/>
  <c r="AI625" i="58"/>
  <c r="AI624" i="58"/>
  <c r="AI623" i="58"/>
  <c r="AI622" i="58"/>
  <c r="AI621" i="58"/>
  <c r="AI620" i="58"/>
  <c r="AI619" i="58"/>
  <c r="AI618" i="58"/>
  <c r="AI617" i="58"/>
  <c r="AI616" i="58"/>
  <c r="AI615" i="58"/>
  <c r="AI614" i="58"/>
  <c r="AI613" i="58"/>
  <c r="AI612" i="58"/>
  <c r="AI611" i="58"/>
  <c r="AI610" i="58"/>
  <c r="AI609" i="58"/>
  <c r="AI608" i="58"/>
  <c r="AI607" i="58"/>
  <c r="AI606" i="58"/>
  <c r="AI605" i="58"/>
  <c r="AI604" i="58"/>
  <c r="AI603" i="58"/>
  <c r="AI602" i="58"/>
  <c r="AI601" i="58"/>
  <c r="AI600" i="58"/>
  <c r="AI599" i="58"/>
  <c r="AI598" i="58"/>
  <c r="AI597" i="58"/>
  <c r="AI596" i="58"/>
  <c r="AI595" i="58"/>
  <c r="AI594" i="58"/>
  <c r="AI593" i="58"/>
  <c r="AI592" i="58"/>
  <c r="AI591" i="58"/>
  <c r="AI590" i="58"/>
  <c r="AI589" i="58"/>
  <c r="AI588" i="58"/>
  <c r="AI587" i="58"/>
  <c r="AI586" i="58"/>
  <c r="AI585" i="58"/>
  <c r="AI584" i="58"/>
  <c r="AI583" i="58"/>
  <c r="AI582" i="58"/>
  <c r="AI581" i="58"/>
  <c r="AI580" i="58"/>
  <c r="AI579" i="58"/>
  <c r="AI578" i="58"/>
  <c r="AI577" i="58"/>
  <c r="AI576" i="58"/>
  <c r="AI575" i="58"/>
  <c r="AI574" i="58"/>
  <c r="AI573" i="58"/>
  <c r="AI572" i="58"/>
  <c r="AI571" i="58"/>
  <c r="AI570" i="58"/>
  <c r="AI569" i="58"/>
  <c r="AI568" i="58"/>
  <c r="AI567" i="58"/>
  <c r="AI566" i="58"/>
  <c r="AI565" i="58"/>
  <c r="AI564" i="58"/>
  <c r="AI563" i="58"/>
  <c r="AI562" i="58"/>
  <c r="AI561" i="58"/>
  <c r="AI560" i="58"/>
  <c r="AI559" i="58"/>
  <c r="AI558" i="58"/>
  <c r="AI557" i="58"/>
  <c r="AI556" i="58"/>
  <c r="AI555" i="58"/>
  <c r="AI554" i="58"/>
  <c r="AI553" i="58"/>
  <c r="AI552" i="58"/>
  <c r="AI551" i="58"/>
  <c r="AI550" i="58"/>
  <c r="AI549" i="58"/>
  <c r="AI548" i="58"/>
  <c r="AI547" i="58"/>
  <c r="AI546" i="58"/>
  <c r="AI545" i="58"/>
  <c r="AI544" i="58"/>
  <c r="AI543" i="58"/>
  <c r="AI542" i="58"/>
  <c r="AI541" i="58"/>
  <c r="AI540" i="58"/>
  <c r="AI539" i="58"/>
  <c r="AI538" i="58"/>
  <c r="AI537" i="58"/>
  <c r="AI536" i="58"/>
  <c r="AI535" i="58"/>
  <c r="AI534" i="58"/>
  <c r="AI533" i="58"/>
  <c r="AI532" i="58"/>
  <c r="AI531" i="58"/>
  <c r="AI530" i="58"/>
  <c r="AI529" i="58"/>
  <c r="AI528" i="58"/>
  <c r="AI527" i="58"/>
  <c r="AI526" i="58"/>
  <c r="AI525" i="58"/>
  <c r="AI524" i="58"/>
  <c r="AI523" i="58"/>
  <c r="AI522" i="58"/>
  <c r="AI521" i="58"/>
  <c r="AI520" i="58"/>
  <c r="AI519" i="58"/>
  <c r="AI518" i="58"/>
  <c r="AI517" i="58"/>
  <c r="AI516" i="58"/>
  <c r="AI515" i="58"/>
  <c r="AI514" i="58"/>
  <c r="AI513" i="58"/>
  <c r="AI512" i="58"/>
  <c r="AI511" i="58"/>
  <c r="AI510" i="58"/>
  <c r="AI509" i="58"/>
  <c r="AI508" i="58"/>
  <c r="AI507" i="58"/>
  <c r="AI506" i="58"/>
  <c r="AI505" i="58"/>
  <c r="AI504" i="58"/>
  <c r="AI503" i="58"/>
  <c r="AI502" i="58"/>
  <c r="AI501" i="58"/>
  <c r="AI500" i="58"/>
  <c r="AI499" i="58"/>
  <c r="AI498" i="58"/>
  <c r="AI497" i="58"/>
  <c r="AI496" i="58"/>
  <c r="AI495" i="58"/>
  <c r="AI494" i="58"/>
  <c r="AI493" i="58"/>
  <c r="AI492" i="58"/>
  <c r="AI491" i="58"/>
  <c r="AI490" i="58"/>
  <c r="AI489" i="58"/>
  <c r="AI488" i="58"/>
  <c r="AI487" i="58"/>
  <c r="AI486" i="58"/>
  <c r="AI485" i="58"/>
  <c r="AI484" i="58"/>
  <c r="AI483" i="58"/>
  <c r="AI482" i="58"/>
  <c r="AI481" i="58"/>
  <c r="AI480" i="58"/>
  <c r="AI479" i="58"/>
  <c r="AI478" i="58"/>
  <c r="AI477" i="58"/>
  <c r="AI476" i="58"/>
  <c r="AI475" i="58"/>
  <c r="AI474" i="58"/>
  <c r="AI473" i="58"/>
  <c r="AI472" i="58"/>
  <c r="AI471" i="58"/>
  <c r="AI470" i="58"/>
  <c r="AI469" i="58"/>
  <c r="AI468" i="58"/>
  <c r="AI467" i="58"/>
  <c r="AI466" i="58"/>
  <c r="AI465" i="58"/>
  <c r="AI464" i="58"/>
  <c r="AI463" i="58"/>
  <c r="AI462" i="58"/>
  <c r="AI461" i="58"/>
  <c r="AI460" i="58"/>
  <c r="AI459" i="58"/>
  <c r="AI458" i="58"/>
  <c r="AI457" i="58"/>
  <c r="AI456" i="58"/>
  <c r="AI455" i="58"/>
  <c r="AI454" i="58"/>
  <c r="AI453" i="58"/>
  <c r="AI452" i="58"/>
  <c r="AI451" i="58"/>
  <c r="AI450" i="58"/>
  <c r="AI449" i="58"/>
  <c r="AI448" i="58"/>
  <c r="AI447" i="58"/>
  <c r="AI446" i="58"/>
  <c r="AI445" i="58"/>
  <c r="AI444" i="58"/>
  <c r="AI443" i="58"/>
  <c r="AI442" i="58"/>
  <c r="AI441" i="58"/>
  <c r="AI440" i="58"/>
  <c r="AI439" i="58"/>
  <c r="AI438" i="58"/>
  <c r="AI437" i="58"/>
  <c r="AI436" i="58"/>
  <c r="AI435" i="58"/>
  <c r="AI434" i="58"/>
  <c r="AI433" i="58"/>
  <c r="AI432" i="58"/>
  <c r="AI431" i="58"/>
  <c r="AI430" i="58"/>
  <c r="AI429" i="58"/>
  <c r="AI428" i="58"/>
  <c r="AI427" i="58"/>
  <c r="AI426" i="58"/>
  <c r="AI425" i="58"/>
  <c r="AI424" i="58"/>
  <c r="AI423" i="58"/>
  <c r="AI422" i="58"/>
  <c r="AI421" i="58"/>
  <c r="AI420" i="58"/>
  <c r="AI419" i="58"/>
  <c r="AI418" i="58"/>
  <c r="AI417" i="58"/>
  <c r="AI416" i="58"/>
  <c r="AI415" i="58"/>
  <c r="AI414" i="58"/>
  <c r="AI413" i="58"/>
  <c r="AI412" i="58"/>
  <c r="AI411" i="58"/>
  <c r="AI410" i="58"/>
  <c r="AI409" i="58"/>
  <c r="AI408" i="58"/>
  <c r="AI407" i="58"/>
  <c r="AI406" i="58"/>
  <c r="AI405" i="58"/>
  <c r="AI404" i="58"/>
  <c r="AI403" i="58"/>
  <c r="AI402" i="58"/>
  <c r="AI401" i="58"/>
  <c r="AI400" i="58"/>
  <c r="AI399" i="58"/>
  <c r="AI398" i="58"/>
  <c r="AI397" i="58"/>
  <c r="AI396" i="58"/>
  <c r="AI395" i="58"/>
  <c r="AI394" i="58"/>
  <c r="AI393" i="58"/>
  <c r="AI392" i="58"/>
  <c r="AI391" i="58"/>
  <c r="AI390" i="58"/>
  <c r="AI389" i="58"/>
  <c r="AI388" i="58"/>
  <c r="AI387" i="58"/>
  <c r="AI386" i="58"/>
  <c r="AI385" i="58"/>
  <c r="AI384" i="58"/>
  <c r="AI383" i="58"/>
  <c r="AI382" i="58"/>
  <c r="AI381" i="58"/>
  <c r="AI380" i="58"/>
  <c r="AI379" i="58"/>
  <c r="AI378" i="58"/>
  <c r="AI377" i="58"/>
  <c r="AI376" i="58"/>
  <c r="AI375" i="58"/>
  <c r="AI374" i="58"/>
  <c r="AI373" i="58"/>
  <c r="AI372" i="58"/>
  <c r="AI371" i="58"/>
  <c r="AI370" i="58"/>
  <c r="AI369" i="58"/>
  <c r="AI368" i="58"/>
  <c r="AI367" i="58"/>
  <c r="AI366" i="58"/>
  <c r="AI365" i="58"/>
  <c r="AI364" i="58"/>
  <c r="AI363" i="58"/>
  <c r="AI362" i="58"/>
  <c r="AI361" i="58"/>
  <c r="AI360" i="58"/>
  <c r="AI359" i="58"/>
  <c r="AI358" i="58"/>
  <c r="AI357" i="58"/>
  <c r="AI356" i="58"/>
  <c r="AI355" i="58"/>
  <c r="AI354" i="58"/>
  <c r="AI353" i="58"/>
  <c r="AI352" i="58"/>
  <c r="AI351" i="58"/>
  <c r="AI350" i="58"/>
  <c r="AI349" i="58"/>
  <c r="AI348" i="58"/>
  <c r="AI347" i="58"/>
  <c r="AI346" i="58"/>
  <c r="AI345" i="58"/>
  <c r="AI344" i="58"/>
  <c r="AI343" i="58"/>
  <c r="AI342" i="58"/>
  <c r="AI341" i="58"/>
  <c r="AI340" i="58"/>
  <c r="AI339" i="58"/>
  <c r="AI338" i="58"/>
  <c r="AI337" i="58"/>
  <c r="AI336" i="58"/>
  <c r="AI335" i="58"/>
  <c r="AI334" i="58"/>
  <c r="AI333" i="58"/>
  <c r="AI332" i="58"/>
  <c r="AI331" i="58"/>
  <c r="AI330" i="58"/>
  <c r="AI329" i="58"/>
  <c r="AI328" i="58"/>
  <c r="AI327" i="58"/>
  <c r="AI326" i="58"/>
  <c r="AI325" i="58"/>
  <c r="AI324" i="58"/>
  <c r="AI323" i="58"/>
  <c r="AI322" i="58"/>
  <c r="AI321" i="58"/>
  <c r="AI320" i="58"/>
  <c r="AI319" i="58"/>
  <c r="AI318" i="58"/>
  <c r="AI317" i="58"/>
  <c r="AI316" i="58"/>
  <c r="AI315" i="58"/>
  <c r="AI314" i="58"/>
  <c r="AI313" i="58"/>
  <c r="AI312" i="58"/>
  <c r="AI311" i="58"/>
  <c r="AI310" i="58"/>
  <c r="AI309" i="58"/>
  <c r="AI308" i="58"/>
  <c r="AI307" i="58"/>
  <c r="AI306" i="58"/>
  <c r="AI305" i="58"/>
  <c r="AI304" i="58"/>
  <c r="AI303" i="58"/>
  <c r="AI302" i="58"/>
  <c r="AI301" i="58"/>
  <c r="AI300" i="58"/>
  <c r="AI299" i="58"/>
  <c r="AI298" i="58"/>
  <c r="AI297" i="58"/>
  <c r="AI296" i="58"/>
  <c r="AI295" i="58"/>
  <c r="AI294" i="58"/>
  <c r="AI293" i="58"/>
  <c r="AI292" i="58"/>
  <c r="AI291" i="58"/>
  <c r="AI290" i="58"/>
  <c r="AI289" i="58"/>
  <c r="AI288" i="58"/>
  <c r="AI287" i="58"/>
  <c r="AI286" i="58"/>
  <c r="AI285" i="58"/>
  <c r="AI284" i="58"/>
  <c r="AI283" i="58"/>
  <c r="AI282" i="58"/>
  <c r="AI281" i="58"/>
  <c r="AI280" i="58"/>
  <c r="AI279" i="58"/>
  <c r="AI278" i="58"/>
  <c r="AI277" i="58"/>
  <c r="AI276" i="58"/>
  <c r="AI275" i="58"/>
  <c r="AI274" i="58"/>
  <c r="AI273" i="58"/>
  <c r="AI272" i="58"/>
  <c r="AI271" i="58"/>
  <c r="AI270" i="58"/>
  <c r="AI269" i="58"/>
  <c r="AI268" i="58"/>
  <c r="AI267" i="58"/>
  <c r="AI266" i="58"/>
  <c r="AI265" i="58"/>
  <c r="AI264" i="58"/>
  <c r="AI263" i="58"/>
  <c r="AI262" i="58"/>
  <c r="AI261" i="58"/>
  <c r="AI260" i="58"/>
  <c r="AI259" i="58"/>
  <c r="AI258" i="58"/>
  <c r="AI257" i="58"/>
  <c r="AI256" i="58"/>
  <c r="AI255" i="58"/>
  <c r="AI254" i="58"/>
  <c r="AI253" i="58"/>
  <c r="AI252" i="58"/>
  <c r="AI251" i="58"/>
  <c r="AI250" i="58"/>
  <c r="AI249" i="58"/>
  <c r="AI248" i="58"/>
  <c r="AI247" i="58"/>
  <c r="AI246" i="58"/>
  <c r="AI245" i="58"/>
  <c r="AI244" i="58"/>
  <c r="AI243" i="58"/>
  <c r="AI242" i="58"/>
  <c r="AI241" i="58"/>
  <c r="AI240" i="58"/>
  <c r="AI239" i="58"/>
  <c r="AI238" i="58"/>
  <c r="AI237" i="58"/>
  <c r="AI236" i="58"/>
  <c r="AI235" i="58"/>
  <c r="AI234" i="58"/>
  <c r="AI233" i="58"/>
  <c r="AI232" i="58"/>
  <c r="AI231" i="58"/>
  <c r="AI230" i="58"/>
  <c r="AI229" i="58"/>
  <c r="AI228" i="58"/>
  <c r="AI227" i="58"/>
  <c r="AI226" i="58"/>
  <c r="AI225" i="58"/>
  <c r="AI224" i="58"/>
  <c r="AI223" i="58"/>
  <c r="AI222" i="58"/>
  <c r="AI221" i="58"/>
  <c r="AI220" i="58"/>
  <c r="AI219" i="58"/>
  <c r="AI218" i="58"/>
  <c r="AI217" i="58"/>
  <c r="AI216" i="58"/>
  <c r="AI215" i="58"/>
  <c r="AI214" i="58"/>
  <c r="AI213" i="58"/>
  <c r="AI212" i="58"/>
  <c r="AI211" i="58"/>
  <c r="AI210" i="58"/>
  <c r="AI209" i="58"/>
  <c r="AI208" i="58"/>
  <c r="AI207" i="58"/>
  <c r="AI206" i="58"/>
  <c r="AI205" i="58"/>
  <c r="AI204" i="58"/>
  <c r="AI203" i="58"/>
  <c r="AI202" i="58"/>
  <c r="AI201" i="58"/>
  <c r="AI200" i="58"/>
  <c r="AI199" i="58"/>
  <c r="AI198" i="58"/>
  <c r="AI197" i="58"/>
  <c r="AI196" i="58"/>
  <c r="AI195" i="58"/>
  <c r="AI194" i="58"/>
  <c r="AI193" i="58"/>
  <c r="AI192" i="58"/>
  <c r="AI191" i="58"/>
  <c r="AI190" i="58"/>
  <c r="AI189" i="58"/>
  <c r="AI188" i="58"/>
  <c r="AI187" i="58"/>
  <c r="AI186" i="58"/>
  <c r="AI185" i="58"/>
  <c r="AI184" i="58"/>
  <c r="AI183" i="58"/>
  <c r="AI182" i="58"/>
  <c r="AI181" i="58"/>
  <c r="AI180" i="58"/>
  <c r="AI179" i="58"/>
  <c r="AI178" i="58"/>
  <c r="AI177" i="58"/>
  <c r="AI176" i="58"/>
  <c r="AI175" i="58"/>
  <c r="AI174" i="58"/>
  <c r="AI173" i="58"/>
  <c r="AI172" i="58"/>
  <c r="AI171" i="58"/>
  <c r="AI170" i="58"/>
  <c r="AI169" i="58"/>
  <c r="AI168" i="58"/>
  <c r="AI167" i="58"/>
  <c r="AI166" i="58"/>
  <c r="AI165" i="58"/>
  <c r="AI164" i="58"/>
  <c r="AI163" i="58"/>
  <c r="AI162" i="58"/>
  <c r="AI161" i="58"/>
  <c r="AI160" i="58"/>
  <c r="AI159" i="58"/>
  <c r="AI158" i="58"/>
  <c r="AI157" i="58"/>
  <c r="AI156" i="58"/>
  <c r="AI155" i="58"/>
  <c r="AI154" i="58"/>
  <c r="AI153" i="58"/>
  <c r="AI152" i="58"/>
  <c r="AI151" i="58"/>
  <c r="AI150" i="58"/>
  <c r="AI149" i="58"/>
  <c r="AI148" i="58"/>
  <c r="AI147" i="58"/>
  <c r="AI146" i="58"/>
  <c r="AI145" i="58"/>
  <c r="AI144" i="58"/>
  <c r="AI143" i="58"/>
  <c r="AI142" i="58"/>
  <c r="AI141" i="58"/>
  <c r="AI140" i="58"/>
  <c r="AI139" i="58"/>
  <c r="AI138" i="58"/>
  <c r="AI137" i="58"/>
  <c r="AI136" i="58"/>
  <c r="AI135" i="58"/>
  <c r="AI134" i="58"/>
  <c r="AI133" i="58"/>
  <c r="AI132" i="58"/>
  <c r="AI131" i="58"/>
  <c r="AI130" i="58"/>
  <c r="AI129" i="58"/>
  <c r="AI128" i="58"/>
  <c r="AI127" i="58"/>
  <c r="AI126" i="58"/>
  <c r="AI125" i="58"/>
  <c r="AI124" i="58"/>
  <c r="AI123" i="58"/>
  <c r="AI122" i="58"/>
  <c r="AI121" i="58"/>
  <c r="AI120" i="58"/>
  <c r="AI119" i="58"/>
  <c r="AI118" i="58"/>
  <c r="AI117" i="58"/>
  <c r="AI116" i="58"/>
  <c r="AI115" i="58"/>
  <c r="AI114" i="58"/>
  <c r="AI113" i="58"/>
  <c r="AI112" i="58"/>
  <c r="AI111" i="58"/>
  <c r="AI110" i="58"/>
  <c r="AI109" i="58"/>
  <c r="AI108" i="58"/>
  <c r="AI107" i="58"/>
  <c r="AI106" i="58"/>
  <c r="AI105" i="58"/>
  <c r="AI104" i="58"/>
  <c r="AI103" i="58"/>
  <c r="AI102" i="58"/>
  <c r="AI101" i="58"/>
  <c r="AI100" i="58"/>
  <c r="AI99" i="58"/>
  <c r="AI98" i="58"/>
  <c r="AI97" i="58"/>
  <c r="AI96" i="58"/>
  <c r="AI95" i="58"/>
  <c r="AI94" i="58"/>
  <c r="AI93" i="58"/>
  <c r="AI92" i="58"/>
  <c r="AI91" i="58"/>
  <c r="AI90" i="58"/>
  <c r="AI89" i="58"/>
  <c r="AI88" i="58"/>
  <c r="AI87" i="58"/>
  <c r="AI86" i="58"/>
  <c r="AI85" i="58"/>
  <c r="AI84" i="58"/>
  <c r="AI83" i="58"/>
  <c r="AI82" i="58"/>
  <c r="AI81" i="58"/>
  <c r="AI80" i="58"/>
  <c r="AI79" i="58"/>
  <c r="AI78" i="58"/>
  <c r="AI77" i="58"/>
  <c r="AI76" i="58"/>
  <c r="AI75" i="58"/>
  <c r="AI74" i="58"/>
  <c r="AI73" i="58"/>
  <c r="AI72" i="58"/>
  <c r="AI71" i="58"/>
  <c r="AI70" i="58"/>
  <c r="AI69" i="58"/>
  <c r="AI68" i="58"/>
  <c r="AI67" i="58"/>
  <c r="AI66" i="58"/>
  <c r="AI65" i="58"/>
  <c r="AI64" i="58"/>
  <c r="AI63" i="58"/>
  <c r="AI62" i="58"/>
  <c r="AI61" i="58"/>
  <c r="AI60" i="58"/>
  <c r="AI59" i="58"/>
  <c r="AI58" i="58"/>
  <c r="AI57" i="58"/>
  <c r="AI56" i="58"/>
  <c r="AI55" i="58"/>
  <c r="AI54" i="58"/>
  <c r="AI53" i="58"/>
  <c r="AI52" i="58"/>
  <c r="AI51" i="58"/>
  <c r="AI50" i="58"/>
  <c r="AI49" i="58"/>
  <c r="AI48" i="58"/>
  <c r="AI47" i="58"/>
  <c r="AI46" i="58"/>
  <c r="AI45" i="58"/>
  <c r="AI44" i="58"/>
  <c r="AI43" i="58"/>
  <c r="AI42" i="58"/>
  <c r="AI41" i="58"/>
  <c r="AI40" i="58"/>
  <c r="AI39" i="58"/>
  <c r="AI38" i="58"/>
  <c r="AI37" i="58"/>
  <c r="AI36" i="58"/>
  <c r="AI35" i="58"/>
  <c r="AI34" i="58"/>
  <c r="AI33" i="58"/>
  <c r="AI32" i="58"/>
  <c r="AI31" i="58"/>
  <c r="AI30" i="58"/>
  <c r="AI29" i="58"/>
  <c r="AI28" i="58"/>
  <c r="AI27" i="58"/>
  <c r="AI26" i="58"/>
  <c r="AI25" i="58"/>
  <c r="AI24" i="58"/>
  <c r="AI23" i="58"/>
  <c r="AI22" i="58"/>
  <c r="AI21" i="58"/>
  <c r="AI20" i="58"/>
  <c r="AI19" i="58"/>
  <c r="AI18" i="58"/>
  <c r="AI17" i="58"/>
  <c r="AI16" i="58"/>
  <c r="AI15" i="58"/>
  <c r="AI14" i="58"/>
  <c r="AI13" i="58"/>
  <c r="AI12" i="58"/>
  <c r="AI11" i="58"/>
  <c r="AI10" i="58"/>
  <c r="AI9" i="58"/>
  <c r="AI8" i="58"/>
  <c r="AH820" i="58"/>
  <c r="AH819" i="58"/>
  <c r="AH818" i="58"/>
  <c r="AH817" i="58"/>
  <c r="AH816" i="58"/>
  <c r="AH815" i="58"/>
  <c r="AH814" i="58"/>
  <c r="AH813" i="58"/>
  <c r="AH812" i="58"/>
  <c r="AH811" i="58"/>
  <c r="AH810" i="58"/>
  <c r="AH809" i="58"/>
  <c r="AH808" i="58"/>
  <c r="AH807" i="58"/>
  <c r="AH806" i="58"/>
  <c r="AH805" i="58"/>
  <c r="AH804" i="58"/>
  <c r="AH803" i="58"/>
  <c r="AH802" i="58"/>
  <c r="AH801" i="58"/>
  <c r="AH800" i="58"/>
  <c r="AH799" i="58"/>
  <c r="AH798" i="58"/>
  <c r="AH797" i="58"/>
  <c r="AH796" i="58"/>
  <c r="AH795" i="58"/>
  <c r="AH794" i="58"/>
  <c r="AH793" i="58"/>
  <c r="AH792" i="58"/>
  <c r="AH791" i="58"/>
  <c r="AH790" i="58"/>
  <c r="AH789" i="58"/>
  <c r="AH788" i="58"/>
  <c r="AH787" i="58"/>
  <c r="AH786" i="58"/>
  <c r="AH785" i="58"/>
  <c r="AH784" i="58"/>
  <c r="AH783" i="58"/>
  <c r="AH782" i="58"/>
  <c r="AH781" i="58"/>
  <c r="AH780" i="58"/>
  <c r="AH779" i="58"/>
  <c r="AH778" i="58"/>
  <c r="AH777" i="58"/>
  <c r="AH776" i="58"/>
  <c r="AH775" i="58"/>
  <c r="AH774" i="58"/>
  <c r="AH773" i="58"/>
  <c r="AH772" i="58"/>
  <c r="AH771" i="58"/>
  <c r="AH770" i="58"/>
  <c r="AH769" i="58"/>
  <c r="AH768" i="58"/>
  <c r="AH767" i="58"/>
  <c r="AH766" i="58"/>
  <c r="AH765" i="58"/>
  <c r="AH764" i="58"/>
  <c r="AH763" i="58"/>
  <c r="AH762" i="58"/>
  <c r="AH761" i="58"/>
  <c r="AH760" i="58"/>
  <c r="AH759" i="58"/>
  <c r="AH758" i="58"/>
  <c r="AH757" i="58"/>
  <c r="AH756" i="58"/>
  <c r="AH755" i="58"/>
  <c r="AH754" i="58"/>
  <c r="AH753" i="58"/>
  <c r="AH752" i="58"/>
  <c r="AH751" i="58"/>
  <c r="AH750" i="58"/>
  <c r="AH749" i="58"/>
  <c r="AH748" i="58"/>
  <c r="AH747" i="58"/>
  <c r="AH746" i="58"/>
  <c r="AH745" i="58"/>
  <c r="AH744" i="58"/>
  <c r="AH743" i="58"/>
  <c r="AH742" i="58"/>
  <c r="AH741" i="58"/>
  <c r="AH740" i="58"/>
  <c r="AH739" i="58"/>
  <c r="AH738" i="58"/>
  <c r="AH737" i="58"/>
  <c r="AH736" i="58"/>
  <c r="AH735" i="58"/>
  <c r="AH734" i="58"/>
  <c r="AH733" i="58"/>
  <c r="AH732" i="58"/>
  <c r="AH731" i="58"/>
  <c r="AH730" i="58"/>
  <c r="AH729" i="58"/>
  <c r="AH728" i="58"/>
  <c r="AH727" i="58"/>
  <c r="AH726" i="58"/>
  <c r="AH725" i="58"/>
  <c r="AH724" i="58"/>
  <c r="AH723" i="58"/>
  <c r="AH722" i="58"/>
  <c r="AH721" i="58"/>
  <c r="AH720" i="58"/>
  <c r="AH719" i="58"/>
  <c r="AH718" i="58"/>
  <c r="AH717" i="58"/>
  <c r="AH716" i="58"/>
  <c r="AH715" i="58"/>
  <c r="AH714" i="58"/>
  <c r="AH713" i="58"/>
  <c r="AH712" i="58"/>
  <c r="AH711" i="58"/>
  <c r="AH710" i="58"/>
  <c r="AH709" i="58"/>
  <c r="AH708" i="58"/>
  <c r="AH707" i="58"/>
  <c r="AH706" i="58"/>
  <c r="AH705" i="58"/>
  <c r="AH704" i="58"/>
  <c r="AH703" i="58"/>
  <c r="AH702" i="58"/>
  <c r="AH701" i="58"/>
  <c r="AH700" i="58"/>
  <c r="AH699" i="58"/>
  <c r="AH698" i="58"/>
  <c r="AH697" i="58"/>
  <c r="AH696" i="58"/>
  <c r="AH695" i="58"/>
  <c r="AH694" i="58"/>
  <c r="AH693" i="58"/>
  <c r="AH692" i="58"/>
  <c r="AH691" i="58"/>
  <c r="AH690" i="58"/>
  <c r="AH689" i="58"/>
  <c r="AH688" i="58"/>
  <c r="AH687" i="58"/>
  <c r="AH686" i="58"/>
  <c r="AH685" i="58"/>
  <c r="AH684" i="58"/>
  <c r="AH683" i="58"/>
  <c r="AH682" i="58"/>
  <c r="AH681" i="58"/>
  <c r="AH680" i="58"/>
  <c r="AH679" i="58"/>
  <c r="AH678" i="58"/>
  <c r="AH677" i="58"/>
  <c r="AH676" i="58"/>
  <c r="AH675" i="58"/>
  <c r="AH674" i="58"/>
  <c r="AH673" i="58"/>
  <c r="AH672" i="58"/>
  <c r="AH671" i="58"/>
  <c r="AH670" i="58"/>
  <c r="AH669" i="58"/>
  <c r="AH668" i="58"/>
  <c r="AH667" i="58"/>
  <c r="AH666" i="58"/>
  <c r="AH665" i="58"/>
  <c r="AH664" i="58"/>
  <c r="AH663" i="58"/>
  <c r="AH662" i="58"/>
  <c r="AH661" i="58"/>
  <c r="AH660" i="58"/>
  <c r="AH659" i="58"/>
  <c r="AH658" i="58"/>
  <c r="AH657" i="58"/>
  <c r="AH656" i="58"/>
  <c r="AH655" i="58"/>
  <c r="AH654" i="58"/>
  <c r="AH653" i="58"/>
  <c r="AH652" i="58"/>
  <c r="AH651" i="58"/>
  <c r="AH650" i="58"/>
  <c r="AH649" i="58"/>
  <c r="AH648" i="58"/>
  <c r="AH647" i="58"/>
  <c r="AH646" i="58"/>
  <c r="AH645" i="58"/>
  <c r="AH644" i="58"/>
  <c r="AH643" i="58"/>
  <c r="AH642" i="58"/>
  <c r="AH641" i="58"/>
  <c r="AH640" i="58"/>
  <c r="AH639" i="58"/>
  <c r="AH638" i="58"/>
  <c r="AH637" i="58"/>
  <c r="AH636" i="58"/>
  <c r="AH635" i="58"/>
  <c r="AH634" i="58"/>
  <c r="AH633" i="58"/>
  <c r="AH632" i="58"/>
  <c r="AH631" i="58"/>
  <c r="AH630" i="58"/>
  <c r="AH629" i="58"/>
  <c r="AH628" i="58"/>
  <c r="AH627" i="58"/>
  <c r="AH626" i="58"/>
  <c r="AH625" i="58"/>
  <c r="AH624" i="58"/>
  <c r="AH623" i="58"/>
  <c r="AH622" i="58"/>
  <c r="AH621" i="58"/>
  <c r="AH620" i="58"/>
  <c r="AH619" i="58"/>
  <c r="AH618" i="58"/>
  <c r="AH617" i="58"/>
  <c r="AH616" i="58"/>
  <c r="AH615" i="58"/>
  <c r="AH614" i="58"/>
  <c r="AH613" i="58"/>
  <c r="AH612" i="58"/>
  <c r="AH611" i="58"/>
  <c r="AH610" i="58"/>
  <c r="AH609" i="58"/>
  <c r="AH608" i="58"/>
  <c r="AH607" i="58"/>
  <c r="AH606" i="58"/>
  <c r="AH605" i="58"/>
  <c r="AH604" i="58"/>
  <c r="AH603" i="58"/>
  <c r="AH602" i="58"/>
  <c r="AH601" i="58"/>
  <c r="AH600" i="58"/>
  <c r="AH599" i="58"/>
  <c r="AH598" i="58"/>
  <c r="AH597" i="58"/>
  <c r="AH596" i="58"/>
  <c r="AH595" i="58"/>
  <c r="AH594" i="58"/>
  <c r="AH593" i="58"/>
  <c r="AH592" i="58"/>
  <c r="AH591" i="58"/>
  <c r="AH590" i="58"/>
  <c r="AH589" i="58"/>
  <c r="AH588" i="58"/>
  <c r="AH587" i="58"/>
  <c r="AH586" i="58"/>
  <c r="AH585" i="58"/>
  <c r="AH584" i="58"/>
  <c r="AH583" i="58"/>
  <c r="AH582" i="58"/>
  <c r="AH581" i="58"/>
  <c r="AH580" i="58"/>
  <c r="AH579" i="58"/>
  <c r="AH578" i="58"/>
  <c r="AH577" i="58"/>
  <c r="AH576" i="58"/>
  <c r="AH575" i="58"/>
  <c r="AH574" i="58"/>
  <c r="AH573" i="58"/>
  <c r="AH572" i="58"/>
  <c r="AH571" i="58"/>
  <c r="AH570" i="58"/>
  <c r="AH569" i="58"/>
  <c r="AH568" i="58"/>
  <c r="AH567" i="58"/>
  <c r="AH566" i="58"/>
  <c r="AH565" i="58"/>
  <c r="AH564" i="58"/>
  <c r="AH563" i="58"/>
  <c r="AH562" i="58"/>
  <c r="AH561" i="58"/>
  <c r="AH560" i="58"/>
  <c r="AH559" i="58"/>
  <c r="AH558" i="58"/>
  <c r="AH557" i="58"/>
  <c r="AH556" i="58"/>
  <c r="AH555" i="58"/>
  <c r="AH554" i="58"/>
  <c r="AH553" i="58"/>
  <c r="AH552" i="58"/>
  <c r="AH551" i="58"/>
  <c r="AH550" i="58"/>
  <c r="AH549" i="58"/>
  <c r="AH548" i="58"/>
  <c r="AH547" i="58"/>
  <c r="AH546" i="58"/>
  <c r="AH545" i="58"/>
  <c r="AH544" i="58"/>
  <c r="AH543" i="58"/>
  <c r="AH542" i="58"/>
  <c r="AH541" i="58"/>
  <c r="AH540" i="58"/>
  <c r="AH539" i="58"/>
  <c r="AH538" i="58"/>
  <c r="AH537" i="58"/>
  <c r="AH536" i="58"/>
  <c r="AH535" i="58"/>
  <c r="AH534" i="58"/>
  <c r="AH533" i="58"/>
  <c r="AH532" i="58"/>
  <c r="AH531" i="58"/>
  <c r="AH530" i="58"/>
  <c r="AH529" i="58"/>
  <c r="AH528" i="58"/>
  <c r="AH527" i="58"/>
  <c r="AH526" i="58"/>
  <c r="AH525" i="58"/>
  <c r="AH524" i="58"/>
  <c r="AH523" i="58"/>
  <c r="AH522" i="58"/>
  <c r="AH521" i="58"/>
  <c r="AH520" i="58"/>
  <c r="AH519" i="58"/>
  <c r="AH518" i="58"/>
  <c r="AH517" i="58"/>
  <c r="AH516" i="58"/>
  <c r="AH515" i="58"/>
  <c r="AH514" i="58"/>
  <c r="AH513" i="58"/>
  <c r="AH512" i="58"/>
  <c r="AH511" i="58"/>
  <c r="AH510" i="58"/>
  <c r="AH509" i="58"/>
  <c r="AH508" i="58"/>
  <c r="AH507" i="58"/>
  <c r="AH506" i="58"/>
  <c r="AH505" i="58"/>
  <c r="AH504" i="58"/>
  <c r="AH503" i="58"/>
  <c r="AH502" i="58"/>
  <c r="AH501" i="58"/>
  <c r="AH500" i="58"/>
  <c r="AH499" i="58"/>
  <c r="AH498" i="58"/>
  <c r="AH497" i="58"/>
  <c r="AH496" i="58"/>
  <c r="AH495" i="58"/>
  <c r="AH494" i="58"/>
  <c r="AH493" i="58"/>
  <c r="AH492" i="58"/>
  <c r="AH491" i="58"/>
  <c r="AH490" i="58"/>
  <c r="AH489" i="58"/>
  <c r="AH488" i="58"/>
  <c r="AH487" i="58"/>
  <c r="AH486" i="58"/>
  <c r="AH485" i="58"/>
  <c r="AH484" i="58"/>
  <c r="AH483" i="58"/>
  <c r="AH482" i="58"/>
  <c r="AH481" i="58"/>
  <c r="AH480" i="58"/>
  <c r="AH479" i="58"/>
  <c r="AH478" i="58"/>
  <c r="AH477" i="58"/>
  <c r="AH476" i="58"/>
  <c r="AH475" i="58"/>
  <c r="AH474" i="58"/>
  <c r="AH473" i="58"/>
  <c r="AH472" i="58"/>
  <c r="AH471" i="58"/>
  <c r="AH470" i="58"/>
  <c r="AH469" i="58"/>
  <c r="AH468" i="58"/>
  <c r="AH467" i="58"/>
  <c r="AH466" i="58"/>
  <c r="AH465" i="58"/>
  <c r="AH464" i="58"/>
  <c r="AH463" i="58"/>
  <c r="AH462" i="58"/>
  <c r="AH461" i="58"/>
  <c r="AH460" i="58"/>
  <c r="AH459" i="58"/>
  <c r="AH458" i="58"/>
  <c r="AH457" i="58"/>
  <c r="AH456" i="58"/>
  <c r="AH455" i="58"/>
  <c r="AH454" i="58"/>
  <c r="AH453" i="58"/>
  <c r="AH452" i="58"/>
  <c r="AH451" i="58"/>
  <c r="AH450" i="58"/>
  <c r="AH449" i="58"/>
  <c r="AH448" i="58"/>
  <c r="AH447" i="58"/>
  <c r="AH446" i="58"/>
  <c r="AH445" i="58"/>
  <c r="AH444" i="58"/>
  <c r="AH443" i="58"/>
  <c r="AH442" i="58"/>
  <c r="AH441" i="58"/>
  <c r="AH440" i="58"/>
  <c r="AH439" i="58"/>
  <c r="AH438" i="58"/>
  <c r="AH437" i="58"/>
  <c r="AH436" i="58"/>
  <c r="AH435" i="58"/>
  <c r="AH434" i="58"/>
  <c r="AH433" i="58"/>
  <c r="AH432" i="58"/>
  <c r="AH431" i="58"/>
  <c r="AH430" i="58"/>
  <c r="AH429" i="58"/>
  <c r="AH428" i="58"/>
  <c r="AH427" i="58"/>
  <c r="AH426" i="58"/>
  <c r="AH425" i="58"/>
  <c r="AH424" i="58"/>
  <c r="AH423" i="58"/>
  <c r="AH422" i="58"/>
  <c r="AH421" i="58"/>
  <c r="AH420" i="58"/>
  <c r="AH419" i="58"/>
  <c r="AH418" i="58"/>
  <c r="AH417" i="58"/>
  <c r="AH416" i="58"/>
  <c r="AH415" i="58"/>
  <c r="AH414" i="58"/>
  <c r="AH413" i="58"/>
  <c r="AH412" i="58"/>
  <c r="AH411" i="58"/>
  <c r="AH410" i="58"/>
  <c r="AH409" i="58"/>
  <c r="AH408" i="58"/>
  <c r="AH407" i="58"/>
  <c r="AH406" i="58"/>
  <c r="AH405" i="58"/>
  <c r="AH404" i="58"/>
  <c r="AH403" i="58"/>
  <c r="AH402" i="58"/>
  <c r="AH401" i="58"/>
  <c r="AH400" i="58"/>
  <c r="AH399" i="58"/>
  <c r="AH398" i="58"/>
  <c r="AH397" i="58"/>
  <c r="AH396" i="58"/>
  <c r="AH395" i="58"/>
  <c r="AH394" i="58"/>
  <c r="AH393" i="58"/>
  <c r="AH392" i="58"/>
  <c r="AH391" i="58"/>
  <c r="AH390" i="58"/>
  <c r="AH389" i="58"/>
  <c r="AH388" i="58"/>
  <c r="AH387" i="58"/>
  <c r="AH386" i="58"/>
  <c r="AH385" i="58"/>
  <c r="AH384" i="58"/>
  <c r="AH383" i="58"/>
  <c r="AH382" i="58"/>
  <c r="AH381" i="58"/>
  <c r="AH380" i="58"/>
  <c r="AH379" i="58"/>
  <c r="AH378" i="58"/>
  <c r="AH377" i="58"/>
  <c r="AH376" i="58"/>
  <c r="AH375" i="58"/>
  <c r="AH374" i="58"/>
  <c r="AH373" i="58"/>
  <c r="AH372" i="58"/>
  <c r="AH371" i="58"/>
  <c r="AH370" i="58"/>
  <c r="AH369" i="58"/>
  <c r="AH368" i="58"/>
  <c r="AH367" i="58"/>
  <c r="AH366" i="58"/>
  <c r="AH365" i="58"/>
  <c r="AH364" i="58"/>
  <c r="AH363" i="58"/>
  <c r="AH362" i="58"/>
  <c r="AH361" i="58"/>
  <c r="AH360" i="58"/>
  <c r="AH359" i="58"/>
  <c r="AH358" i="58"/>
  <c r="AH357" i="58"/>
  <c r="AH356" i="58"/>
  <c r="AH355" i="58"/>
  <c r="AH354" i="58"/>
  <c r="AH353" i="58"/>
  <c r="AH352" i="58"/>
  <c r="AH351" i="58"/>
  <c r="AH350" i="58"/>
  <c r="AH349" i="58"/>
  <c r="AH348" i="58"/>
  <c r="AH347" i="58"/>
  <c r="AH346" i="58"/>
  <c r="AH345" i="58"/>
  <c r="AH344" i="58"/>
  <c r="AH343" i="58"/>
  <c r="AH342" i="58"/>
  <c r="AH341" i="58"/>
  <c r="AH340" i="58"/>
  <c r="AH339" i="58"/>
  <c r="AH338" i="58"/>
  <c r="AH337" i="58"/>
  <c r="AH336" i="58"/>
  <c r="AH335" i="58"/>
  <c r="AH334" i="58"/>
  <c r="AH333" i="58"/>
  <c r="AH332" i="58"/>
  <c r="AH331" i="58"/>
  <c r="AH330" i="58"/>
  <c r="AH329" i="58"/>
  <c r="AH328" i="58"/>
  <c r="AH327" i="58"/>
  <c r="AH326" i="58"/>
  <c r="AH325" i="58"/>
  <c r="AH324" i="58"/>
  <c r="AH323" i="58"/>
  <c r="AH322" i="58"/>
  <c r="AH321" i="58"/>
  <c r="AH320" i="58"/>
  <c r="AH319" i="58"/>
  <c r="AH318" i="58"/>
  <c r="AH317" i="58"/>
  <c r="AH316" i="58"/>
  <c r="AH315" i="58"/>
  <c r="AH314" i="58"/>
  <c r="AH313" i="58"/>
  <c r="AH312" i="58"/>
  <c r="AH311" i="58"/>
  <c r="AH310" i="58"/>
  <c r="AH309" i="58"/>
  <c r="AH308" i="58"/>
  <c r="AH307" i="58"/>
  <c r="AH306" i="58"/>
  <c r="AH305" i="58"/>
  <c r="AH304" i="58"/>
  <c r="AH303" i="58"/>
  <c r="AH302" i="58"/>
  <c r="AH301" i="58"/>
  <c r="AH300" i="58"/>
  <c r="AH299" i="58"/>
  <c r="AH298" i="58"/>
  <c r="AH297" i="58"/>
  <c r="AH296" i="58"/>
  <c r="AH295" i="58"/>
  <c r="AH294" i="58"/>
  <c r="AH293" i="58"/>
  <c r="AH292" i="58"/>
  <c r="AH291" i="58"/>
  <c r="AH290" i="58"/>
  <c r="AH289" i="58"/>
  <c r="AH288" i="58"/>
  <c r="AH287" i="58"/>
  <c r="AH286" i="58"/>
  <c r="AH285" i="58"/>
  <c r="AH284" i="58"/>
  <c r="AH283" i="58"/>
  <c r="AH282" i="58"/>
  <c r="AH281" i="58"/>
  <c r="AH280" i="58"/>
  <c r="AH279" i="58"/>
  <c r="AH278" i="58"/>
  <c r="AH277" i="58"/>
  <c r="AH276" i="58"/>
  <c r="AH275" i="58"/>
  <c r="AH274" i="58"/>
  <c r="AH273" i="58"/>
  <c r="AH272" i="58"/>
  <c r="AH271" i="58"/>
  <c r="AH270" i="58"/>
  <c r="AH269" i="58"/>
  <c r="AH268" i="58"/>
  <c r="AH267" i="58"/>
  <c r="AH266" i="58"/>
  <c r="AH265" i="58"/>
  <c r="AH264" i="58"/>
  <c r="AH263" i="58"/>
  <c r="AH262" i="58"/>
  <c r="AH261" i="58"/>
  <c r="AH260" i="58"/>
  <c r="AH259" i="58"/>
  <c r="AH258" i="58"/>
  <c r="AH257" i="58"/>
  <c r="AH256" i="58"/>
  <c r="AH255" i="58"/>
  <c r="AH254" i="58"/>
  <c r="AH253" i="58"/>
  <c r="AH252" i="58"/>
  <c r="AH251" i="58"/>
  <c r="AH250" i="58"/>
  <c r="AH249" i="58"/>
  <c r="AH248" i="58"/>
  <c r="AH247" i="58"/>
  <c r="AH246" i="58"/>
  <c r="AH245" i="58"/>
  <c r="AH244" i="58"/>
  <c r="AH243" i="58"/>
  <c r="AH242" i="58"/>
  <c r="AH241" i="58"/>
  <c r="AH240" i="58"/>
  <c r="AH239" i="58"/>
  <c r="AH238" i="58"/>
  <c r="AH237" i="58"/>
  <c r="AH236" i="58"/>
  <c r="AH235" i="58"/>
  <c r="AH234" i="58"/>
  <c r="AH233" i="58"/>
  <c r="AH232" i="58"/>
  <c r="AH231" i="58"/>
  <c r="AH230" i="58"/>
  <c r="AH229" i="58"/>
  <c r="AH228" i="58"/>
  <c r="AH227" i="58"/>
  <c r="AH226" i="58"/>
  <c r="AH225" i="58"/>
  <c r="AH224" i="58"/>
  <c r="AH223" i="58"/>
  <c r="AH222" i="58"/>
  <c r="AH221" i="58"/>
  <c r="AH220" i="58"/>
  <c r="AH219" i="58"/>
  <c r="AH218" i="58"/>
  <c r="AH217" i="58"/>
  <c r="AH216" i="58"/>
  <c r="AH215" i="58"/>
  <c r="AH214" i="58"/>
  <c r="AH213" i="58"/>
  <c r="AH212" i="58"/>
  <c r="AH211" i="58"/>
  <c r="AH210" i="58"/>
  <c r="AH209" i="58"/>
  <c r="AH208" i="58"/>
  <c r="AH207" i="58"/>
  <c r="AH206" i="58"/>
  <c r="AH205" i="58"/>
  <c r="AH204" i="58"/>
  <c r="AH203" i="58"/>
  <c r="AH202" i="58"/>
  <c r="AH201" i="58"/>
  <c r="AH200" i="58"/>
  <c r="AH199" i="58"/>
  <c r="AH198" i="58"/>
  <c r="AH197" i="58"/>
  <c r="AH196" i="58"/>
  <c r="AH195" i="58"/>
  <c r="AH194" i="58"/>
  <c r="AH193" i="58"/>
  <c r="AH192" i="58"/>
  <c r="AH191" i="58"/>
  <c r="AH190" i="58"/>
  <c r="AH189" i="58"/>
  <c r="AH188" i="58"/>
  <c r="AH187" i="58"/>
  <c r="AH186" i="58"/>
  <c r="AH185" i="58"/>
  <c r="AH184" i="58"/>
  <c r="AH183" i="58"/>
  <c r="AH182" i="58"/>
  <c r="AH181" i="58"/>
  <c r="AH180" i="58"/>
  <c r="AH179" i="58"/>
  <c r="AH178" i="58"/>
  <c r="AH177" i="58"/>
  <c r="AH176" i="58"/>
  <c r="AH175" i="58"/>
  <c r="AH174" i="58"/>
  <c r="AH173" i="58"/>
  <c r="AH172" i="58"/>
  <c r="AH171" i="58"/>
  <c r="AH170" i="58"/>
  <c r="AH169" i="58"/>
  <c r="AH168" i="58"/>
  <c r="AH167" i="58"/>
  <c r="AH166" i="58"/>
  <c r="AH165" i="58"/>
  <c r="AH164" i="58"/>
  <c r="AH163" i="58"/>
  <c r="AH162" i="58"/>
  <c r="AH161" i="58"/>
  <c r="AH160" i="58"/>
  <c r="AH159" i="58"/>
  <c r="AH158" i="58"/>
  <c r="AH157" i="58"/>
  <c r="AH156" i="58"/>
  <c r="AH155" i="58"/>
  <c r="AH154" i="58"/>
  <c r="AH153" i="58"/>
  <c r="AH152" i="58"/>
  <c r="AH151" i="58"/>
  <c r="AH150" i="58"/>
  <c r="AH149" i="58"/>
  <c r="AH148" i="58"/>
  <c r="AH147" i="58"/>
  <c r="AH146" i="58"/>
  <c r="AH145" i="58"/>
  <c r="AH144" i="58"/>
  <c r="AH143" i="58"/>
  <c r="AH142" i="58"/>
  <c r="AH141" i="58"/>
  <c r="AH140" i="58"/>
  <c r="AH139" i="58"/>
  <c r="AH138" i="58"/>
  <c r="AH137" i="58"/>
  <c r="AH136" i="58"/>
  <c r="AH135" i="58"/>
  <c r="AH134" i="58"/>
  <c r="AH133" i="58"/>
  <c r="AH132" i="58"/>
  <c r="AH131" i="58"/>
  <c r="AH130" i="58"/>
  <c r="AH129" i="58"/>
  <c r="AH128" i="58"/>
  <c r="AH127" i="58"/>
  <c r="AH126" i="58"/>
  <c r="AH125" i="58"/>
  <c r="AH124" i="58"/>
  <c r="AH123" i="58"/>
  <c r="AH122" i="58"/>
  <c r="AH121" i="58"/>
  <c r="AH120" i="58"/>
  <c r="AH119" i="58"/>
  <c r="AH118" i="58"/>
  <c r="AH117" i="58"/>
  <c r="AH116" i="58"/>
  <c r="AH115" i="58"/>
  <c r="AH114" i="58"/>
  <c r="AH113" i="58"/>
  <c r="AH112" i="58"/>
  <c r="AH111" i="58"/>
  <c r="AH110" i="58"/>
  <c r="AH109" i="58"/>
  <c r="AH108" i="58"/>
  <c r="AH107" i="58"/>
  <c r="AH106" i="58"/>
  <c r="AH105" i="58"/>
  <c r="AH104" i="58"/>
  <c r="AH103" i="58"/>
  <c r="AH102" i="58"/>
  <c r="AH101" i="58"/>
  <c r="AH100" i="58"/>
  <c r="AH99" i="58"/>
  <c r="AH98" i="58"/>
  <c r="AH97" i="58"/>
  <c r="AH96" i="58"/>
  <c r="AH95" i="58"/>
  <c r="AH94" i="58"/>
  <c r="AH93" i="58"/>
  <c r="AH92" i="58"/>
  <c r="AH91" i="58"/>
  <c r="AH90" i="58"/>
  <c r="AH89" i="58"/>
  <c r="AH88" i="58"/>
  <c r="AH87" i="58"/>
  <c r="AH86" i="58"/>
  <c r="AH85" i="58"/>
  <c r="AH84" i="58"/>
  <c r="AH83" i="58"/>
  <c r="AH82" i="58"/>
  <c r="AH81" i="58"/>
  <c r="AH80" i="58"/>
  <c r="AH79" i="58"/>
  <c r="AH78" i="58"/>
  <c r="AH77" i="58"/>
  <c r="AH76" i="58"/>
  <c r="AH75" i="58"/>
  <c r="AH74" i="58"/>
  <c r="AH73" i="58"/>
  <c r="AH72" i="58"/>
  <c r="AH71" i="58"/>
  <c r="AH70" i="58"/>
  <c r="AH69" i="58"/>
  <c r="AH68" i="58"/>
  <c r="AH67" i="58"/>
  <c r="AH66" i="58"/>
  <c r="AH65" i="58"/>
  <c r="AH64" i="58"/>
  <c r="AH63" i="58"/>
  <c r="AH62" i="58"/>
  <c r="AH61" i="58"/>
  <c r="AH60" i="58"/>
  <c r="AH59" i="58"/>
  <c r="AH58" i="58"/>
  <c r="AH57" i="58"/>
  <c r="AH56" i="58"/>
  <c r="AH55" i="58"/>
  <c r="AH54" i="58"/>
  <c r="AH53" i="58"/>
  <c r="AH52" i="58"/>
  <c r="AH51" i="58"/>
  <c r="AH50" i="58"/>
  <c r="AH49" i="58"/>
  <c r="AH48" i="58"/>
  <c r="AH47" i="58"/>
  <c r="AH46" i="58"/>
  <c r="AH45" i="58"/>
  <c r="AH44" i="58"/>
  <c r="AH43" i="58"/>
  <c r="AH42" i="58"/>
  <c r="AH41" i="58"/>
  <c r="AH40" i="58"/>
  <c r="AH39" i="58"/>
  <c r="AH38" i="58"/>
  <c r="AH37" i="58"/>
  <c r="AH36" i="58"/>
  <c r="AH35" i="58"/>
  <c r="AH34" i="58"/>
  <c r="AH33" i="58"/>
  <c r="AH32" i="58"/>
  <c r="AH31" i="58"/>
  <c r="AH30" i="58"/>
  <c r="AH29" i="58"/>
  <c r="AH28" i="58"/>
  <c r="AH27" i="58"/>
  <c r="AH26" i="58"/>
  <c r="AH25" i="58"/>
  <c r="AH24" i="58"/>
  <c r="AH23" i="58"/>
  <c r="AH22" i="58"/>
  <c r="AH21" i="58"/>
  <c r="AH20" i="58"/>
  <c r="AH19" i="58"/>
  <c r="AH18" i="58"/>
  <c r="AH17" i="58"/>
  <c r="AH16" i="58"/>
  <c r="AH15" i="58"/>
  <c r="AH14" i="58"/>
  <c r="AH13" i="58"/>
  <c r="AH12" i="58"/>
  <c r="AH11" i="58"/>
  <c r="AH10" i="58"/>
  <c r="AH9" i="58"/>
  <c r="AH8" i="58"/>
  <c r="AI7" i="58"/>
  <c r="AH7" i="58"/>
  <c r="AA820" i="58"/>
  <c r="AA819" i="58"/>
  <c r="AA818" i="58"/>
  <c r="AA817" i="58"/>
  <c r="AA816" i="58"/>
  <c r="AA815" i="58"/>
  <c r="AA814" i="58"/>
  <c r="AA813" i="58"/>
  <c r="AA812" i="58"/>
  <c r="AA811" i="58"/>
  <c r="AA810" i="58"/>
  <c r="AA809" i="58"/>
  <c r="AA808" i="58"/>
  <c r="AA807" i="58"/>
  <c r="AA806" i="58"/>
  <c r="AA805" i="58"/>
  <c r="AA804" i="58"/>
  <c r="AA803" i="58"/>
  <c r="AA802" i="58"/>
  <c r="AA801" i="58"/>
  <c r="AA800" i="58"/>
  <c r="AA799" i="58"/>
  <c r="AA798" i="58"/>
  <c r="AA797" i="58"/>
  <c r="AA796" i="58"/>
  <c r="AA795" i="58"/>
  <c r="AA794" i="58"/>
  <c r="AA793" i="58"/>
  <c r="AA792" i="58"/>
  <c r="AA791" i="58"/>
  <c r="AA790" i="58"/>
  <c r="AA789" i="58"/>
  <c r="AA788" i="58"/>
  <c r="AA787" i="58"/>
  <c r="AA786" i="58"/>
  <c r="AA785" i="58"/>
  <c r="AA784" i="58"/>
  <c r="AA783" i="58"/>
  <c r="AA782" i="58"/>
  <c r="AA781" i="58"/>
  <c r="AA780" i="58"/>
  <c r="AA779" i="58"/>
  <c r="AA778" i="58"/>
  <c r="AA777" i="58"/>
  <c r="AA776" i="58"/>
  <c r="AA775" i="58"/>
  <c r="AA774" i="58"/>
  <c r="AA773" i="58"/>
  <c r="AA772" i="58"/>
  <c r="AA771" i="58"/>
  <c r="AA770" i="58"/>
  <c r="AA769" i="58"/>
  <c r="AA768" i="58"/>
  <c r="AA767" i="58"/>
  <c r="AA766" i="58"/>
  <c r="AA765" i="58"/>
  <c r="AA764" i="58"/>
  <c r="AA763" i="58"/>
  <c r="AA762" i="58"/>
  <c r="AA761" i="58"/>
  <c r="AA760" i="58"/>
  <c r="AA759" i="58"/>
  <c r="AA758" i="58"/>
  <c r="AA757" i="58"/>
  <c r="AA756" i="58"/>
  <c r="AA755" i="58"/>
  <c r="AA754" i="58"/>
  <c r="AA753" i="58"/>
  <c r="AA752" i="58"/>
  <c r="AA751" i="58"/>
  <c r="AA750" i="58"/>
  <c r="AA749" i="58"/>
  <c r="AA748" i="58"/>
  <c r="AA747" i="58"/>
  <c r="AA746" i="58"/>
  <c r="AA745" i="58"/>
  <c r="AA744" i="58"/>
  <c r="AA743" i="58"/>
  <c r="AA742" i="58"/>
  <c r="AA741" i="58"/>
  <c r="AA740" i="58"/>
  <c r="AA739" i="58"/>
  <c r="AA738" i="58"/>
  <c r="AA737" i="58"/>
  <c r="AA736" i="58"/>
  <c r="AA735" i="58"/>
  <c r="AA734" i="58"/>
  <c r="AA733" i="58"/>
  <c r="AA732" i="58"/>
  <c r="AA731" i="58"/>
  <c r="AA730" i="58"/>
  <c r="AA729" i="58"/>
  <c r="AA728" i="58"/>
  <c r="AA727" i="58"/>
  <c r="AA726" i="58"/>
  <c r="AA725" i="58"/>
  <c r="AA724" i="58"/>
  <c r="AA723" i="58"/>
  <c r="AA722" i="58"/>
  <c r="AA721" i="58"/>
  <c r="AA720" i="58"/>
  <c r="AA719" i="58"/>
  <c r="AA718" i="58"/>
  <c r="AA717" i="58"/>
  <c r="AA716" i="58"/>
  <c r="AA715" i="58"/>
  <c r="AA714" i="58"/>
  <c r="AA713" i="58"/>
  <c r="AA712" i="58"/>
  <c r="AA711" i="58"/>
  <c r="AA710" i="58"/>
  <c r="AA709" i="58"/>
  <c r="AA708" i="58"/>
  <c r="AA707" i="58"/>
  <c r="AA706" i="58"/>
  <c r="AA705" i="58"/>
  <c r="AA704" i="58"/>
  <c r="AA703" i="58"/>
  <c r="AA702" i="58"/>
  <c r="AA701" i="58"/>
  <c r="AA700" i="58"/>
  <c r="AA699" i="58"/>
  <c r="AA698" i="58"/>
  <c r="AA697" i="58"/>
  <c r="AA696" i="58"/>
  <c r="AA695" i="58"/>
  <c r="AA694" i="58"/>
  <c r="AA693" i="58"/>
  <c r="AA692" i="58"/>
  <c r="AA691" i="58"/>
  <c r="AA690" i="58"/>
  <c r="AA689" i="58"/>
  <c r="AA688" i="58"/>
  <c r="AA687" i="58"/>
  <c r="AA686" i="58"/>
  <c r="AA685" i="58"/>
  <c r="AA684" i="58"/>
  <c r="AA683" i="58"/>
  <c r="AA682" i="58"/>
  <c r="AA681" i="58"/>
  <c r="AA680" i="58"/>
  <c r="AA679" i="58"/>
  <c r="AA678" i="58"/>
  <c r="AA677" i="58"/>
  <c r="AA676" i="58"/>
  <c r="AA675" i="58"/>
  <c r="AA674" i="58"/>
  <c r="AA673" i="58"/>
  <c r="AA672" i="58"/>
  <c r="AA671" i="58"/>
  <c r="AA670" i="58"/>
  <c r="AA669" i="58"/>
  <c r="AA668" i="58"/>
  <c r="AA667" i="58"/>
  <c r="AA666" i="58"/>
  <c r="AA665" i="58"/>
  <c r="AA664" i="58"/>
  <c r="AA663" i="58"/>
  <c r="AA662" i="58"/>
  <c r="AA661" i="58"/>
  <c r="AA660" i="58"/>
  <c r="AA659" i="58"/>
  <c r="AA658" i="58"/>
  <c r="AA657" i="58"/>
  <c r="AA656" i="58"/>
  <c r="AA655" i="58"/>
  <c r="AA654" i="58"/>
  <c r="AA653" i="58"/>
  <c r="AA652" i="58"/>
  <c r="AA651" i="58"/>
  <c r="AA650" i="58"/>
  <c r="AA649" i="58"/>
  <c r="AA648" i="58"/>
  <c r="AA647" i="58"/>
  <c r="AA646" i="58"/>
  <c r="AA645" i="58"/>
  <c r="AA644" i="58"/>
  <c r="AA643" i="58"/>
  <c r="AA642" i="58"/>
  <c r="AA641" i="58"/>
  <c r="AA640" i="58"/>
  <c r="AA639" i="58"/>
  <c r="AA638" i="58"/>
  <c r="AA637" i="58"/>
  <c r="AA636" i="58"/>
  <c r="AA635" i="58"/>
  <c r="AA634" i="58"/>
  <c r="AA633" i="58"/>
  <c r="AA632" i="58"/>
  <c r="AA631" i="58"/>
  <c r="AA630" i="58"/>
  <c r="AA629" i="58"/>
  <c r="AA628" i="58"/>
  <c r="AA627" i="58"/>
  <c r="AA626" i="58"/>
  <c r="AA625" i="58"/>
  <c r="AA624" i="58"/>
  <c r="AA623" i="58"/>
  <c r="AA622" i="58"/>
  <c r="AA621" i="58"/>
  <c r="AA620" i="58"/>
  <c r="AA619" i="58"/>
  <c r="AA618" i="58"/>
  <c r="AA617" i="58"/>
  <c r="AA616" i="58"/>
  <c r="AA615" i="58"/>
  <c r="AA614" i="58"/>
  <c r="AA613" i="58"/>
  <c r="AA612" i="58"/>
  <c r="AA611" i="58"/>
  <c r="AA610" i="58"/>
  <c r="AA609" i="58"/>
  <c r="AA608" i="58"/>
  <c r="AA607" i="58"/>
  <c r="AA606" i="58"/>
  <c r="AA605" i="58"/>
  <c r="AA604" i="58"/>
  <c r="AA603" i="58"/>
  <c r="AA602" i="58"/>
  <c r="AA601" i="58"/>
  <c r="AA600" i="58"/>
  <c r="AA599" i="58"/>
  <c r="AA598" i="58"/>
  <c r="AA597" i="58"/>
  <c r="AA596" i="58"/>
  <c r="AA595" i="58"/>
  <c r="AA594" i="58"/>
  <c r="AA593" i="58"/>
  <c r="AA592" i="58"/>
  <c r="AA591" i="58"/>
  <c r="AA590" i="58"/>
  <c r="AA589" i="58"/>
  <c r="AA588" i="58"/>
  <c r="AA587" i="58"/>
  <c r="AA586" i="58"/>
  <c r="AA585" i="58"/>
  <c r="AA584" i="58"/>
  <c r="AA583" i="58"/>
  <c r="AA582" i="58"/>
  <c r="AA581" i="58"/>
  <c r="AA580" i="58"/>
  <c r="AA579" i="58"/>
  <c r="AA578" i="58"/>
  <c r="AA577" i="58"/>
  <c r="AA576" i="58"/>
  <c r="AA575" i="58"/>
  <c r="AA574" i="58"/>
  <c r="AA573" i="58"/>
  <c r="AA572" i="58"/>
  <c r="AA571" i="58"/>
  <c r="AA570" i="58"/>
  <c r="AA569" i="58"/>
  <c r="AA568" i="58"/>
  <c r="AA567" i="58"/>
  <c r="AA566" i="58"/>
  <c r="AA565" i="58"/>
  <c r="AA564" i="58"/>
  <c r="AA563" i="58"/>
  <c r="AA562" i="58"/>
  <c r="AA561" i="58"/>
  <c r="AA560" i="58"/>
  <c r="AA559" i="58"/>
  <c r="AA558" i="58"/>
  <c r="AA557" i="58"/>
  <c r="AA556" i="58"/>
  <c r="AA555" i="58"/>
  <c r="AA554" i="58"/>
  <c r="AA553" i="58"/>
  <c r="AA552" i="58"/>
  <c r="AA551" i="58"/>
  <c r="AA550" i="58"/>
  <c r="AA549" i="58"/>
  <c r="AA548" i="58"/>
  <c r="AA547" i="58"/>
  <c r="AA546" i="58"/>
  <c r="AA545" i="58"/>
  <c r="AA544" i="58"/>
  <c r="AA543" i="58"/>
  <c r="AA542" i="58"/>
  <c r="AA541" i="58"/>
  <c r="AA540" i="58"/>
  <c r="AA539" i="58"/>
  <c r="AA538" i="58"/>
  <c r="AA537" i="58"/>
  <c r="AA536" i="58"/>
  <c r="AA535" i="58"/>
  <c r="AA534" i="58"/>
  <c r="AA533" i="58"/>
  <c r="AA532" i="58"/>
  <c r="AA531" i="58"/>
  <c r="AA530" i="58"/>
  <c r="AA529" i="58"/>
  <c r="AA528" i="58"/>
  <c r="AA527" i="58"/>
  <c r="AA526" i="58"/>
  <c r="AA525" i="58"/>
  <c r="AA524" i="58"/>
  <c r="AA523" i="58"/>
  <c r="AA522" i="58"/>
  <c r="AA521" i="58"/>
  <c r="AA520" i="58"/>
  <c r="AA519" i="58"/>
  <c r="AA518" i="58"/>
  <c r="AA517" i="58"/>
  <c r="AA516" i="58"/>
  <c r="AA515" i="58"/>
  <c r="AA514" i="58"/>
  <c r="AA513" i="58"/>
  <c r="AA512" i="58"/>
  <c r="AA511" i="58"/>
  <c r="AA510" i="58"/>
  <c r="AA509" i="58"/>
  <c r="AA508" i="58"/>
  <c r="AA507" i="58"/>
  <c r="AA506" i="58"/>
  <c r="AA505" i="58"/>
  <c r="AA504" i="58"/>
  <c r="AA503" i="58"/>
  <c r="AA502" i="58"/>
  <c r="AA501" i="58"/>
  <c r="AA500" i="58"/>
  <c r="AA499" i="58"/>
  <c r="AA498" i="58"/>
  <c r="AA497" i="58"/>
  <c r="AA496" i="58"/>
  <c r="AA495" i="58"/>
  <c r="AA494" i="58"/>
  <c r="AA493" i="58"/>
  <c r="AA492" i="58"/>
  <c r="AA491" i="58"/>
  <c r="AA490" i="58"/>
  <c r="AA489" i="58"/>
  <c r="AA488" i="58"/>
  <c r="AA487" i="58"/>
  <c r="AA486" i="58"/>
  <c r="AA485" i="58"/>
  <c r="AA484" i="58"/>
  <c r="AA483" i="58"/>
  <c r="AA482" i="58"/>
  <c r="AA481" i="58"/>
  <c r="AA480" i="58"/>
  <c r="AA479" i="58"/>
  <c r="AA478" i="58"/>
  <c r="AA477" i="58"/>
  <c r="AA476" i="58"/>
  <c r="AA475" i="58"/>
  <c r="AA474" i="58"/>
  <c r="AA473" i="58"/>
  <c r="AA472" i="58"/>
  <c r="AA471" i="58"/>
  <c r="AA470" i="58"/>
  <c r="AA469" i="58"/>
  <c r="AA468" i="58"/>
  <c r="AA467" i="58"/>
  <c r="AA466" i="58"/>
  <c r="AA465" i="58"/>
  <c r="AA464" i="58"/>
  <c r="AA463" i="58"/>
  <c r="AA462" i="58"/>
  <c r="AA461" i="58"/>
  <c r="AA460" i="58"/>
  <c r="AA459" i="58"/>
  <c r="AA458" i="58"/>
  <c r="AA457" i="58"/>
  <c r="AA456" i="58"/>
  <c r="AA455" i="58"/>
  <c r="AA454" i="58"/>
  <c r="AA453" i="58"/>
  <c r="AA452" i="58"/>
  <c r="AA451" i="58"/>
  <c r="AA450" i="58"/>
  <c r="AA449" i="58"/>
  <c r="AA448" i="58"/>
  <c r="AA447" i="58"/>
  <c r="AA446" i="58"/>
  <c r="AA445" i="58"/>
  <c r="AA444" i="58"/>
  <c r="AA443" i="58"/>
  <c r="AA442" i="58"/>
  <c r="AA441" i="58"/>
  <c r="AA440" i="58"/>
  <c r="AA439" i="58"/>
  <c r="AA438" i="58"/>
  <c r="AA437" i="58"/>
  <c r="AA436" i="58"/>
  <c r="AA435" i="58"/>
  <c r="AA434" i="58"/>
  <c r="AA433" i="58"/>
  <c r="AA432" i="58"/>
  <c r="AA431" i="58"/>
  <c r="AA430" i="58"/>
  <c r="AA429" i="58"/>
  <c r="AA428" i="58"/>
  <c r="AA427" i="58"/>
  <c r="AA426" i="58"/>
  <c r="AA425" i="58"/>
  <c r="AA424" i="58"/>
  <c r="AA423" i="58"/>
  <c r="AA422" i="58"/>
  <c r="AA421" i="58"/>
  <c r="AA420" i="58"/>
  <c r="AA419" i="58"/>
  <c r="AA418" i="58"/>
  <c r="AA417" i="58"/>
  <c r="AA416" i="58"/>
  <c r="AA415" i="58"/>
  <c r="AA414" i="58"/>
  <c r="AA413" i="58"/>
  <c r="AA412" i="58"/>
  <c r="AA411" i="58"/>
  <c r="AA410" i="58"/>
  <c r="AA409" i="58"/>
  <c r="AA408" i="58"/>
  <c r="AA407" i="58"/>
  <c r="AA406" i="58"/>
  <c r="AA405" i="58"/>
  <c r="AA404" i="58"/>
  <c r="AA403" i="58"/>
  <c r="AA402" i="58"/>
  <c r="AA401" i="58"/>
  <c r="AA400" i="58"/>
  <c r="AA399" i="58"/>
  <c r="AA398" i="58"/>
  <c r="AA397" i="58"/>
  <c r="AA396" i="58"/>
  <c r="AA395" i="58"/>
  <c r="AA394" i="58"/>
  <c r="AA393" i="58"/>
  <c r="AA392" i="58"/>
  <c r="AA391" i="58"/>
  <c r="AA390" i="58"/>
  <c r="AA389" i="58"/>
  <c r="AA388" i="58"/>
  <c r="AA387" i="58"/>
  <c r="AA386" i="58"/>
  <c r="AA385" i="58"/>
  <c r="AA384" i="58"/>
  <c r="AA383" i="58"/>
  <c r="AA382" i="58"/>
  <c r="AA381" i="58"/>
  <c r="AA380" i="58"/>
  <c r="AA379" i="58"/>
  <c r="AA378" i="58"/>
  <c r="AA377" i="58"/>
  <c r="AA376" i="58"/>
  <c r="AA375" i="58"/>
  <c r="AA374" i="58"/>
  <c r="AA373" i="58"/>
  <c r="AA372" i="58"/>
  <c r="AA371" i="58"/>
  <c r="AA370" i="58"/>
  <c r="AA369" i="58"/>
  <c r="AA368" i="58"/>
  <c r="AA367" i="58"/>
  <c r="AA366" i="58"/>
  <c r="AA365" i="58"/>
  <c r="AA364" i="58"/>
  <c r="AA363" i="58"/>
  <c r="AA362" i="58"/>
  <c r="AA361" i="58"/>
  <c r="AA360" i="58"/>
  <c r="AA359" i="58"/>
  <c r="AA358" i="58"/>
  <c r="AA357" i="58"/>
  <c r="AA356" i="58"/>
  <c r="AA355" i="58"/>
  <c r="AA354" i="58"/>
  <c r="AA353" i="58"/>
  <c r="AA352" i="58"/>
  <c r="AA351" i="58"/>
  <c r="AA350" i="58"/>
  <c r="AA349" i="58"/>
  <c r="AA348" i="58"/>
  <c r="AA347" i="58"/>
  <c r="AA346" i="58"/>
  <c r="AA345" i="58"/>
  <c r="AA344" i="58"/>
  <c r="AA343" i="58"/>
  <c r="AA342" i="58"/>
  <c r="AA341" i="58"/>
  <c r="AA340" i="58"/>
  <c r="AA339" i="58"/>
  <c r="AA338" i="58"/>
  <c r="AA337" i="58"/>
  <c r="AA336" i="58"/>
  <c r="AA335" i="58"/>
  <c r="AA334" i="58"/>
  <c r="AA333" i="58"/>
  <c r="AA332" i="58"/>
  <c r="AA331" i="58"/>
  <c r="AA330" i="58"/>
  <c r="AA329" i="58"/>
  <c r="AA328" i="58"/>
  <c r="AA327" i="58"/>
  <c r="AA326" i="58"/>
  <c r="AA325" i="58"/>
  <c r="AA324" i="58"/>
  <c r="AA323" i="58"/>
  <c r="AA322" i="58"/>
  <c r="AA321" i="58"/>
  <c r="AA320" i="58"/>
  <c r="AA319" i="58"/>
  <c r="AA318" i="58"/>
  <c r="AA317" i="58"/>
  <c r="AA316" i="58"/>
  <c r="AA315" i="58"/>
  <c r="AA314" i="58"/>
  <c r="AA313" i="58"/>
  <c r="AA312" i="58"/>
  <c r="AA311" i="58"/>
  <c r="AA310" i="58"/>
  <c r="AA309" i="58"/>
  <c r="AA308" i="58"/>
  <c r="AA307" i="58"/>
  <c r="AA306" i="58"/>
  <c r="AA305" i="58"/>
  <c r="AA304" i="58"/>
  <c r="AA303" i="58"/>
  <c r="AA302" i="58"/>
  <c r="AA301" i="58"/>
  <c r="AA300" i="58"/>
  <c r="AA299" i="58"/>
  <c r="AA298" i="58"/>
  <c r="AA297" i="58"/>
  <c r="AA296" i="58"/>
  <c r="AA295" i="58"/>
  <c r="AA294" i="58"/>
  <c r="AA293" i="58"/>
  <c r="AA292" i="58"/>
  <c r="AA291" i="58"/>
  <c r="AA290" i="58"/>
  <c r="AA289" i="58"/>
  <c r="AA288" i="58"/>
  <c r="AA287" i="58"/>
  <c r="AA286" i="58"/>
  <c r="AA285" i="58"/>
  <c r="AA284" i="58"/>
  <c r="AA283" i="58"/>
  <c r="AA282" i="58"/>
  <c r="AA281" i="58"/>
  <c r="AA280" i="58"/>
  <c r="AA279" i="58"/>
  <c r="AA278" i="58"/>
  <c r="AA277" i="58"/>
  <c r="AA276" i="58"/>
  <c r="AA275" i="58"/>
  <c r="AA274" i="58"/>
  <c r="AA273" i="58"/>
  <c r="AA272" i="58"/>
  <c r="AA271" i="58"/>
  <c r="AA270" i="58"/>
  <c r="AA269" i="58"/>
  <c r="AA268" i="58"/>
  <c r="AA267" i="58"/>
  <c r="AA266" i="58"/>
  <c r="AA265" i="58"/>
  <c r="AA264" i="58"/>
  <c r="AA263" i="58"/>
  <c r="AA262" i="58"/>
  <c r="AA261" i="58"/>
  <c r="AA260" i="58"/>
  <c r="AA259" i="58"/>
  <c r="AA258" i="58"/>
  <c r="AA257" i="58"/>
  <c r="AA256" i="58"/>
  <c r="AA255" i="58"/>
  <c r="AA254" i="58"/>
  <c r="AA253" i="58"/>
  <c r="AA252" i="58"/>
  <c r="AA251" i="58"/>
  <c r="AA250" i="58"/>
  <c r="AA249" i="58"/>
  <c r="AA248" i="58"/>
  <c r="AA247" i="58"/>
  <c r="AA246" i="58"/>
  <c r="AA245" i="58"/>
  <c r="AA244" i="58"/>
  <c r="AA243" i="58"/>
  <c r="AA242" i="58"/>
  <c r="AA241" i="58"/>
  <c r="AA240" i="58"/>
  <c r="AA239" i="58"/>
  <c r="AA238" i="58"/>
  <c r="AA237" i="58"/>
  <c r="AA236" i="58"/>
  <c r="AA235" i="58"/>
  <c r="AA234" i="58"/>
  <c r="AA233" i="58"/>
  <c r="AA232" i="58"/>
  <c r="AA231" i="58"/>
  <c r="AA230" i="58"/>
  <c r="AA229" i="58"/>
  <c r="AA228" i="58"/>
  <c r="AA227" i="58"/>
  <c r="AA226" i="58"/>
  <c r="AA225" i="58"/>
  <c r="AA224" i="58"/>
  <c r="AA223" i="58"/>
  <c r="AA222" i="58"/>
  <c r="AA221" i="58"/>
  <c r="AA220" i="58"/>
  <c r="AA219" i="58"/>
  <c r="AA218" i="58"/>
  <c r="AA217" i="58"/>
  <c r="AA216" i="58"/>
  <c r="AA215" i="58"/>
  <c r="AA214" i="58"/>
  <c r="AA213" i="58"/>
  <c r="AA212" i="58"/>
  <c r="AA211" i="58"/>
  <c r="AA210" i="58"/>
  <c r="AA209" i="58"/>
  <c r="AA208" i="58"/>
  <c r="AA207" i="58"/>
  <c r="AA206" i="58"/>
  <c r="AA205" i="58"/>
  <c r="AA204" i="58"/>
  <c r="AA203" i="58"/>
  <c r="AA202" i="58"/>
  <c r="AA201" i="58"/>
  <c r="AA200" i="58"/>
  <c r="AA199" i="58"/>
  <c r="AA198" i="58"/>
  <c r="AA197" i="58"/>
  <c r="AA196" i="58"/>
  <c r="AA195" i="58"/>
  <c r="AA194" i="58"/>
  <c r="AA193" i="58"/>
  <c r="AA192" i="58"/>
  <c r="AA191" i="58"/>
  <c r="AA190" i="58"/>
  <c r="AA189" i="58"/>
  <c r="AA188" i="58"/>
  <c r="AA187" i="58"/>
  <c r="AA186" i="58"/>
  <c r="AA185" i="58"/>
  <c r="AA184" i="58"/>
  <c r="AA183" i="58"/>
  <c r="AA182" i="58"/>
  <c r="AA181" i="58"/>
  <c r="AA180" i="58"/>
  <c r="AA179" i="58"/>
  <c r="AA178" i="58"/>
  <c r="AA177" i="58"/>
  <c r="AA176" i="58"/>
  <c r="AA175" i="58"/>
  <c r="AA174" i="58"/>
  <c r="AA173" i="58"/>
  <c r="AA172" i="58"/>
  <c r="AA171" i="58"/>
  <c r="AA170" i="58"/>
  <c r="AA169" i="58"/>
  <c r="AA168" i="58"/>
  <c r="AA167" i="58"/>
  <c r="AA166" i="58"/>
  <c r="AA165" i="58"/>
  <c r="AA164" i="58"/>
  <c r="AA163" i="58"/>
  <c r="AA162" i="58"/>
  <c r="AA161" i="58"/>
  <c r="AA160" i="58"/>
  <c r="AA159" i="58"/>
  <c r="AA158" i="58"/>
  <c r="AA157" i="58"/>
  <c r="AA156" i="58"/>
  <c r="AA155" i="58"/>
  <c r="AA154" i="58"/>
  <c r="AA153" i="58"/>
  <c r="AA152" i="58"/>
  <c r="AA151" i="58"/>
  <c r="AA150" i="58"/>
  <c r="AA149" i="58"/>
  <c r="AA148" i="58"/>
  <c r="AA147" i="58"/>
  <c r="AA146" i="58"/>
  <c r="AA145" i="58"/>
  <c r="AA144" i="58"/>
  <c r="AA143" i="58"/>
  <c r="AA142" i="58"/>
  <c r="AA141" i="58"/>
  <c r="AA140" i="58"/>
  <c r="AA139" i="58"/>
  <c r="AA138" i="58"/>
  <c r="AA137" i="58"/>
  <c r="AA136" i="58"/>
  <c r="AA135" i="58"/>
  <c r="AA134" i="58"/>
  <c r="AA133" i="58"/>
  <c r="AA132" i="58"/>
  <c r="AA131" i="58"/>
  <c r="AA130" i="58"/>
  <c r="AA129" i="58"/>
  <c r="AA128" i="58"/>
  <c r="AA127" i="58"/>
  <c r="AA126" i="58"/>
  <c r="AA125" i="58"/>
  <c r="AA124" i="58"/>
  <c r="AA123" i="58"/>
  <c r="AA122" i="58"/>
  <c r="AA121" i="58"/>
  <c r="AA120" i="58"/>
  <c r="AA119" i="58"/>
  <c r="AA118" i="58"/>
  <c r="AA117" i="58"/>
  <c r="AA116" i="58"/>
  <c r="AA115" i="58"/>
  <c r="AA114" i="58"/>
  <c r="AA113" i="58"/>
  <c r="AA112" i="58"/>
  <c r="AA111" i="58"/>
  <c r="AA110" i="58"/>
  <c r="AA109" i="58"/>
  <c r="AA108" i="58"/>
  <c r="AA107" i="58"/>
  <c r="AA106" i="58"/>
  <c r="AA105" i="58"/>
  <c r="AA104" i="58"/>
  <c r="AA103" i="58"/>
  <c r="AA102" i="58"/>
  <c r="AA101" i="58"/>
  <c r="AA100" i="58"/>
  <c r="AA99" i="58"/>
  <c r="AA98" i="58"/>
  <c r="AA97" i="58"/>
  <c r="AA96" i="58"/>
  <c r="AA95" i="58"/>
  <c r="AA94" i="58"/>
  <c r="AA93" i="58"/>
  <c r="AA92" i="58"/>
  <c r="AA91" i="58"/>
  <c r="AA90" i="58"/>
  <c r="AA89" i="58"/>
  <c r="AA88" i="58"/>
  <c r="AA87" i="58"/>
  <c r="AA86" i="58"/>
  <c r="AA85" i="58"/>
  <c r="AA84" i="58"/>
  <c r="AA83" i="58"/>
  <c r="AA82" i="58"/>
  <c r="AA81" i="58"/>
  <c r="AA80" i="58"/>
  <c r="AA79" i="58"/>
  <c r="AA78" i="58"/>
  <c r="AA77" i="58"/>
  <c r="AA76" i="58"/>
  <c r="AA75" i="58"/>
  <c r="AA74" i="58"/>
  <c r="AA73" i="58"/>
  <c r="AA72" i="58"/>
  <c r="AA71" i="58"/>
  <c r="AA70" i="58"/>
  <c r="AA69" i="58"/>
  <c r="AA68" i="58"/>
  <c r="AA67" i="58"/>
  <c r="AA66" i="58"/>
  <c r="AA65" i="58"/>
  <c r="AA64" i="58"/>
  <c r="AA63" i="58"/>
  <c r="AA62" i="58"/>
  <c r="AA61" i="58"/>
  <c r="AA60" i="58"/>
  <c r="AA59" i="58"/>
  <c r="AA58" i="58"/>
  <c r="AA57" i="58"/>
  <c r="AA56" i="58"/>
  <c r="AA55" i="58"/>
  <c r="AA54" i="58"/>
  <c r="AA53" i="58"/>
  <c r="AA52" i="58"/>
  <c r="AA51" i="58"/>
  <c r="AA50" i="58"/>
  <c r="AA49" i="58"/>
  <c r="AA48" i="58"/>
  <c r="AA47" i="58"/>
  <c r="AA46" i="58"/>
  <c r="AA45" i="58"/>
  <c r="AA44" i="58"/>
  <c r="AA43" i="58"/>
  <c r="AA42" i="58"/>
  <c r="AA41" i="58"/>
  <c r="AA40" i="58"/>
  <c r="AA39" i="58"/>
  <c r="AA38" i="58"/>
  <c r="AA37" i="58"/>
  <c r="AA36" i="58"/>
  <c r="AA35" i="58"/>
  <c r="AA34" i="58"/>
  <c r="AA33" i="58"/>
  <c r="AA32" i="58"/>
  <c r="AA31" i="58"/>
  <c r="AA30" i="58"/>
  <c r="AA29" i="58"/>
  <c r="AA28" i="58"/>
  <c r="AA27" i="58"/>
  <c r="AA26" i="58"/>
  <c r="AA25" i="58"/>
  <c r="AA24" i="58"/>
  <c r="AA23" i="58"/>
  <c r="AA22" i="58"/>
  <c r="AA21" i="58"/>
  <c r="AA20" i="58"/>
  <c r="AA19" i="58"/>
  <c r="AA18" i="58"/>
  <c r="AA17" i="58"/>
  <c r="AA16" i="58"/>
  <c r="AA15" i="58"/>
  <c r="AA14" i="58"/>
  <c r="AA13" i="58"/>
  <c r="AA12" i="58"/>
  <c r="AA11" i="58"/>
  <c r="AA10" i="58"/>
  <c r="AA9" i="58"/>
  <c r="AA8" i="58"/>
  <c r="Z820" i="58"/>
  <c r="Z819" i="58"/>
  <c r="Z818" i="58"/>
  <c r="Z817" i="58"/>
  <c r="Z816" i="58"/>
  <c r="Z815" i="58"/>
  <c r="Z814" i="58"/>
  <c r="Z813" i="58"/>
  <c r="Z812" i="58"/>
  <c r="Z811" i="58"/>
  <c r="Z810" i="58"/>
  <c r="Z809" i="58"/>
  <c r="Z808" i="58"/>
  <c r="Z807" i="58"/>
  <c r="Z806" i="58"/>
  <c r="Z805" i="58"/>
  <c r="Z804" i="58"/>
  <c r="Z803" i="58"/>
  <c r="Z802" i="58"/>
  <c r="Z801" i="58"/>
  <c r="Z800" i="58"/>
  <c r="Z799" i="58"/>
  <c r="Z798" i="58"/>
  <c r="Z797" i="58"/>
  <c r="Z796" i="58"/>
  <c r="Z795" i="58"/>
  <c r="Z794" i="58"/>
  <c r="Z793" i="58"/>
  <c r="Z792" i="58"/>
  <c r="Z791" i="58"/>
  <c r="Z790" i="58"/>
  <c r="Z789" i="58"/>
  <c r="Z788" i="58"/>
  <c r="Z787" i="58"/>
  <c r="Z786" i="58"/>
  <c r="Z785" i="58"/>
  <c r="Z784" i="58"/>
  <c r="Z783" i="58"/>
  <c r="Z782" i="58"/>
  <c r="Z781" i="58"/>
  <c r="Z780" i="58"/>
  <c r="Z779" i="58"/>
  <c r="Z778" i="58"/>
  <c r="Z777" i="58"/>
  <c r="Z776" i="58"/>
  <c r="Z775" i="58"/>
  <c r="Z774" i="58"/>
  <c r="Z773" i="58"/>
  <c r="Z772" i="58"/>
  <c r="Z771" i="58"/>
  <c r="Z770" i="58"/>
  <c r="Z769" i="58"/>
  <c r="Z768" i="58"/>
  <c r="Z767" i="58"/>
  <c r="Z766" i="58"/>
  <c r="Z765" i="58"/>
  <c r="Z764" i="58"/>
  <c r="Z763" i="58"/>
  <c r="Z762" i="58"/>
  <c r="Z761" i="58"/>
  <c r="Z760" i="58"/>
  <c r="Z759" i="58"/>
  <c r="Z758" i="58"/>
  <c r="Z757" i="58"/>
  <c r="Z756" i="58"/>
  <c r="Z755" i="58"/>
  <c r="Z754" i="58"/>
  <c r="Z753" i="58"/>
  <c r="Z752" i="58"/>
  <c r="Z751" i="58"/>
  <c r="Z750" i="58"/>
  <c r="Z749" i="58"/>
  <c r="Z748" i="58"/>
  <c r="Z747" i="58"/>
  <c r="Z746" i="58"/>
  <c r="Z745" i="58"/>
  <c r="Z744" i="58"/>
  <c r="Z743" i="58"/>
  <c r="Z742" i="58"/>
  <c r="Z741" i="58"/>
  <c r="Z740" i="58"/>
  <c r="Z739" i="58"/>
  <c r="Z738" i="58"/>
  <c r="Z737" i="58"/>
  <c r="Z736" i="58"/>
  <c r="Z735" i="58"/>
  <c r="Z734" i="58"/>
  <c r="Z733" i="58"/>
  <c r="Z732" i="58"/>
  <c r="Z731" i="58"/>
  <c r="Z730" i="58"/>
  <c r="Z729" i="58"/>
  <c r="Z728" i="58"/>
  <c r="Z727" i="58"/>
  <c r="Z726" i="58"/>
  <c r="Z725" i="58"/>
  <c r="Z724" i="58"/>
  <c r="Z723" i="58"/>
  <c r="Z722" i="58"/>
  <c r="Z721" i="58"/>
  <c r="Z720" i="58"/>
  <c r="Z719" i="58"/>
  <c r="Z718" i="58"/>
  <c r="Z717" i="58"/>
  <c r="Z716" i="58"/>
  <c r="Z715" i="58"/>
  <c r="Z714" i="58"/>
  <c r="Z713" i="58"/>
  <c r="Z712" i="58"/>
  <c r="Z711" i="58"/>
  <c r="Z710" i="58"/>
  <c r="Z709" i="58"/>
  <c r="Z708" i="58"/>
  <c r="Z707" i="58"/>
  <c r="Z706" i="58"/>
  <c r="Z705" i="58"/>
  <c r="Z704" i="58"/>
  <c r="Z703" i="58"/>
  <c r="Z702" i="58"/>
  <c r="Z701" i="58"/>
  <c r="Z700" i="58"/>
  <c r="Z699" i="58"/>
  <c r="Z698" i="58"/>
  <c r="Z697" i="58"/>
  <c r="Z696" i="58"/>
  <c r="Z695" i="58"/>
  <c r="Z694" i="58"/>
  <c r="Z693" i="58"/>
  <c r="Z692" i="58"/>
  <c r="Z691" i="58"/>
  <c r="Z690" i="58"/>
  <c r="Z689" i="58"/>
  <c r="Z688" i="58"/>
  <c r="Z687" i="58"/>
  <c r="Z686" i="58"/>
  <c r="Z685" i="58"/>
  <c r="Z684" i="58"/>
  <c r="Z683" i="58"/>
  <c r="Z682" i="58"/>
  <c r="Z681" i="58"/>
  <c r="Z680" i="58"/>
  <c r="Z679" i="58"/>
  <c r="Z678" i="58"/>
  <c r="Z677" i="58"/>
  <c r="Z676" i="58"/>
  <c r="Z675" i="58"/>
  <c r="Z674" i="58"/>
  <c r="Z673" i="58"/>
  <c r="Z672" i="58"/>
  <c r="Z671" i="58"/>
  <c r="Z670" i="58"/>
  <c r="Z669" i="58"/>
  <c r="Z668" i="58"/>
  <c r="Z667" i="58"/>
  <c r="Z666" i="58"/>
  <c r="Z665" i="58"/>
  <c r="Z664" i="58"/>
  <c r="Z663" i="58"/>
  <c r="Z662" i="58"/>
  <c r="Z661" i="58"/>
  <c r="Z660" i="58"/>
  <c r="Z659" i="58"/>
  <c r="Z658" i="58"/>
  <c r="Z657" i="58"/>
  <c r="Z656" i="58"/>
  <c r="Z655" i="58"/>
  <c r="Z654" i="58"/>
  <c r="Z653" i="58"/>
  <c r="Z652" i="58"/>
  <c r="Z651" i="58"/>
  <c r="Z650" i="58"/>
  <c r="Z649" i="58"/>
  <c r="Z648" i="58"/>
  <c r="Z647" i="58"/>
  <c r="Z646" i="58"/>
  <c r="Z645" i="58"/>
  <c r="Z644" i="58"/>
  <c r="Z643" i="58"/>
  <c r="Z642" i="58"/>
  <c r="Z641" i="58"/>
  <c r="Z640" i="58"/>
  <c r="Z639" i="58"/>
  <c r="Z638" i="58"/>
  <c r="Z637" i="58"/>
  <c r="Z636" i="58"/>
  <c r="Z635" i="58"/>
  <c r="Z634" i="58"/>
  <c r="Z633" i="58"/>
  <c r="Z632" i="58"/>
  <c r="Z631" i="58"/>
  <c r="Z630" i="58"/>
  <c r="Z629" i="58"/>
  <c r="Z628" i="58"/>
  <c r="Z627" i="58"/>
  <c r="Z626" i="58"/>
  <c r="Z625" i="58"/>
  <c r="Z624" i="58"/>
  <c r="Z623" i="58"/>
  <c r="Z622" i="58"/>
  <c r="Z621" i="58"/>
  <c r="Z620" i="58"/>
  <c r="Z619" i="58"/>
  <c r="Z618" i="58"/>
  <c r="Z617" i="58"/>
  <c r="Z616" i="58"/>
  <c r="Z615" i="58"/>
  <c r="Z614" i="58"/>
  <c r="Z613" i="58"/>
  <c r="Z612" i="58"/>
  <c r="Z611" i="58"/>
  <c r="Z610" i="58"/>
  <c r="Z609" i="58"/>
  <c r="Z608" i="58"/>
  <c r="Z607" i="58"/>
  <c r="Z606" i="58"/>
  <c r="Z605" i="58"/>
  <c r="Z604" i="58"/>
  <c r="Z603" i="58"/>
  <c r="Z602" i="58"/>
  <c r="Z601" i="58"/>
  <c r="Z600" i="58"/>
  <c r="Z599" i="58"/>
  <c r="Z598" i="58"/>
  <c r="Z597" i="58"/>
  <c r="Z596" i="58"/>
  <c r="Z595" i="58"/>
  <c r="Z594" i="58"/>
  <c r="Z593" i="58"/>
  <c r="Z592" i="58"/>
  <c r="Z591" i="58"/>
  <c r="Z590" i="58"/>
  <c r="Z589" i="58"/>
  <c r="Z588" i="58"/>
  <c r="Z587" i="58"/>
  <c r="Z586" i="58"/>
  <c r="Z585" i="58"/>
  <c r="Z584" i="58"/>
  <c r="Z583" i="58"/>
  <c r="Z582" i="58"/>
  <c r="Z581" i="58"/>
  <c r="Z580" i="58"/>
  <c r="Z579" i="58"/>
  <c r="Z578" i="58"/>
  <c r="Z577" i="58"/>
  <c r="Z576" i="58"/>
  <c r="Z575" i="58"/>
  <c r="Z574" i="58"/>
  <c r="Z573" i="58"/>
  <c r="Z572" i="58"/>
  <c r="Z571" i="58"/>
  <c r="Z570" i="58"/>
  <c r="Z569" i="58"/>
  <c r="Z568" i="58"/>
  <c r="Z567" i="58"/>
  <c r="Z566" i="58"/>
  <c r="Z565" i="58"/>
  <c r="Z564" i="58"/>
  <c r="Z563" i="58"/>
  <c r="Z562" i="58"/>
  <c r="Z561" i="58"/>
  <c r="Z560" i="58"/>
  <c r="Z559" i="58"/>
  <c r="Z558" i="58"/>
  <c r="Z557" i="58"/>
  <c r="Z556" i="58"/>
  <c r="Z555" i="58"/>
  <c r="Z554" i="58"/>
  <c r="Z553" i="58"/>
  <c r="Z552" i="58"/>
  <c r="Z551" i="58"/>
  <c r="Z550" i="58"/>
  <c r="Z549" i="58"/>
  <c r="Z548" i="58"/>
  <c r="Z547" i="58"/>
  <c r="Z546" i="58"/>
  <c r="Z545" i="58"/>
  <c r="Z544" i="58"/>
  <c r="Z543" i="58"/>
  <c r="Z542" i="58"/>
  <c r="Z541" i="58"/>
  <c r="Z540" i="58"/>
  <c r="Z539" i="58"/>
  <c r="Z538" i="58"/>
  <c r="Z537" i="58"/>
  <c r="Z536" i="58"/>
  <c r="Z535" i="58"/>
  <c r="Z534" i="58"/>
  <c r="Z533" i="58"/>
  <c r="Z532" i="58"/>
  <c r="Z531" i="58"/>
  <c r="Z530" i="58"/>
  <c r="Z529" i="58"/>
  <c r="Z528" i="58"/>
  <c r="Z527" i="58"/>
  <c r="Z526" i="58"/>
  <c r="Z525" i="58"/>
  <c r="Z524" i="58"/>
  <c r="Z523" i="58"/>
  <c r="Z522" i="58"/>
  <c r="Z521" i="58"/>
  <c r="Z520" i="58"/>
  <c r="Z519" i="58"/>
  <c r="Z518" i="58"/>
  <c r="Z517" i="58"/>
  <c r="Z516" i="58"/>
  <c r="Z515" i="58"/>
  <c r="Z514" i="58"/>
  <c r="Z513" i="58"/>
  <c r="Z512" i="58"/>
  <c r="Z511" i="58"/>
  <c r="Z510" i="58"/>
  <c r="Z509" i="58"/>
  <c r="Z508" i="58"/>
  <c r="Z507" i="58"/>
  <c r="Z506" i="58"/>
  <c r="Z505" i="58"/>
  <c r="Z504" i="58"/>
  <c r="Z503" i="58"/>
  <c r="Z502" i="58"/>
  <c r="Z501" i="58"/>
  <c r="Z500" i="58"/>
  <c r="Z499" i="58"/>
  <c r="Z498" i="58"/>
  <c r="Z497" i="58"/>
  <c r="Z496" i="58"/>
  <c r="Z495" i="58"/>
  <c r="Z494" i="58"/>
  <c r="Z493" i="58"/>
  <c r="Z492" i="58"/>
  <c r="Z491" i="58"/>
  <c r="Z490" i="58"/>
  <c r="Z489" i="58"/>
  <c r="Z488" i="58"/>
  <c r="Z487" i="58"/>
  <c r="Z486" i="58"/>
  <c r="Z485" i="58"/>
  <c r="Z484" i="58"/>
  <c r="Z483" i="58"/>
  <c r="Z482" i="58"/>
  <c r="Z481" i="58"/>
  <c r="Z480" i="58"/>
  <c r="Z479" i="58"/>
  <c r="Z478" i="58"/>
  <c r="Z477" i="58"/>
  <c r="Z476" i="58"/>
  <c r="Z475" i="58"/>
  <c r="Z474" i="58"/>
  <c r="Z473" i="58"/>
  <c r="Z472" i="58"/>
  <c r="Z471" i="58"/>
  <c r="Z470" i="58"/>
  <c r="Z469" i="58"/>
  <c r="Z468" i="58"/>
  <c r="Z467" i="58"/>
  <c r="Z466" i="58"/>
  <c r="Z465" i="58"/>
  <c r="Z464" i="58"/>
  <c r="Z463" i="58"/>
  <c r="Z462" i="58"/>
  <c r="Z461" i="58"/>
  <c r="Z460" i="58"/>
  <c r="Z459" i="58"/>
  <c r="Z458" i="58"/>
  <c r="Z457" i="58"/>
  <c r="Z456" i="58"/>
  <c r="Z455" i="58"/>
  <c r="Z454" i="58"/>
  <c r="Z453" i="58"/>
  <c r="Z452" i="58"/>
  <c r="Z451" i="58"/>
  <c r="Z450" i="58"/>
  <c r="Z449" i="58"/>
  <c r="Z448" i="58"/>
  <c r="Z447" i="58"/>
  <c r="Z446" i="58"/>
  <c r="Z445" i="58"/>
  <c r="Z444" i="58"/>
  <c r="Z443" i="58"/>
  <c r="Z442" i="58"/>
  <c r="Z441" i="58"/>
  <c r="Z440" i="58"/>
  <c r="Z439" i="58"/>
  <c r="Z438" i="58"/>
  <c r="Z437" i="58"/>
  <c r="Z436" i="58"/>
  <c r="Z435" i="58"/>
  <c r="Z434" i="58"/>
  <c r="Z433" i="58"/>
  <c r="Z432" i="58"/>
  <c r="Z431" i="58"/>
  <c r="Z430" i="58"/>
  <c r="Z429" i="58"/>
  <c r="Z428" i="58"/>
  <c r="Z427" i="58"/>
  <c r="Z426" i="58"/>
  <c r="Z425" i="58"/>
  <c r="Z424" i="58"/>
  <c r="Z423" i="58"/>
  <c r="Z422" i="58"/>
  <c r="Z421" i="58"/>
  <c r="Z420" i="58"/>
  <c r="Z419" i="58"/>
  <c r="Z418" i="58"/>
  <c r="Z417" i="58"/>
  <c r="Z416" i="58"/>
  <c r="Z415" i="58"/>
  <c r="Z414" i="58"/>
  <c r="Z413" i="58"/>
  <c r="Z412" i="58"/>
  <c r="Z411" i="58"/>
  <c r="Z410" i="58"/>
  <c r="Z409" i="58"/>
  <c r="Z408" i="58"/>
  <c r="Z407" i="58"/>
  <c r="Z406" i="58"/>
  <c r="Z405" i="58"/>
  <c r="Z404" i="58"/>
  <c r="Z403" i="58"/>
  <c r="Z402" i="58"/>
  <c r="Z401" i="58"/>
  <c r="Z400" i="58"/>
  <c r="Z399" i="58"/>
  <c r="Z398" i="58"/>
  <c r="Z397" i="58"/>
  <c r="Z396" i="58"/>
  <c r="Z395" i="58"/>
  <c r="Z394" i="58"/>
  <c r="Z393" i="58"/>
  <c r="Z392" i="58"/>
  <c r="Z391" i="58"/>
  <c r="Z390" i="58"/>
  <c r="Z389" i="58"/>
  <c r="Z388" i="58"/>
  <c r="Z387" i="58"/>
  <c r="Z386" i="58"/>
  <c r="Z385" i="58"/>
  <c r="Z384" i="58"/>
  <c r="Z383" i="58"/>
  <c r="Z382" i="58"/>
  <c r="Z381" i="58"/>
  <c r="Z380" i="58"/>
  <c r="Z379" i="58"/>
  <c r="Z378" i="58"/>
  <c r="Z377" i="58"/>
  <c r="Z376" i="58"/>
  <c r="Z375" i="58"/>
  <c r="Z374" i="58"/>
  <c r="Z373" i="58"/>
  <c r="Z372" i="58"/>
  <c r="Z371" i="58"/>
  <c r="Z370" i="58"/>
  <c r="Z369" i="58"/>
  <c r="Z368" i="58"/>
  <c r="Z367" i="58"/>
  <c r="Z366" i="58"/>
  <c r="Z365" i="58"/>
  <c r="Z364" i="58"/>
  <c r="Z363" i="58"/>
  <c r="Z362" i="58"/>
  <c r="Z361" i="58"/>
  <c r="Z360" i="58"/>
  <c r="Z359" i="58"/>
  <c r="Z358" i="58"/>
  <c r="Z357" i="58"/>
  <c r="Z356" i="58"/>
  <c r="Z355" i="58"/>
  <c r="Z354" i="58"/>
  <c r="Z353" i="58"/>
  <c r="Z352" i="58"/>
  <c r="Z351" i="58"/>
  <c r="Z350" i="58"/>
  <c r="Z349" i="58"/>
  <c r="Z348" i="58"/>
  <c r="Z347" i="58"/>
  <c r="Z346" i="58"/>
  <c r="Z345" i="58"/>
  <c r="Z344" i="58"/>
  <c r="Z343" i="58"/>
  <c r="Z342" i="58"/>
  <c r="Z341" i="58"/>
  <c r="Z340" i="58"/>
  <c r="Z339" i="58"/>
  <c r="Z338" i="58"/>
  <c r="Z337" i="58"/>
  <c r="Z336" i="58"/>
  <c r="Z335" i="58"/>
  <c r="Z334" i="58"/>
  <c r="Z333" i="58"/>
  <c r="Z332" i="58"/>
  <c r="Z331" i="58"/>
  <c r="Z330" i="58"/>
  <c r="Z329" i="58"/>
  <c r="Z328" i="58"/>
  <c r="Z327" i="58"/>
  <c r="Z326" i="58"/>
  <c r="Z325" i="58"/>
  <c r="Z324" i="58"/>
  <c r="Z323" i="58"/>
  <c r="Z322" i="58"/>
  <c r="Z321" i="58"/>
  <c r="Z320" i="58"/>
  <c r="Z319" i="58"/>
  <c r="Z318" i="58"/>
  <c r="Z317" i="58"/>
  <c r="Z316" i="58"/>
  <c r="Z315" i="58"/>
  <c r="Z314" i="58"/>
  <c r="Z313" i="58"/>
  <c r="Z312" i="58"/>
  <c r="Z311" i="58"/>
  <c r="Z310" i="58"/>
  <c r="Z309" i="58"/>
  <c r="Z308" i="58"/>
  <c r="Z307" i="58"/>
  <c r="Z306" i="58"/>
  <c r="Z305" i="58"/>
  <c r="Z304" i="58"/>
  <c r="Z303" i="58"/>
  <c r="Z302" i="58"/>
  <c r="Z301" i="58"/>
  <c r="Z300" i="58"/>
  <c r="Z299" i="58"/>
  <c r="Z298" i="58"/>
  <c r="Z297" i="58"/>
  <c r="Z296" i="58"/>
  <c r="Z295" i="58"/>
  <c r="Z294" i="58"/>
  <c r="Z293" i="58"/>
  <c r="Z292" i="58"/>
  <c r="Z291" i="58"/>
  <c r="Z290" i="58"/>
  <c r="Z289" i="58"/>
  <c r="Z288" i="58"/>
  <c r="Z287" i="58"/>
  <c r="Z286" i="58"/>
  <c r="Z285" i="58"/>
  <c r="Z284" i="58"/>
  <c r="Z283" i="58"/>
  <c r="Z282" i="58"/>
  <c r="Z281" i="58"/>
  <c r="Z280" i="58"/>
  <c r="Z279" i="58"/>
  <c r="Z278" i="58"/>
  <c r="Z277" i="58"/>
  <c r="Z276" i="58"/>
  <c r="Z275" i="58"/>
  <c r="Z274" i="58"/>
  <c r="Z273" i="58"/>
  <c r="Z272" i="58"/>
  <c r="Z271" i="58"/>
  <c r="Z270" i="58"/>
  <c r="Z269" i="58"/>
  <c r="Z268" i="58"/>
  <c r="Z267" i="58"/>
  <c r="Z266" i="58"/>
  <c r="Z265" i="58"/>
  <c r="Z264" i="58"/>
  <c r="Z263" i="58"/>
  <c r="Z262" i="58"/>
  <c r="Z261" i="58"/>
  <c r="Z260" i="58"/>
  <c r="Z259" i="58"/>
  <c r="Z258" i="58"/>
  <c r="Z257" i="58"/>
  <c r="Z256" i="58"/>
  <c r="Z255" i="58"/>
  <c r="Z254" i="58"/>
  <c r="Z253" i="58"/>
  <c r="Z252" i="58"/>
  <c r="Z251" i="58"/>
  <c r="Z250" i="58"/>
  <c r="Z249" i="58"/>
  <c r="Z248" i="58"/>
  <c r="Z247" i="58"/>
  <c r="Z246" i="58"/>
  <c r="Z245" i="58"/>
  <c r="Z244" i="58"/>
  <c r="Z243" i="58"/>
  <c r="Z242" i="58"/>
  <c r="Z241" i="58"/>
  <c r="Z240" i="58"/>
  <c r="Z239" i="58"/>
  <c r="Z238" i="58"/>
  <c r="Z237" i="58"/>
  <c r="Z236" i="58"/>
  <c r="Z235" i="58"/>
  <c r="Z234" i="58"/>
  <c r="Z233" i="58"/>
  <c r="Z232" i="58"/>
  <c r="Z231" i="58"/>
  <c r="Z230" i="58"/>
  <c r="Z229" i="58"/>
  <c r="Z228" i="58"/>
  <c r="Z227" i="58"/>
  <c r="Z226" i="58"/>
  <c r="Z225" i="58"/>
  <c r="Z224" i="58"/>
  <c r="Z223" i="58"/>
  <c r="Z222" i="58"/>
  <c r="Z221" i="58"/>
  <c r="Z220" i="58"/>
  <c r="Z219" i="58"/>
  <c r="Z218" i="58"/>
  <c r="Z217" i="58"/>
  <c r="Z216" i="58"/>
  <c r="Z215" i="58"/>
  <c r="Z214" i="58"/>
  <c r="Z213" i="58"/>
  <c r="Z212" i="58"/>
  <c r="Z211" i="58"/>
  <c r="Z210" i="58"/>
  <c r="Z209" i="58"/>
  <c r="Z208" i="58"/>
  <c r="Z207" i="58"/>
  <c r="Z206" i="58"/>
  <c r="Z205" i="58"/>
  <c r="Z204" i="58"/>
  <c r="Z203" i="58"/>
  <c r="Z202" i="58"/>
  <c r="Z201" i="58"/>
  <c r="Z200" i="58"/>
  <c r="Z199" i="58"/>
  <c r="Z198" i="58"/>
  <c r="Z197" i="58"/>
  <c r="Z196" i="58"/>
  <c r="Z195" i="58"/>
  <c r="Z194" i="58"/>
  <c r="Z193" i="58"/>
  <c r="Z192" i="58"/>
  <c r="Z191" i="58"/>
  <c r="Z190" i="58"/>
  <c r="Z189" i="58"/>
  <c r="Z188" i="58"/>
  <c r="Z187" i="58"/>
  <c r="Z186" i="58"/>
  <c r="Z185" i="58"/>
  <c r="Z184" i="58"/>
  <c r="Z183" i="58"/>
  <c r="Z182" i="58"/>
  <c r="Z181" i="58"/>
  <c r="Z180" i="58"/>
  <c r="Z179" i="58"/>
  <c r="Z178" i="58"/>
  <c r="Z177" i="58"/>
  <c r="Z176" i="58"/>
  <c r="Z175" i="58"/>
  <c r="Z174" i="58"/>
  <c r="Z173" i="58"/>
  <c r="Z172" i="58"/>
  <c r="Z171" i="58"/>
  <c r="Z170" i="58"/>
  <c r="Z169" i="58"/>
  <c r="Z168" i="58"/>
  <c r="Z167" i="58"/>
  <c r="Z166" i="58"/>
  <c r="Z165" i="58"/>
  <c r="Z164" i="58"/>
  <c r="Z163" i="58"/>
  <c r="Z162" i="58"/>
  <c r="Z161" i="58"/>
  <c r="Z160" i="58"/>
  <c r="Z159" i="58"/>
  <c r="Z158" i="58"/>
  <c r="Z157" i="58"/>
  <c r="Z156" i="58"/>
  <c r="Z155" i="58"/>
  <c r="Z154" i="58"/>
  <c r="Z153" i="58"/>
  <c r="Z152" i="58"/>
  <c r="Z151" i="58"/>
  <c r="Z150" i="58"/>
  <c r="Z149" i="58"/>
  <c r="Z148" i="58"/>
  <c r="Z147" i="58"/>
  <c r="Z146" i="58"/>
  <c r="Z145" i="58"/>
  <c r="Z144" i="58"/>
  <c r="Z143" i="58"/>
  <c r="Z142" i="58"/>
  <c r="Z141" i="58"/>
  <c r="Z140" i="58"/>
  <c r="Z139" i="58"/>
  <c r="Z138" i="58"/>
  <c r="Z137" i="58"/>
  <c r="Z136" i="58"/>
  <c r="Z135" i="58"/>
  <c r="Z134" i="58"/>
  <c r="Z133" i="58"/>
  <c r="Z132" i="58"/>
  <c r="Z131" i="58"/>
  <c r="Z130" i="58"/>
  <c r="Z129" i="58"/>
  <c r="Z128" i="58"/>
  <c r="Z127" i="58"/>
  <c r="Z126" i="58"/>
  <c r="Z125" i="58"/>
  <c r="Z124" i="58"/>
  <c r="Z123" i="58"/>
  <c r="Z122" i="58"/>
  <c r="Z121" i="58"/>
  <c r="Z120" i="58"/>
  <c r="Z119" i="58"/>
  <c r="Z118" i="58"/>
  <c r="Z117" i="58"/>
  <c r="Z116" i="58"/>
  <c r="Z115" i="58"/>
  <c r="Z114" i="58"/>
  <c r="Z113" i="58"/>
  <c r="Z112" i="58"/>
  <c r="Z111" i="58"/>
  <c r="Z110" i="58"/>
  <c r="Z109" i="58"/>
  <c r="Z108" i="58"/>
  <c r="Z107" i="58"/>
  <c r="Z106" i="58"/>
  <c r="Z105" i="58"/>
  <c r="Z104" i="58"/>
  <c r="Z103" i="58"/>
  <c r="Z102" i="58"/>
  <c r="Z101" i="58"/>
  <c r="Z100" i="58"/>
  <c r="Z99" i="58"/>
  <c r="Z98" i="58"/>
  <c r="Z97" i="58"/>
  <c r="Z96" i="58"/>
  <c r="Z95" i="58"/>
  <c r="Z94" i="58"/>
  <c r="Z93" i="58"/>
  <c r="Z92" i="58"/>
  <c r="Z91" i="58"/>
  <c r="Z90" i="58"/>
  <c r="Z89" i="58"/>
  <c r="Z88" i="58"/>
  <c r="Z87" i="58"/>
  <c r="Z86" i="58"/>
  <c r="Z85" i="58"/>
  <c r="Z84" i="58"/>
  <c r="Z83" i="58"/>
  <c r="Z82" i="58"/>
  <c r="Z81" i="58"/>
  <c r="Z80" i="58"/>
  <c r="Z79" i="58"/>
  <c r="Z78" i="58"/>
  <c r="Z77" i="58"/>
  <c r="Z76" i="58"/>
  <c r="Z75" i="58"/>
  <c r="Z74" i="58"/>
  <c r="Z73" i="58"/>
  <c r="Z72" i="58"/>
  <c r="Z71" i="58"/>
  <c r="Z70" i="58"/>
  <c r="Z69" i="58"/>
  <c r="Z68" i="58"/>
  <c r="Z67" i="58"/>
  <c r="Z66" i="58"/>
  <c r="Z65" i="58"/>
  <c r="Z64" i="58"/>
  <c r="Z63" i="58"/>
  <c r="Z62" i="58"/>
  <c r="Z61" i="58"/>
  <c r="Z60" i="58"/>
  <c r="Z59" i="58"/>
  <c r="Z58" i="58"/>
  <c r="Z57" i="58"/>
  <c r="Z56" i="58"/>
  <c r="Z55" i="58"/>
  <c r="Z54" i="58"/>
  <c r="Z53" i="58"/>
  <c r="Z52" i="58"/>
  <c r="Z51" i="58"/>
  <c r="Z50" i="58"/>
  <c r="Z49" i="58"/>
  <c r="Z48" i="58"/>
  <c r="Z47" i="58"/>
  <c r="Z46" i="58"/>
  <c r="Z45" i="58"/>
  <c r="Z44" i="58"/>
  <c r="Z43" i="58"/>
  <c r="Z42" i="58"/>
  <c r="Z41" i="58"/>
  <c r="Z40" i="58"/>
  <c r="Z39" i="58"/>
  <c r="Z38" i="58"/>
  <c r="Z37" i="58"/>
  <c r="Z36" i="58"/>
  <c r="Z35" i="58"/>
  <c r="Z34" i="58"/>
  <c r="Z33" i="58"/>
  <c r="Z32" i="58"/>
  <c r="Z31" i="58"/>
  <c r="Z30" i="58"/>
  <c r="Z29" i="58"/>
  <c r="Z28" i="58"/>
  <c r="Z27" i="58"/>
  <c r="Z26" i="58"/>
  <c r="Z25" i="58"/>
  <c r="Z24" i="58"/>
  <c r="Z23" i="58"/>
  <c r="Z22" i="58"/>
  <c r="Z21" i="58"/>
  <c r="Z20" i="58"/>
  <c r="Z19" i="58"/>
  <c r="Z18" i="58"/>
  <c r="Z17" i="58"/>
  <c r="Z16" i="58"/>
  <c r="Z15" i="58"/>
  <c r="Z14" i="58"/>
  <c r="Z13" i="58"/>
  <c r="Z12" i="58"/>
  <c r="Z11" i="58"/>
  <c r="Z10" i="58"/>
  <c r="Z9" i="58"/>
  <c r="Z8" i="58"/>
  <c r="AA7" i="58"/>
  <c r="Z7" i="58"/>
  <c r="S820" i="58"/>
  <c r="S819" i="58"/>
  <c r="S818" i="58"/>
  <c r="S817" i="58"/>
  <c r="S816" i="58"/>
  <c r="S815" i="58"/>
  <c r="S814" i="58"/>
  <c r="S813" i="58"/>
  <c r="S812" i="58"/>
  <c r="S811" i="58"/>
  <c r="S810" i="58"/>
  <c r="S809" i="58"/>
  <c r="S808" i="58"/>
  <c r="S807" i="58"/>
  <c r="S806" i="58"/>
  <c r="S805" i="58"/>
  <c r="S804" i="58"/>
  <c r="S803" i="58"/>
  <c r="S802" i="58"/>
  <c r="S801" i="58"/>
  <c r="S800" i="58"/>
  <c r="S799" i="58"/>
  <c r="S798" i="58"/>
  <c r="S797" i="58"/>
  <c r="S796" i="58"/>
  <c r="S795" i="58"/>
  <c r="S794" i="58"/>
  <c r="S793" i="58"/>
  <c r="S792" i="58"/>
  <c r="S791" i="58"/>
  <c r="S790" i="58"/>
  <c r="S789" i="58"/>
  <c r="S788" i="58"/>
  <c r="S787" i="58"/>
  <c r="S786" i="58"/>
  <c r="S785" i="58"/>
  <c r="S784" i="58"/>
  <c r="S783" i="58"/>
  <c r="S782" i="58"/>
  <c r="S781" i="58"/>
  <c r="S780" i="58"/>
  <c r="S779" i="58"/>
  <c r="S778" i="58"/>
  <c r="S777" i="58"/>
  <c r="S776" i="58"/>
  <c r="S775" i="58"/>
  <c r="S774" i="58"/>
  <c r="S773" i="58"/>
  <c r="S772" i="58"/>
  <c r="S771" i="58"/>
  <c r="S770" i="58"/>
  <c r="S769" i="58"/>
  <c r="S768" i="58"/>
  <c r="S767" i="58"/>
  <c r="S766" i="58"/>
  <c r="S765" i="58"/>
  <c r="S764" i="58"/>
  <c r="S763" i="58"/>
  <c r="S762" i="58"/>
  <c r="S761" i="58"/>
  <c r="S760" i="58"/>
  <c r="S759" i="58"/>
  <c r="S758" i="58"/>
  <c r="S757" i="58"/>
  <c r="S756" i="58"/>
  <c r="S755" i="58"/>
  <c r="S754" i="58"/>
  <c r="S753" i="58"/>
  <c r="S752" i="58"/>
  <c r="S751" i="58"/>
  <c r="S750" i="58"/>
  <c r="S749" i="58"/>
  <c r="S748" i="58"/>
  <c r="S747" i="58"/>
  <c r="S746" i="58"/>
  <c r="S745" i="58"/>
  <c r="S744" i="58"/>
  <c r="S743" i="58"/>
  <c r="S742" i="58"/>
  <c r="S741" i="58"/>
  <c r="S740" i="58"/>
  <c r="S739" i="58"/>
  <c r="S738" i="58"/>
  <c r="S737" i="58"/>
  <c r="S736" i="58"/>
  <c r="S735" i="58"/>
  <c r="S734" i="58"/>
  <c r="S733" i="58"/>
  <c r="S732" i="58"/>
  <c r="S731" i="58"/>
  <c r="S730" i="58"/>
  <c r="S729" i="58"/>
  <c r="S728" i="58"/>
  <c r="S727" i="58"/>
  <c r="S726" i="58"/>
  <c r="S725" i="58"/>
  <c r="S724" i="58"/>
  <c r="S723" i="58"/>
  <c r="S722" i="58"/>
  <c r="S721" i="58"/>
  <c r="S720" i="58"/>
  <c r="S719" i="58"/>
  <c r="S718" i="58"/>
  <c r="S717" i="58"/>
  <c r="S716" i="58"/>
  <c r="S715" i="58"/>
  <c r="S714" i="58"/>
  <c r="S713" i="58"/>
  <c r="S712" i="58"/>
  <c r="S711" i="58"/>
  <c r="S710" i="58"/>
  <c r="S709" i="58"/>
  <c r="S708" i="58"/>
  <c r="S707" i="58"/>
  <c r="S706" i="58"/>
  <c r="S705" i="58"/>
  <c r="S704" i="58"/>
  <c r="S703" i="58"/>
  <c r="S702" i="58"/>
  <c r="S701" i="58"/>
  <c r="S700" i="58"/>
  <c r="S699" i="58"/>
  <c r="S698" i="58"/>
  <c r="S697" i="58"/>
  <c r="S696" i="58"/>
  <c r="S695" i="58"/>
  <c r="S694" i="58"/>
  <c r="S693" i="58"/>
  <c r="S692" i="58"/>
  <c r="S691" i="58"/>
  <c r="S690" i="58"/>
  <c r="S689" i="58"/>
  <c r="S688" i="58"/>
  <c r="S687" i="58"/>
  <c r="S686" i="58"/>
  <c r="S685" i="58"/>
  <c r="S684" i="58"/>
  <c r="S683" i="58"/>
  <c r="S682" i="58"/>
  <c r="S681" i="58"/>
  <c r="S680" i="58"/>
  <c r="S679" i="58"/>
  <c r="S678" i="58"/>
  <c r="S677" i="58"/>
  <c r="S676" i="58"/>
  <c r="S675" i="58"/>
  <c r="S674" i="58"/>
  <c r="S673" i="58"/>
  <c r="S672" i="58"/>
  <c r="S671" i="58"/>
  <c r="S670" i="58"/>
  <c r="S669" i="58"/>
  <c r="S668" i="58"/>
  <c r="S667" i="58"/>
  <c r="S666" i="58"/>
  <c r="S665" i="58"/>
  <c r="S664" i="58"/>
  <c r="S663" i="58"/>
  <c r="S662" i="58"/>
  <c r="S661" i="58"/>
  <c r="S660" i="58"/>
  <c r="S659" i="58"/>
  <c r="S658" i="58"/>
  <c r="S657" i="58"/>
  <c r="S656" i="58"/>
  <c r="S655" i="58"/>
  <c r="S654" i="58"/>
  <c r="S653" i="58"/>
  <c r="S652" i="58"/>
  <c r="S651" i="58"/>
  <c r="S650" i="58"/>
  <c r="S649" i="58"/>
  <c r="S648" i="58"/>
  <c r="S647" i="58"/>
  <c r="S646" i="58"/>
  <c r="S645" i="58"/>
  <c r="S644" i="58"/>
  <c r="S643" i="58"/>
  <c r="S642" i="58"/>
  <c r="S641" i="58"/>
  <c r="S640" i="58"/>
  <c r="S639" i="58"/>
  <c r="S638" i="58"/>
  <c r="S637" i="58"/>
  <c r="S636" i="58"/>
  <c r="S635" i="58"/>
  <c r="S634" i="58"/>
  <c r="S633" i="58"/>
  <c r="S632" i="58"/>
  <c r="S631" i="58"/>
  <c r="S630" i="58"/>
  <c r="S629" i="58"/>
  <c r="S628" i="58"/>
  <c r="S627" i="58"/>
  <c r="S626" i="58"/>
  <c r="S625" i="58"/>
  <c r="S624" i="58"/>
  <c r="S623" i="58"/>
  <c r="S622" i="58"/>
  <c r="S621" i="58"/>
  <c r="S620" i="58"/>
  <c r="S619" i="58"/>
  <c r="S618" i="58"/>
  <c r="S617" i="58"/>
  <c r="S616" i="58"/>
  <c r="S615" i="58"/>
  <c r="S614" i="58"/>
  <c r="S613" i="58"/>
  <c r="S612" i="58"/>
  <c r="S611" i="58"/>
  <c r="S610" i="58"/>
  <c r="S609" i="58"/>
  <c r="S608" i="58"/>
  <c r="S607" i="58"/>
  <c r="S606" i="58"/>
  <c r="S605" i="58"/>
  <c r="S604" i="58"/>
  <c r="S603" i="58"/>
  <c r="S602" i="58"/>
  <c r="S601" i="58"/>
  <c r="S600" i="58"/>
  <c r="S599" i="58"/>
  <c r="S598" i="58"/>
  <c r="S597" i="58"/>
  <c r="S596" i="58"/>
  <c r="S595" i="58"/>
  <c r="S594" i="58"/>
  <c r="S593" i="58"/>
  <c r="S592" i="58"/>
  <c r="S591" i="58"/>
  <c r="S590" i="58"/>
  <c r="S589" i="58"/>
  <c r="S588" i="58"/>
  <c r="S587" i="58"/>
  <c r="S586" i="58"/>
  <c r="S585" i="58"/>
  <c r="S584" i="58"/>
  <c r="S583" i="58"/>
  <c r="S582" i="58"/>
  <c r="S581" i="58"/>
  <c r="S580" i="58"/>
  <c r="S579" i="58"/>
  <c r="S578" i="58"/>
  <c r="S577" i="58"/>
  <c r="S576" i="58"/>
  <c r="S575" i="58"/>
  <c r="S574" i="58"/>
  <c r="S573" i="58"/>
  <c r="S572" i="58"/>
  <c r="S571" i="58"/>
  <c r="S570" i="58"/>
  <c r="S569" i="58"/>
  <c r="S568" i="58"/>
  <c r="S567" i="58"/>
  <c r="S566" i="58"/>
  <c r="S565" i="58"/>
  <c r="S564" i="58"/>
  <c r="S563" i="58"/>
  <c r="S562" i="58"/>
  <c r="S561" i="58"/>
  <c r="S560" i="58"/>
  <c r="S559" i="58"/>
  <c r="S558" i="58"/>
  <c r="S557" i="58"/>
  <c r="S556" i="58"/>
  <c r="S555" i="58"/>
  <c r="S554" i="58"/>
  <c r="S553" i="58"/>
  <c r="S552" i="58"/>
  <c r="S551" i="58"/>
  <c r="S550" i="58"/>
  <c r="S549" i="58"/>
  <c r="S548" i="58"/>
  <c r="S547" i="58"/>
  <c r="S546" i="58"/>
  <c r="S545" i="58"/>
  <c r="S544" i="58"/>
  <c r="S543" i="58"/>
  <c r="S542" i="58"/>
  <c r="S541" i="58"/>
  <c r="S540" i="58"/>
  <c r="S539" i="58"/>
  <c r="S538" i="58"/>
  <c r="S537" i="58"/>
  <c r="S536" i="58"/>
  <c r="S535" i="58"/>
  <c r="S534" i="58"/>
  <c r="S533" i="58"/>
  <c r="S532" i="58"/>
  <c r="S531" i="58"/>
  <c r="S530" i="58"/>
  <c r="S529" i="58"/>
  <c r="S528" i="58"/>
  <c r="S527" i="58"/>
  <c r="S526" i="58"/>
  <c r="S525" i="58"/>
  <c r="S524" i="58"/>
  <c r="S523" i="58"/>
  <c r="S522" i="58"/>
  <c r="S521" i="58"/>
  <c r="S520" i="58"/>
  <c r="S519" i="58"/>
  <c r="S518" i="58"/>
  <c r="S517" i="58"/>
  <c r="S516" i="58"/>
  <c r="S515" i="58"/>
  <c r="S514" i="58"/>
  <c r="S513" i="58"/>
  <c r="S512" i="58"/>
  <c r="S511" i="58"/>
  <c r="S510" i="58"/>
  <c r="S509" i="58"/>
  <c r="S508" i="58"/>
  <c r="S507" i="58"/>
  <c r="S506" i="58"/>
  <c r="S505" i="58"/>
  <c r="S504" i="58"/>
  <c r="S503" i="58"/>
  <c r="S502" i="58"/>
  <c r="S501" i="58"/>
  <c r="S500" i="58"/>
  <c r="S499" i="58"/>
  <c r="S498" i="58"/>
  <c r="S497" i="58"/>
  <c r="S496" i="58"/>
  <c r="S495" i="58"/>
  <c r="S494" i="58"/>
  <c r="S493" i="58"/>
  <c r="S492" i="58"/>
  <c r="S491" i="58"/>
  <c r="S490" i="58"/>
  <c r="S489" i="58"/>
  <c r="S488" i="58"/>
  <c r="S487" i="58"/>
  <c r="S486" i="58"/>
  <c r="S485" i="58"/>
  <c r="S484" i="58"/>
  <c r="S483" i="58"/>
  <c r="S482" i="58"/>
  <c r="S481" i="58"/>
  <c r="S480" i="58"/>
  <c r="S479" i="58"/>
  <c r="S478" i="58"/>
  <c r="S477" i="58"/>
  <c r="S476" i="58"/>
  <c r="S475" i="58"/>
  <c r="S474" i="58"/>
  <c r="S473" i="58"/>
  <c r="S472" i="58"/>
  <c r="S471" i="58"/>
  <c r="S470" i="58"/>
  <c r="S469" i="58"/>
  <c r="S468" i="58"/>
  <c r="S467" i="58"/>
  <c r="S466" i="58"/>
  <c r="S465" i="58"/>
  <c r="S464" i="58"/>
  <c r="S463" i="58"/>
  <c r="S462" i="58"/>
  <c r="S461" i="58"/>
  <c r="S460" i="58"/>
  <c r="S459" i="58"/>
  <c r="S458" i="58"/>
  <c r="S457" i="58"/>
  <c r="S456" i="58"/>
  <c r="S455" i="58"/>
  <c r="S454" i="58"/>
  <c r="S453" i="58"/>
  <c r="S452" i="58"/>
  <c r="S451" i="58"/>
  <c r="S450" i="58"/>
  <c r="S449" i="58"/>
  <c r="S448" i="58"/>
  <c r="S447" i="58"/>
  <c r="S446" i="58"/>
  <c r="S445" i="58"/>
  <c r="S444" i="58"/>
  <c r="S443" i="58"/>
  <c r="S442" i="58"/>
  <c r="S441" i="58"/>
  <c r="S440" i="58"/>
  <c r="S439" i="58"/>
  <c r="S438" i="58"/>
  <c r="S437" i="58"/>
  <c r="S436" i="58"/>
  <c r="S435" i="58"/>
  <c r="S434" i="58"/>
  <c r="S433" i="58"/>
  <c r="S432" i="58"/>
  <c r="S431" i="58"/>
  <c r="S430" i="58"/>
  <c r="S429" i="58"/>
  <c r="S428" i="58"/>
  <c r="S427" i="58"/>
  <c r="S426" i="58"/>
  <c r="S425" i="58"/>
  <c r="S424" i="58"/>
  <c r="S423" i="58"/>
  <c r="S422" i="58"/>
  <c r="S421" i="58"/>
  <c r="S420" i="58"/>
  <c r="S419" i="58"/>
  <c r="S418" i="58"/>
  <c r="S417" i="58"/>
  <c r="S416" i="58"/>
  <c r="S415" i="58"/>
  <c r="S414" i="58"/>
  <c r="S413" i="58"/>
  <c r="S412" i="58"/>
  <c r="S411" i="58"/>
  <c r="S410" i="58"/>
  <c r="S409" i="58"/>
  <c r="S408" i="58"/>
  <c r="S407" i="58"/>
  <c r="S406" i="58"/>
  <c r="S405" i="58"/>
  <c r="S404" i="58"/>
  <c r="S403" i="58"/>
  <c r="S402" i="58"/>
  <c r="S401" i="58"/>
  <c r="S400" i="58"/>
  <c r="S399" i="58"/>
  <c r="S398" i="58"/>
  <c r="S397" i="58"/>
  <c r="S396" i="58"/>
  <c r="S395" i="58"/>
  <c r="S394" i="58"/>
  <c r="S393" i="58"/>
  <c r="S392" i="58"/>
  <c r="S391" i="58"/>
  <c r="S390" i="58"/>
  <c r="S389" i="58"/>
  <c r="S388" i="58"/>
  <c r="S387" i="58"/>
  <c r="S386" i="58"/>
  <c r="S385" i="58"/>
  <c r="S384" i="58"/>
  <c r="S383" i="58"/>
  <c r="S382" i="58"/>
  <c r="S381" i="58"/>
  <c r="S380" i="58"/>
  <c r="S379" i="58"/>
  <c r="S378" i="58"/>
  <c r="S377" i="58"/>
  <c r="S376" i="58"/>
  <c r="S375" i="58"/>
  <c r="S374" i="58"/>
  <c r="S373" i="58"/>
  <c r="S372" i="58"/>
  <c r="S371" i="58"/>
  <c r="S370" i="58"/>
  <c r="S369" i="58"/>
  <c r="S368" i="58"/>
  <c r="S367" i="58"/>
  <c r="S366" i="58"/>
  <c r="S365" i="58"/>
  <c r="S364" i="58"/>
  <c r="S363" i="58"/>
  <c r="S362" i="58"/>
  <c r="S361" i="58"/>
  <c r="S360" i="58"/>
  <c r="S359" i="58"/>
  <c r="S358" i="58"/>
  <c r="S357" i="58"/>
  <c r="S356" i="58"/>
  <c r="S355" i="58"/>
  <c r="S354" i="58"/>
  <c r="S353" i="58"/>
  <c r="S352" i="58"/>
  <c r="S351" i="58"/>
  <c r="S350" i="58"/>
  <c r="S349" i="58"/>
  <c r="S348" i="58"/>
  <c r="S347" i="58"/>
  <c r="S346" i="58"/>
  <c r="S345" i="58"/>
  <c r="S344" i="58"/>
  <c r="S343" i="58"/>
  <c r="S342" i="58"/>
  <c r="S341" i="58"/>
  <c r="S340" i="58"/>
  <c r="S339" i="58"/>
  <c r="S338" i="58"/>
  <c r="S337" i="58"/>
  <c r="S336" i="58"/>
  <c r="S335" i="58"/>
  <c r="S334" i="58"/>
  <c r="S333" i="58"/>
  <c r="S332" i="58"/>
  <c r="S331" i="58"/>
  <c r="S330" i="58"/>
  <c r="S329" i="58"/>
  <c r="S328" i="58"/>
  <c r="S327" i="58"/>
  <c r="S326" i="58"/>
  <c r="S325" i="58"/>
  <c r="S324" i="58"/>
  <c r="S323" i="58"/>
  <c r="S322" i="58"/>
  <c r="S321" i="58"/>
  <c r="S320" i="58"/>
  <c r="S319" i="58"/>
  <c r="S318" i="58"/>
  <c r="S317" i="58"/>
  <c r="S316" i="58"/>
  <c r="S315" i="58"/>
  <c r="S314" i="58"/>
  <c r="S313" i="58"/>
  <c r="S312" i="58"/>
  <c r="S311" i="58"/>
  <c r="S310" i="58"/>
  <c r="S309" i="58"/>
  <c r="S308" i="58"/>
  <c r="S307" i="58"/>
  <c r="S306" i="58"/>
  <c r="S305" i="58"/>
  <c r="S304" i="58"/>
  <c r="S303" i="58"/>
  <c r="S302" i="58"/>
  <c r="S301" i="58"/>
  <c r="S300" i="58"/>
  <c r="S299" i="58"/>
  <c r="S298" i="58"/>
  <c r="S297" i="58"/>
  <c r="S296" i="58"/>
  <c r="S295" i="58"/>
  <c r="S294" i="58"/>
  <c r="S293" i="58"/>
  <c r="S292" i="58"/>
  <c r="S291" i="58"/>
  <c r="S290" i="58"/>
  <c r="S289" i="58"/>
  <c r="S288" i="58"/>
  <c r="S287" i="58"/>
  <c r="S286" i="58"/>
  <c r="S285" i="58"/>
  <c r="S284" i="58"/>
  <c r="S283" i="58"/>
  <c r="S282" i="58"/>
  <c r="S281" i="58"/>
  <c r="S280" i="58"/>
  <c r="S279" i="58"/>
  <c r="S278" i="58"/>
  <c r="S277" i="58"/>
  <c r="S276" i="58"/>
  <c r="S275" i="58"/>
  <c r="S274" i="58"/>
  <c r="S273" i="58"/>
  <c r="S272" i="58"/>
  <c r="S271" i="58"/>
  <c r="S270" i="58"/>
  <c r="S269" i="58"/>
  <c r="S268" i="58"/>
  <c r="S267" i="58"/>
  <c r="S266" i="58"/>
  <c r="S265" i="58"/>
  <c r="S264" i="58"/>
  <c r="S263" i="58"/>
  <c r="S262" i="58"/>
  <c r="S261" i="58"/>
  <c r="S260" i="58"/>
  <c r="S259" i="58"/>
  <c r="S258" i="58"/>
  <c r="S257" i="58"/>
  <c r="S256" i="58"/>
  <c r="S255" i="58"/>
  <c r="S254" i="58"/>
  <c r="S253" i="58"/>
  <c r="S252" i="58"/>
  <c r="S251" i="58"/>
  <c r="S250" i="58"/>
  <c r="S249" i="58"/>
  <c r="S248" i="58"/>
  <c r="S247" i="58"/>
  <c r="S246" i="58"/>
  <c r="S245" i="58"/>
  <c r="S244" i="58"/>
  <c r="S243" i="58"/>
  <c r="S242" i="58"/>
  <c r="S241" i="58"/>
  <c r="S240" i="58"/>
  <c r="S239" i="58"/>
  <c r="S238" i="58"/>
  <c r="S237" i="58"/>
  <c r="S236" i="58"/>
  <c r="S235" i="58"/>
  <c r="S234" i="58"/>
  <c r="S233" i="58"/>
  <c r="S232" i="58"/>
  <c r="S231" i="58"/>
  <c r="S230" i="58"/>
  <c r="S229" i="58"/>
  <c r="S228" i="58"/>
  <c r="S227" i="58"/>
  <c r="S226" i="58"/>
  <c r="S225" i="58"/>
  <c r="S224" i="58"/>
  <c r="S223" i="58"/>
  <c r="S222" i="58"/>
  <c r="S221" i="58"/>
  <c r="S220" i="58"/>
  <c r="S219" i="58"/>
  <c r="S218" i="58"/>
  <c r="S217" i="58"/>
  <c r="S216" i="58"/>
  <c r="S215" i="58"/>
  <c r="S214" i="58"/>
  <c r="S213" i="58"/>
  <c r="S212" i="58"/>
  <c r="S211" i="58"/>
  <c r="S210" i="58"/>
  <c r="S209" i="58"/>
  <c r="S208" i="58"/>
  <c r="S207" i="58"/>
  <c r="S206" i="58"/>
  <c r="S205" i="58"/>
  <c r="S204" i="58"/>
  <c r="S203" i="58"/>
  <c r="S202" i="58"/>
  <c r="S201" i="58"/>
  <c r="S200" i="58"/>
  <c r="S199" i="58"/>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0" i="58"/>
  <c r="S9" i="58"/>
  <c r="S8" i="58"/>
  <c r="R820" i="58"/>
  <c r="R819" i="58"/>
  <c r="R818" i="58"/>
  <c r="R817" i="58"/>
  <c r="R816" i="58"/>
  <c r="R815" i="58"/>
  <c r="R814" i="58"/>
  <c r="R813" i="58"/>
  <c r="R812" i="58"/>
  <c r="R811" i="58"/>
  <c r="R810" i="58"/>
  <c r="R809" i="58"/>
  <c r="R808" i="58"/>
  <c r="R807" i="58"/>
  <c r="R806" i="58"/>
  <c r="R805" i="58"/>
  <c r="R804" i="58"/>
  <c r="R803" i="58"/>
  <c r="R802" i="58"/>
  <c r="R801" i="58"/>
  <c r="R800" i="58"/>
  <c r="R799" i="58"/>
  <c r="R798" i="58"/>
  <c r="R797" i="58"/>
  <c r="R796" i="58"/>
  <c r="R795" i="58"/>
  <c r="R794" i="58"/>
  <c r="R793" i="58"/>
  <c r="R792" i="58"/>
  <c r="R791" i="58"/>
  <c r="R790" i="58"/>
  <c r="R789" i="58"/>
  <c r="R788" i="58"/>
  <c r="R787" i="58"/>
  <c r="R786" i="58"/>
  <c r="R785" i="58"/>
  <c r="R784" i="58"/>
  <c r="R783" i="58"/>
  <c r="R782" i="58"/>
  <c r="R781" i="58"/>
  <c r="R780" i="58"/>
  <c r="R779" i="58"/>
  <c r="R778" i="58"/>
  <c r="R777" i="58"/>
  <c r="R776" i="58"/>
  <c r="R775" i="58"/>
  <c r="R774" i="58"/>
  <c r="R773" i="58"/>
  <c r="R772" i="58"/>
  <c r="R771" i="58"/>
  <c r="R770" i="58"/>
  <c r="R769" i="58"/>
  <c r="R768" i="58"/>
  <c r="R767" i="58"/>
  <c r="R766" i="58"/>
  <c r="R765" i="58"/>
  <c r="R764" i="58"/>
  <c r="R763" i="58"/>
  <c r="R762" i="58"/>
  <c r="R761" i="58"/>
  <c r="R760" i="58"/>
  <c r="R759" i="58"/>
  <c r="R758" i="58"/>
  <c r="R757" i="58"/>
  <c r="R756" i="58"/>
  <c r="R755" i="58"/>
  <c r="R754" i="58"/>
  <c r="R753" i="58"/>
  <c r="R752" i="58"/>
  <c r="R751" i="58"/>
  <c r="R750" i="58"/>
  <c r="R749" i="58"/>
  <c r="R748" i="58"/>
  <c r="R747" i="58"/>
  <c r="R746" i="58"/>
  <c r="R745" i="58"/>
  <c r="R744" i="58"/>
  <c r="R743" i="58"/>
  <c r="R742" i="58"/>
  <c r="R741" i="58"/>
  <c r="R740" i="58"/>
  <c r="R739" i="58"/>
  <c r="R738" i="58"/>
  <c r="R737" i="58"/>
  <c r="R736" i="58"/>
  <c r="R735" i="58"/>
  <c r="R734" i="58"/>
  <c r="R733" i="58"/>
  <c r="R732" i="58"/>
  <c r="R731" i="58"/>
  <c r="R730" i="58"/>
  <c r="R729" i="58"/>
  <c r="R728" i="58"/>
  <c r="R727" i="58"/>
  <c r="R726" i="58"/>
  <c r="R725" i="58"/>
  <c r="R724" i="58"/>
  <c r="R723" i="58"/>
  <c r="R722" i="58"/>
  <c r="R721" i="58"/>
  <c r="R720" i="58"/>
  <c r="R719" i="58"/>
  <c r="R718" i="58"/>
  <c r="R717" i="58"/>
  <c r="R716" i="58"/>
  <c r="R715" i="58"/>
  <c r="R714" i="58"/>
  <c r="R713" i="58"/>
  <c r="R712" i="58"/>
  <c r="R711" i="58"/>
  <c r="R710" i="58"/>
  <c r="R709" i="58"/>
  <c r="R708" i="58"/>
  <c r="R707" i="58"/>
  <c r="R706" i="58"/>
  <c r="R705" i="58"/>
  <c r="R704" i="58"/>
  <c r="R703" i="58"/>
  <c r="R702" i="58"/>
  <c r="R701" i="58"/>
  <c r="R700" i="58"/>
  <c r="R699" i="58"/>
  <c r="R698" i="58"/>
  <c r="R697" i="58"/>
  <c r="R696" i="58"/>
  <c r="R695" i="58"/>
  <c r="R694" i="58"/>
  <c r="R693" i="58"/>
  <c r="R692" i="58"/>
  <c r="R691" i="58"/>
  <c r="R690" i="58"/>
  <c r="R689" i="58"/>
  <c r="R688" i="58"/>
  <c r="R687" i="58"/>
  <c r="R686" i="58"/>
  <c r="R685" i="58"/>
  <c r="R684" i="58"/>
  <c r="R683" i="58"/>
  <c r="R682" i="58"/>
  <c r="R681" i="58"/>
  <c r="R680" i="58"/>
  <c r="R679" i="58"/>
  <c r="R678" i="58"/>
  <c r="R677" i="58"/>
  <c r="R676" i="58"/>
  <c r="R675" i="58"/>
  <c r="R674" i="58"/>
  <c r="R673" i="58"/>
  <c r="R672" i="58"/>
  <c r="R671" i="58"/>
  <c r="R670" i="58"/>
  <c r="R669" i="58"/>
  <c r="R668" i="58"/>
  <c r="R667" i="58"/>
  <c r="R666" i="58"/>
  <c r="R665" i="58"/>
  <c r="R664" i="58"/>
  <c r="R663" i="58"/>
  <c r="R662" i="58"/>
  <c r="R661" i="58"/>
  <c r="R660" i="58"/>
  <c r="R659" i="58"/>
  <c r="R658" i="58"/>
  <c r="R657" i="58"/>
  <c r="R656" i="58"/>
  <c r="R655" i="58"/>
  <c r="R654" i="58"/>
  <c r="R653" i="58"/>
  <c r="R652" i="58"/>
  <c r="R651" i="58"/>
  <c r="R650" i="58"/>
  <c r="R649" i="58"/>
  <c r="R648" i="58"/>
  <c r="R647" i="58"/>
  <c r="R646" i="58"/>
  <c r="R645" i="58"/>
  <c r="R644" i="58"/>
  <c r="R643" i="58"/>
  <c r="R642" i="58"/>
  <c r="R641" i="58"/>
  <c r="R640" i="58"/>
  <c r="R639" i="58"/>
  <c r="R638" i="58"/>
  <c r="R637" i="58"/>
  <c r="R636" i="58"/>
  <c r="R635" i="58"/>
  <c r="R634" i="58"/>
  <c r="R633" i="58"/>
  <c r="R632" i="58"/>
  <c r="R631" i="58"/>
  <c r="R630" i="58"/>
  <c r="R629" i="58"/>
  <c r="R628" i="58"/>
  <c r="R627" i="58"/>
  <c r="R626" i="58"/>
  <c r="R625" i="58"/>
  <c r="R624" i="58"/>
  <c r="R623" i="58"/>
  <c r="R622" i="58"/>
  <c r="R621" i="58"/>
  <c r="R620" i="58"/>
  <c r="R619" i="58"/>
  <c r="R618" i="58"/>
  <c r="R617" i="58"/>
  <c r="R616" i="58"/>
  <c r="R615" i="58"/>
  <c r="R614" i="58"/>
  <c r="R613" i="58"/>
  <c r="R612" i="58"/>
  <c r="R611" i="58"/>
  <c r="R610" i="58"/>
  <c r="R609" i="58"/>
  <c r="R608" i="58"/>
  <c r="R607" i="58"/>
  <c r="R606" i="58"/>
  <c r="R605" i="58"/>
  <c r="R604" i="58"/>
  <c r="R603" i="58"/>
  <c r="R602" i="58"/>
  <c r="R601" i="58"/>
  <c r="R600" i="58"/>
  <c r="R599" i="58"/>
  <c r="R598" i="58"/>
  <c r="R597" i="58"/>
  <c r="R596" i="58"/>
  <c r="R595" i="58"/>
  <c r="R594" i="58"/>
  <c r="R593" i="58"/>
  <c r="R592" i="58"/>
  <c r="R591" i="58"/>
  <c r="R590" i="58"/>
  <c r="R589" i="58"/>
  <c r="R588" i="58"/>
  <c r="R587" i="58"/>
  <c r="R586" i="58"/>
  <c r="R585" i="58"/>
  <c r="R584" i="58"/>
  <c r="R583" i="58"/>
  <c r="R582" i="58"/>
  <c r="R581" i="58"/>
  <c r="R580" i="58"/>
  <c r="R579" i="58"/>
  <c r="R578" i="58"/>
  <c r="R577" i="58"/>
  <c r="R576" i="58"/>
  <c r="R575" i="58"/>
  <c r="R574" i="58"/>
  <c r="R573" i="58"/>
  <c r="R572" i="58"/>
  <c r="R571" i="58"/>
  <c r="R570" i="58"/>
  <c r="R569" i="58"/>
  <c r="R568" i="58"/>
  <c r="R567" i="58"/>
  <c r="R566" i="58"/>
  <c r="R565" i="58"/>
  <c r="R564" i="58"/>
  <c r="R563" i="58"/>
  <c r="R562" i="58"/>
  <c r="R561" i="58"/>
  <c r="R560" i="58"/>
  <c r="R559" i="58"/>
  <c r="R558" i="58"/>
  <c r="R557" i="58"/>
  <c r="R556" i="58"/>
  <c r="R555" i="58"/>
  <c r="R554" i="58"/>
  <c r="R553" i="58"/>
  <c r="R552" i="58"/>
  <c r="R551" i="58"/>
  <c r="R550" i="58"/>
  <c r="R549" i="58"/>
  <c r="R548" i="58"/>
  <c r="R547" i="58"/>
  <c r="R546" i="58"/>
  <c r="R545" i="58"/>
  <c r="R544" i="58"/>
  <c r="R543" i="58"/>
  <c r="R542" i="58"/>
  <c r="R541" i="58"/>
  <c r="R540" i="58"/>
  <c r="R539" i="58"/>
  <c r="R538" i="58"/>
  <c r="R537" i="58"/>
  <c r="R536" i="58"/>
  <c r="R535" i="58"/>
  <c r="R534" i="58"/>
  <c r="R533" i="58"/>
  <c r="R532" i="58"/>
  <c r="R531" i="58"/>
  <c r="R530" i="58"/>
  <c r="R529" i="58"/>
  <c r="R528" i="58"/>
  <c r="R527" i="58"/>
  <c r="R526" i="58"/>
  <c r="R525" i="58"/>
  <c r="R524" i="58"/>
  <c r="R523" i="58"/>
  <c r="R522" i="58"/>
  <c r="R521" i="58"/>
  <c r="R520" i="58"/>
  <c r="R519" i="58"/>
  <c r="R518" i="58"/>
  <c r="R517" i="58"/>
  <c r="R516" i="58"/>
  <c r="R515" i="58"/>
  <c r="R514" i="58"/>
  <c r="R513" i="58"/>
  <c r="R512" i="58"/>
  <c r="R511" i="58"/>
  <c r="R510" i="58"/>
  <c r="R509" i="58"/>
  <c r="R508" i="58"/>
  <c r="R507" i="58"/>
  <c r="R506" i="58"/>
  <c r="R505" i="58"/>
  <c r="R504" i="58"/>
  <c r="R503" i="58"/>
  <c r="R502" i="58"/>
  <c r="R501" i="58"/>
  <c r="R500" i="58"/>
  <c r="R499" i="58"/>
  <c r="R498" i="58"/>
  <c r="R497" i="58"/>
  <c r="R496" i="58"/>
  <c r="R495" i="58"/>
  <c r="R494" i="58"/>
  <c r="R493" i="58"/>
  <c r="R492" i="58"/>
  <c r="R491" i="58"/>
  <c r="R490" i="58"/>
  <c r="R489" i="58"/>
  <c r="R488" i="58"/>
  <c r="R487" i="58"/>
  <c r="R486" i="58"/>
  <c r="R485" i="58"/>
  <c r="R484" i="58"/>
  <c r="R483" i="58"/>
  <c r="R482" i="58"/>
  <c r="R481" i="58"/>
  <c r="R480" i="58"/>
  <c r="R479" i="58"/>
  <c r="R478" i="58"/>
  <c r="R477" i="58"/>
  <c r="R476" i="58"/>
  <c r="R475" i="58"/>
  <c r="R474" i="58"/>
  <c r="R473" i="58"/>
  <c r="R472" i="58"/>
  <c r="R471" i="58"/>
  <c r="R470" i="58"/>
  <c r="R469" i="58"/>
  <c r="R468" i="58"/>
  <c r="R467" i="58"/>
  <c r="R466" i="58"/>
  <c r="R465" i="58"/>
  <c r="R464" i="58"/>
  <c r="R463" i="58"/>
  <c r="R462" i="58"/>
  <c r="R461" i="58"/>
  <c r="R460" i="58"/>
  <c r="R459" i="58"/>
  <c r="R458" i="58"/>
  <c r="R457" i="58"/>
  <c r="R456" i="58"/>
  <c r="R455" i="58"/>
  <c r="R454" i="58"/>
  <c r="R453" i="58"/>
  <c r="R452" i="58"/>
  <c r="R451" i="58"/>
  <c r="R450" i="58"/>
  <c r="R449" i="58"/>
  <c r="R448" i="58"/>
  <c r="R447" i="58"/>
  <c r="R446" i="58"/>
  <c r="R445" i="58"/>
  <c r="R444" i="58"/>
  <c r="R443" i="58"/>
  <c r="R442" i="58"/>
  <c r="R441" i="58"/>
  <c r="R440" i="58"/>
  <c r="R439" i="58"/>
  <c r="R438" i="58"/>
  <c r="R437" i="58"/>
  <c r="R436" i="58"/>
  <c r="R435" i="58"/>
  <c r="R434" i="58"/>
  <c r="R433" i="58"/>
  <c r="R432" i="58"/>
  <c r="R431" i="58"/>
  <c r="R430" i="58"/>
  <c r="R429" i="58"/>
  <c r="R428" i="58"/>
  <c r="R427" i="58"/>
  <c r="R426" i="58"/>
  <c r="R425" i="58"/>
  <c r="R424" i="58"/>
  <c r="R423" i="58"/>
  <c r="R422" i="58"/>
  <c r="R421" i="58"/>
  <c r="R420" i="58"/>
  <c r="R419" i="58"/>
  <c r="R418" i="58"/>
  <c r="R417" i="58"/>
  <c r="R416" i="58"/>
  <c r="R415" i="58"/>
  <c r="R414" i="58"/>
  <c r="R413" i="58"/>
  <c r="R412" i="58"/>
  <c r="R411" i="58"/>
  <c r="R410" i="58"/>
  <c r="R409" i="58"/>
  <c r="R408" i="58"/>
  <c r="R407" i="58"/>
  <c r="R406" i="58"/>
  <c r="R405" i="58"/>
  <c r="R404" i="58"/>
  <c r="R403" i="58"/>
  <c r="R402" i="58"/>
  <c r="R401" i="58"/>
  <c r="R400" i="58"/>
  <c r="R399" i="58"/>
  <c r="R398" i="58"/>
  <c r="R397" i="58"/>
  <c r="R396" i="58"/>
  <c r="R395" i="58"/>
  <c r="R394" i="58"/>
  <c r="R393" i="58"/>
  <c r="R392" i="58"/>
  <c r="R391" i="58"/>
  <c r="R390" i="58"/>
  <c r="R389" i="58"/>
  <c r="R388" i="58"/>
  <c r="R387" i="58"/>
  <c r="R386" i="58"/>
  <c r="R385" i="58"/>
  <c r="R384" i="58"/>
  <c r="R383" i="58"/>
  <c r="R382" i="58"/>
  <c r="R381" i="58"/>
  <c r="R380" i="58"/>
  <c r="R379" i="58"/>
  <c r="R378" i="58"/>
  <c r="R377" i="58"/>
  <c r="R376" i="58"/>
  <c r="R375" i="58"/>
  <c r="R374" i="58"/>
  <c r="R373" i="58"/>
  <c r="R372" i="58"/>
  <c r="R371" i="58"/>
  <c r="R370" i="58"/>
  <c r="R369" i="58"/>
  <c r="R368" i="58"/>
  <c r="R367" i="58"/>
  <c r="R366" i="58"/>
  <c r="R365" i="58"/>
  <c r="R364" i="58"/>
  <c r="R363" i="58"/>
  <c r="R362" i="58"/>
  <c r="R361" i="58"/>
  <c r="R360" i="58"/>
  <c r="R359" i="58"/>
  <c r="R358" i="58"/>
  <c r="R357" i="58"/>
  <c r="R356" i="58"/>
  <c r="R355" i="58"/>
  <c r="R354" i="58"/>
  <c r="R353" i="58"/>
  <c r="R352" i="58"/>
  <c r="R351" i="58"/>
  <c r="R350" i="58"/>
  <c r="R349" i="58"/>
  <c r="R348" i="58"/>
  <c r="R347" i="58"/>
  <c r="R346" i="58"/>
  <c r="R345" i="58"/>
  <c r="R344" i="58"/>
  <c r="R343" i="58"/>
  <c r="R342" i="58"/>
  <c r="R341" i="58"/>
  <c r="R340" i="58"/>
  <c r="R339" i="58"/>
  <c r="R338" i="58"/>
  <c r="R337" i="58"/>
  <c r="R336" i="58"/>
  <c r="R335" i="58"/>
  <c r="R334" i="58"/>
  <c r="R333" i="58"/>
  <c r="R332" i="58"/>
  <c r="R331" i="58"/>
  <c r="R330" i="58"/>
  <c r="R329" i="58"/>
  <c r="R328" i="58"/>
  <c r="R327" i="58"/>
  <c r="R326" i="58"/>
  <c r="R325" i="58"/>
  <c r="R324" i="58"/>
  <c r="R323" i="58"/>
  <c r="R322" i="58"/>
  <c r="R321" i="58"/>
  <c r="R320" i="58"/>
  <c r="R319" i="58"/>
  <c r="R318" i="58"/>
  <c r="R317" i="58"/>
  <c r="R316" i="58"/>
  <c r="R315" i="58"/>
  <c r="R314" i="58"/>
  <c r="R313" i="58"/>
  <c r="R312" i="58"/>
  <c r="R311" i="58"/>
  <c r="R310" i="58"/>
  <c r="R309" i="58"/>
  <c r="R308" i="58"/>
  <c r="R307" i="58"/>
  <c r="R306" i="58"/>
  <c r="R305" i="58"/>
  <c r="R304" i="58"/>
  <c r="R303" i="58"/>
  <c r="R302" i="58"/>
  <c r="R301" i="58"/>
  <c r="R300" i="58"/>
  <c r="R299" i="58"/>
  <c r="R298" i="58"/>
  <c r="R297" i="58"/>
  <c r="R296" i="58"/>
  <c r="R295" i="58"/>
  <c r="R294" i="58"/>
  <c r="R293" i="58"/>
  <c r="R292" i="58"/>
  <c r="R291" i="58"/>
  <c r="R290" i="58"/>
  <c r="R289" i="58"/>
  <c r="R288" i="58"/>
  <c r="R287" i="58"/>
  <c r="R286" i="58"/>
  <c r="R285" i="58"/>
  <c r="R284" i="58"/>
  <c r="R283" i="58"/>
  <c r="R282" i="58"/>
  <c r="R281" i="58"/>
  <c r="R280" i="58"/>
  <c r="R279" i="58"/>
  <c r="R278" i="58"/>
  <c r="R277" i="58"/>
  <c r="R276" i="58"/>
  <c r="R275" i="58"/>
  <c r="R274" i="58"/>
  <c r="R273" i="58"/>
  <c r="R272" i="58"/>
  <c r="R271" i="58"/>
  <c r="R270" i="58"/>
  <c r="R269" i="58"/>
  <c r="R268" i="58"/>
  <c r="R267" i="58"/>
  <c r="R266" i="58"/>
  <c r="R265" i="58"/>
  <c r="R264" i="58"/>
  <c r="R263" i="58"/>
  <c r="R262" i="58"/>
  <c r="R261" i="58"/>
  <c r="R260" i="58"/>
  <c r="R259" i="58"/>
  <c r="R258" i="58"/>
  <c r="R257" i="58"/>
  <c r="R256" i="58"/>
  <c r="R255" i="58"/>
  <c r="R254" i="58"/>
  <c r="R253" i="58"/>
  <c r="R252" i="58"/>
  <c r="R251" i="58"/>
  <c r="R250" i="58"/>
  <c r="R249" i="58"/>
  <c r="R248" i="58"/>
  <c r="R247" i="58"/>
  <c r="R246" i="58"/>
  <c r="R245" i="58"/>
  <c r="R244" i="58"/>
  <c r="R243" i="58"/>
  <c r="R242" i="58"/>
  <c r="R241" i="58"/>
  <c r="R240" i="58"/>
  <c r="R239" i="58"/>
  <c r="R238" i="58"/>
  <c r="R237" i="58"/>
  <c r="R236" i="58"/>
  <c r="R235" i="58"/>
  <c r="R234" i="58"/>
  <c r="R233" i="58"/>
  <c r="R232" i="58"/>
  <c r="R231" i="58"/>
  <c r="R230" i="58"/>
  <c r="R229" i="58"/>
  <c r="R228" i="58"/>
  <c r="R227" i="58"/>
  <c r="R226" i="58"/>
  <c r="R225" i="58"/>
  <c r="R224" i="58"/>
  <c r="R223" i="58"/>
  <c r="R222" i="58"/>
  <c r="R221" i="58"/>
  <c r="R220" i="58"/>
  <c r="R219" i="58"/>
  <c r="R218" i="58"/>
  <c r="R217" i="58"/>
  <c r="R216" i="58"/>
  <c r="R215" i="58"/>
  <c r="R214" i="58"/>
  <c r="R213" i="58"/>
  <c r="R212" i="58"/>
  <c r="R211" i="58"/>
  <c r="R210" i="58"/>
  <c r="R209" i="58"/>
  <c r="R208" i="58"/>
  <c r="R207" i="58"/>
  <c r="R206" i="58"/>
  <c r="R205" i="58"/>
  <c r="R204" i="58"/>
  <c r="R203" i="58"/>
  <c r="R202" i="58"/>
  <c r="R201" i="58"/>
  <c r="R200" i="58"/>
  <c r="R199" i="58"/>
  <c r="R198" i="58"/>
  <c r="R197" i="58"/>
  <c r="R196" i="58"/>
  <c r="R195" i="58"/>
  <c r="R194" i="58"/>
  <c r="R193" i="58"/>
  <c r="R192" i="58"/>
  <c r="R191" i="58"/>
  <c r="R190" i="58"/>
  <c r="R189" i="58"/>
  <c r="R188" i="58"/>
  <c r="R187" i="58"/>
  <c r="R186" i="58"/>
  <c r="R185" i="58"/>
  <c r="R184" i="58"/>
  <c r="R183" i="58"/>
  <c r="R182" i="58"/>
  <c r="R181" i="58"/>
  <c r="R180" i="58"/>
  <c r="R179" i="58"/>
  <c r="R178" i="58"/>
  <c r="R177" i="58"/>
  <c r="R176" i="58"/>
  <c r="R175" i="58"/>
  <c r="R174" i="58"/>
  <c r="R173" i="58"/>
  <c r="R172" i="58"/>
  <c r="R171" i="58"/>
  <c r="R170" i="58"/>
  <c r="R169" i="58"/>
  <c r="R168" i="58"/>
  <c r="R167" i="58"/>
  <c r="R166" i="58"/>
  <c r="R165" i="58"/>
  <c r="R164" i="58"/>
  <c r="R163" i="58"/>
  <c r="R162" i="58"/>
  <c r="R161" i="58"/>
  <c r="R160" i="58"/>
  <c r="R159" i="58"/>
  <c r="R158" i="58"/>
  <c r="R157" i="58"/>
  <c r="R156" i="58"/>
  <c r="R155" i="58"/>
  <c r="R154" i="58"/>
  <c r="R153" i="58"/>
  <c r="R152" i="58"/>
  <c r="R151" i="58"/>
  <c r="R150" i="58"/>
  <c r="R149" i="58"/>
  <c r="R148" i="58"/>
  <c r="R147" i="58"/>
  <c r="R146" i="58"/>
  <c r="R145" i="58"/>
  <c r="R144" i="58"/>
  <c r="R143" i="58"/>
  <c r="R142" i="58"/>
  <c r="R141" i="58"/>
  <c r="R140" i="58"/>
  <c r="R139" i="58"/>
  <c r="R138" i="58"/>
  <c r="R137" i="58"/>
  <c r="R136" i="58"/>
  <c r="R135" i="58"/>
  <c r="R134" i="58"/>
  <c r="R133" i="58"/>
  <c r="R132" i="58"/>
  <c r="R131" i="58"/>
  <c r="R130" i="58"/>
  <c r="R129" i="58"/>
  <c r="R128" i="58"/>
  <c r="R127" i="58"/>
  <c r="R126" i="58"/>
  <c r="R125" i="58"/>
  <c r="R124" i="58"/>
  <c r="R123" i="58"/>
  <c r="R122" i="58"/>
  <c r="R121" i="58"/>
  <c r="R120" i="58"/>
  <c r="R119" i="58"/>
  <c r="R118" i="58"/>
  <c r="R117" i="58"/>
  <c r="R116" i="58"/>
  <c r="R115" i="58"/>
  <c r="R114" i="58"/>
  <c r="R113" i="58"/>
  <c r="R112" i="58"/>
  <c r="R111" i="58"/>
  <c r="R110" i="58"/>
  <c r="R109" i="58"/>
  <c r="R108" i="58"/>
  <c r="R107" i="58"/>
  <c r="R106" i="58"/>
  <c r="R105" i="58"/>
  <c r="R104" i="58"/>
  <c r="R103" i="58"/>
  <c r="R102" i="58"/>
  <c r="R101" i="58"/>
  <c r="R100" i="58"/>
  <c r="R99" i="58"/>
  <c r="R98" i="58"/>
  <c r="R97" i="58"/>
  <c r="R96" i="58"/>
  <c r="R95" i="58"/>
  <c r="R94" i="58"/>
  <c r="R93" i="58"/>
  <c r="R92" i="58"/>
  <c r="R91" i="58"/>
  <c r="R90" i="58"/>
  <c r="R89" i="58"/>
  <c r="R88" i="58"/>
  <c r="R87" i="58"/>
  <c r="R86" i="58"/>
  <c r="R85" i="58"/>
  <c r="R84" i="58"/>
  <c r="R83" i="58"/>
  <c r="R82" i="58"/>
  <c r="R81" i="58"/>
  <c r="R80" i="58"/>
  <c r="R79" i="58"/>
  <c r="R78" i="58"/>
  <c r="R77" i="58"/>
  <c r="R76" i="58"/>
  <c r="R75" i="58"/>
  <c r="R74" i="58"/>
  <c r="R73" i="58"/>
  <c r="R72" i="58"/>
  <c r="R71" i="58"/>
  <c r="R70" i="58"/>
  <c r="R69" i="58"/>
  <c r="R68" i="58"/>
  <c r="R67" i="58"/>
  <c r="R66" i="58"/>
  <c r="R65" i="58"/>
  <c r="R64" i="58"/>
  <c r="R63" i="58"/>
  <c r="R62" i="58"/>
  <c r="R61" i="58"/>
  <c r="R60" i="58"/>
  <c r="R59" i="58"/>
  <c r="R58" i="58"/>
  <c r="R57" i="58"/>
  <c r="R56" i="58"/>
  <c r="R55" i="58"/>
  <c r="R54" i="58"/>
  <c r="R53" i="58"/>
  <c r="R52" i="58"/>
  <c r="R51" i="58"/>
  <c r="R50" i="58"/>
  <c r="R49" i="58"/>
  <c r="R48" i="58"/>
  <c r="R47" i="58"/>
  <c r="R46" i="58"/>
  <c r="R45" i="58"/>
  <c r="R44" i="58"/>
  <c r="R43" i="58"/>
  <c r="R42" i="58"/>
  <c r="R41" i="58"/>
  <c r="R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8" i="58"/>
  <c r="S7" i="58"/>
  <c r="S829" i="58"/>
  <c r="S828" i="58"/>
  <c r="S827" i="58"/>
  <c r="S826" i="58"/>
  <c r="S825" i="58"/>
  <c r="S824" i="58"/>
  <c r="S823" i="58"/>
  <c r="S822" i="58"/>
  <c r="S821" i="58"/>
  <c r="R7" i="58"/>
  <c r="K821" i="58"/>
  <c r="K820" i="58"/>
  <c r="K819" i="58"/>
  <c r="K808" i="58"/>
  <c r="K807" i="58"/>
  <c r="K806" i="58"/>
  <c r="K805" i="58"/>
  <c r="K804" i="58"/>
  <c r="K818" i="58"/>
  <c r="K817" i="58"/>
  <c r="K816" i="58"/>
  <c r="K815" i="58"/>
  <c r="K814" i="58"/>
  <c r="K813" i="58"/>
  <c r="K812" i="58"/>
  <c r="K811" i="58"/>
  <c r="K810" i="58"/>
  <c r="K809" i="58"/>
  <c r="K803" i="58"/>
  <c r="K802" i="58"/>
  <c r="K801" i="58"/>
  <c r="K800" i="58"/>
  <c r="K799" i="58"/>
  <c r="K798" i="58"/>
  <c r="K797" i="58"/>
  <c r="K796" i="58"/>
  <c r="K795" i="58"/>
  <c r="K794" i="58"/>
  <c r="K793" i="58"/>
  <c r="K792" i="58"/>
  <c r="K791" i="58"/>
  <c r="K790" i="58"/>
  <c r="K789" i="58"/>
  <c r="K788" i="58"/>
  <c r="K787" i="58"/>
  <c r="K786" i="58"/>
  <c r="K785" i="58"/>
  <c r="K784" i="58"/>
  <c r="K783" i="58"/>
  <c r="K782" i="58"/>
  <c r="K781" i="58"/>
  <c r="K780" i="58"/>
  <c r="K779" i="58"/>
  <c r="K778" i="58"/>
  <c r="K777" i="58"/>
  <c r="K776" i="58"/>
  <c r="K775" i="58"/>
  <c r="K774" i="58"/>
  <c r="K773" i="58"/>
  <c r="K772" i="58"/>
  <c r="K771" i="58"/>
  <c r="K770" i="58"/>
  <c r="K769" i="58"/>
  <c r="K768" i="58"/>
  <c r="K767" i="58"/>
  <c r="K766" i="58"/>
  <c r="K765" i="58"/>
  <c r="K764" i="58"/>
  <c r="K763" i="58"/>
  <c r="K762" i="58"/>
  <c r="K761" i="58"/>
  <c r="K760" i="58"/>
  <c r="K759" i="58"/>
  <c r="K758" i="58"/>
  <c r="K757" i="58"/>
  <c r="K756" i="58"/>
  <c r="K755" i="58"/>
  <c r="K754" i="58"/>
  <c r="K753" i="58"/>
  <c r="K752" i="58"/>
  <c r="K751" i="58"/>
  <c r="K750" i="58"/>
  <c r="K749" i="58"/>
  <c r="K748" i="58"/>
  <c r="K747" i="58"/>
  <c r="K746" i="58"/>
  <c r="K745" i="58"/>
  <c r="K744" i="58"/>
  <c r="K743" i="58"/>
  <c r="K742" i="58"/>
  <c r="K741" i="58"/>
  <c r="K740" i="58"/>
  <c r="K739" i="58"/>
  <c r="K738" i="58"/>
  <c r="K737" i="58"/>
  <c r="K736" i="58"/>
  <c r="K735" i="58"/>
  <c r="K734" i="58"/>
  <c r="K733" i="58"/>
  <c r="K732" i="58"/>
  <c r="K731" i="58"/>
  <c r="K730" i="58"/>
  <c r="K729" i="58"/>
  <c r="K728" i="58"/>
  <c r="K727" i="58"/>
  <c r="K726" i="58"/>
  <c r="K725" i="58"/>
  <c r="K724" i="58"/>
  <c r="K723" i="58"/>
  <c r="K722" i="58"/>
  <c r="K721" i="58"/>
  <c r="K720" i="58"/>
  <c r="K719" i="58"/>
  <c r="K718" i="58"/>
  <c r="K717" i="58"/>
  <c r="K716" i="58"/>
  <c r="K715" i="58"/>
  <c r="K714" i="58"/>
  <c r="K713" i="58"/>
  <c r="K712" i="58"/>
  <c r="K711" i="58"/>
  <c r="K710" i="58"/>
  <c r="K709" i="58"/>
  <c r="K708" i="58"/>
  <c r="K707" i="58"/>
  <c r="K706" i="58"/>
  <c r="K705" i="58"/>
  <c r="K704" i="58"/>
  <c r="K703" i="58"/>
  <c r="K702" i="58"/>
  <c r="K701" i="58"/>
  <c r="K700" i="58"/>
  <c r="K699" i="58"/>
  <c r="K698" i="58"/>
  <c r="K697" i="58"/>
  <c r="K696" i="58"/>
  <c r="K695" i="58"/>
  <c r="K694" i="58"/>
  <c r="K693" i="58"/>
  <c r="K692" i="58"/>
  <c r="K691" i="58"/>
  <c r="K690" i="58"/>
  <c r="K689" i="58"/>
  <c r="K688" i="58"/>
  <c r="K687" i="58"/>
  <c r="K686" i="58"/>
  <c r="K685" i="58"/>
  <c r="K684" i="58"/>
  <c r="K683" i="58"/>
  <c r="K682" i="58"/>
  <c r="K681" i="58"/>
  <c r="K680" i="58"/>
  <c r="K679" i="58"/>
  <c r="K678" i="58"/>
  <c r="K677" i="58"/>
  <c r="K676" i="58"/>
  <c r="K675" i="58"/>
  <c r="K674" i="58"/>
  <c r="K673" i="58"/>
  <c r="K672" i="58"/>
  <c r="K671" i="58"/>
  <c r="K670" i="58"/>
  <c r="K669" i="58"/>
  <c r="K668" i="58"/>
  <c r="K667" i="58"/>
  <c r="K666" i="58"/>
  <c r="K665" i="58"/>
  <c r="K664" i="58"/>
  <c r="K663" i="58"/>
  <c r="K662" i="58"/>
  <c r="K661" i="58"/>
  <c r="K660" i="58"/>
  <c r="K659" i="58"/>
  <c r="K658" i="58"/>
  <c r="K657" i="58"/>
  <c r="K656" i="58"/>
  <c r="K655" i="58"/>
  <c r="K654" i="58"/>
  <c r="K653" i="58"/>
  <c r="K652" i="58"/>
  <c r="K651" i="58"/>
  <c r="K650" i="58"/>
  <c r="K649" i="58"/>
  <c r="K648" i="58"/>
  <c r="K647" i="58"/>
  <c r="K646" i="58"/>
  <c r="K645" i="58"/>
  <c r="K644" i="58"/>
  <c r="K643" i="58"/>
  <c r="K642" i="58"/>
  <c r="K641" i="58"/>
  <c r="K640" i="58"/>
  <c r="K639" i="58"/>
  <c r="K638" i="58"/>
  <c r="K637" i="58"/>
  <c r="K636" i="58"/>
  <c r="K635" i="58"/>
  <c r="K634" i="58"/>
  <c r="K633" i="58"/>
  <c r="K632" i="58"/>
  <c r="K631" i="58"/>
  <c r="K630" i="58"/>
  <c r="K629" i="58"/>
  <c r="K628" i="58"/>
  <c r="K627" i="58"/>
  <c r="K626" i="58"/>
  <c r="K625" i="58"/>
  <c r="K624" i="58"/>
  <c r="K623" i="58"/>
  <c r="K622" i="58"/>
  <c r="K621" i="58"/>
  <c r="K620" i="58"/>
  <c r="K619" i="58"/>
  <c r="K618" i="58"/>
  <c r="K617" i="58"/>
  <c r="K616" i="58"/>
  <c r="K615" i="58"/>
  <c r="K614" i="58"/>
  <c r="K613" i="58"/>
  <c r="K612" i="58"/>
  <c r="K611" i="58"/>
  <c r="K610" i="58"/>
  <c r="K609" i="58"/>
  <c r="K608" i="58"/>
  <c r="K607" i="58"/>
  <c r="K606" i="58"/>
  <c r="K605" i="58"/>
  <c r="K604" i="58"/>
  <c r="K603" i="58"/>
  <c r="K602" i="58"/>
  <c r="K601" i="58"/>
  <c r="K600" i="58"/>
  <c r="K599" i="58"/>
  <c r="K598" i="58"/>
  <c r="K597" i="58"/>
  <c r="K596" i="58"/>
  <c r="K595" i="58"/>
  <c r="K594" i="58"/>
  <c r="K593" i="58"/>
  <c r="K592" i="58"/>
  <c r="K591" i="58"/>
  <c r="K590" i="58"/>
  <c r="K589" i="58"/>
  <c r="K588" i="58"/>
  <c r="K587" i="58"/>
  <c r="K586" i="58"/>
  <c r="K585" i="58"/>
  <c r="K584" i="58"/>
  <c r="K583" i="58"/>
  <c r="K582" i="58"/>
  <c r="K581" i="58"/>
  <c r="K580" i="58"/>
  <c r="K579" i="58"/>
  <c r="K578" i="58"/>
  <c r="K577" i="58"/>
  <c r="K576" i="58"/>
  <c r="K575" i="58"/>
  <c r="K574" i="58"/>
  <c r="K573" i="58"/>
  <c r="K572" i="58"/>
  <c r="K571" i="58"/>
  <c r="K570" i="58"/>
  <c r="K569" i="58"/>
  <c r="K568" i="58"/>
  <c r="K567" i="58"/>
  <c r="K566" i="58"/>
  <c r="K565" i="58"/>
  <c r="K564" i="58"/>
  <c r="K563" i="58"/>
  <c r="K562" i="58"/>
  <c r="K561" i="58"/>
  <c r="K560" i="58"/>
  <c r="K559" i="58"/>
  <c r="K558" i="58"/>
  <c r="K557" i="58"/>
  <c r="K556" i="58"/>
  <c r="K555" i="58"/>
  <c r="K554" i="58"/>
  <c r="K553" i="58"/>
  <c r="K552" i="58"/>
  <c r="K551" i="58"/>
  <c r="K550" i="58"/>
  <c r="K549" i="58"/>
  <c r="K548" i="58"/>
  <c r="K547" i="58"/>
  <c r="K546" i="58"/>
  <c r="K545" i="58"/>
  <c r="K544" i="58"/>
  <c r="K543" i="58"/>
  <c r="K542" i="58"/>
  <c r="K541" i="58"/>
  <c r="K540" i="58"/>
  <c r="K539" i="58"/>
  <c r="K538" i="58"/>
  <c r="K537" i="58"/>
  <c r="K536" i="58"/>
  <c r="K535" i="58"/>
  <c r="K534" i="58"/>
  <c r="K533" i="58"/>
  <c r="K532" i="58"/>
  <c r="K531" i="58"/>
  <c r="K530" i="58"/>
  <c r="K529" i="58"/>
  <c r="K528" i="58"/>
  <c r="K527" i="58"/>
  <c r="K526" i="58"/>
  <c r="K525" i="58"/>
  <c r="K524" i="58"/>
  <c r="K523" i="58"/>
  <c r="K522" i="58"/>
  <c r="K521" i="58"/>
  <c r="K520" i="58"/>
  <c r="K519" i="58"/>
  <c r="K518" i="58"/>
  <c r="K517" i="58"/>
  <c r="K516" i="58"/>
  <c r="K515" i="58"/>
  <c r="K514" i="58"/>
  <c r="K513" i="58"/>
  <c r="K512" i="58"/>
  <c r="K511" i="58"/>
  <c r="K510" i="58"/>
  <c r="K509" i="58"/>
  <c r="K508" i="58"/>
  <c r="K507" i="58"/>
  <c r="K506" i="58"/>
  <c r="K505" i="58"/>
  <c r="K504" i="58"/>
  <c r="K503" i="58"/>
  <c r="K502" i="58"/>
  <c r="K501" i="58"/>
  <c r="K500" i="58"/>
  <c r="K499" i="58"/>
  <c r="K498" i="58"/>
  <c r="K497" i="58"/>
  <c r="K496" i="58"/>
  <c r="K495" i="58"/>
  <c r="K494" i="58"/>
  <c r="K493" i="58"/>
  <c r="K492" i="58"/>
  <c r="K491" i="58"/>
  <c r="K490" i="58"/>
  <c r="K489" i="58"/>
  <c r="K488" i="58"/>
  <c r="K487" i="58"/>
  <c r="K486" i="58"/>
  <c r="K485" i="58"/>
  <c r="K484" i="58"/>
  <c r="K483" i="58"/>
  <c r="K482" i="58"/>
  <c r="K481" i="58"/>
  <c r="K480" i="58"/>
  <c r="K479" i="58"/>
  <c r="K478" i="58"/>
  <c r="K477" i="58"/>
  <c r="K476" i="58"/>
  <c r="K475" i="58"/>
  <c r="K474" i="58"/>
  <c r="K473" i="58"/>
  <c r="K472" i="58"/>
  <c r="K471" i="58"/>
  <c r="K470" i="58"/>
  <c r="K469" i="58"/>
  <c r="K468" i="58"/>
  <c r="K467" i="58"/>
  <c r="K466" i="58"/>
  <c r="K465" i="58"/>
  <c r="K464" i="58"/>
  <c r="K463" i="58"/>
  <c r="K462" i="58"/>
  <c r="K461" i="58"/>
  <c r="K460" i="58"/>
  <c r="K459" i="58"/>
  <c r="K458" i="58"/>
  <c r="K457" i="58"/>
  <c r="K456" i="58"/>
  <c r="K455" i="58"/>
  <c r="K454" i="58"/>
  <c r="K453" i="58"/>
  <c r="K452" i="58"/>
  <c r="K451" i="58"/>
  <c r="K450" i="58"/>
  <c r="K449" i="58"/>
  <c r="K448" i="58"/>
  <c r="K447" i="58"/>
  <c r="K446" i="58"/>
  <c r="K445" i="58"/>
  <c r="K444" i="58"/>
  <c r="K443" i="58"/>
  <c r="K442" i="58"/>
  <c r="K441" i="58"/>
  <c r="K440" i="58"/>
  <c r="K439" i="58"/>
  <c r="K438" i="58"/>
  <c r="K437" i="58"/>
  <c r="K436" i="58"/>
  <c r="K435" i="58"/>
  <c r="K434" i="58"/>
  <c r="K433" i="58"/>
  <c r="K432" i="58"/>
  <c r="K431" i="58"/>
  <c r="K430" i="58"/>
  <c r="K429" i="58"/>
  <c r="K428" i="58"/>
  <c r="K427" i="58"/>
  <c r="K426" i="58"/>
  <c r="K425" i="58"/>
  <c r="K424" i="58"/>
  <c r="K423" i="58"/>
  <c r="K422" i="58"/>
  <c r="K421" i="58"/>
  <c r="K420" i="58"/>
  <c r="K419" i="58"/>
  <c r="K418" i="58"/>
  <c r="K417" i="58"/>
  <c r="K416" i="58"/>
  <c r="K415" i="58"/>
  <c r="K414" i="58"/>
  <c r="K413" i="58"/>
  <c r="K412" i="58"/>
  <c r="K411" i="58"/>
  <c r="K410" i="58"/>
  <c r="K409" i="58"/>
  <c r="K408" i="58"/>
  <c r="K407" i="58"/>
  <c r="K406" i="58"/>
  <c r="K405" i="58"/>
  <c r="K404" i="58"/>
  <c r="K403" i="58"/>
  <c r="K402" i="58"/>
  <c r="K401" i="58"/>
  <c r="K400" i="58"/>
  <c r="K399" i="58"/>
  <c r="K398" i="58"/>
  <c r="K397" i="58"/>
  <c r="K396" i="58"/>
  <c r="K395" i="58"/>
  <c r="K394" i="58"/>
  <c r="K393" i="58"/>
  <c r="K392" i="58"/>
  <c r="K391" i="58"/>
  <c r="K390" i="58"/>
  <c r="K389" i="58"/>
  <c r="K388" i="58"/>
  <c r="K387" i="58"/>
  <c r="K386" i="58"/>
  <c r="K385" i="58"/>
  <c r="K384" i="58"/>
  <c r="K383" i="58"/>
  <c r="K382" i="58"/>
  <c r="K381" i="58"/>
  <c r="K380" i="58"/>
  <c r="K379" i="58"/>
  <c r="K378" i="58"/>
  <c r="K377" i="58"/>
  <c r="K376" i="58"/>
  <c r="K375" i="58"/>
  <c r="K374" i="58"/>
  <c r="K373" i="58"/>
  <c r="K372" i="58"/>
  <c r="K371" i="58"/>
  <c r="K370" i="58"/>
  <c r="K369" i="58"/>
  <c r="K368" i="58"/>
  <c r="K367" i="58"/>
  <c r="K366" i="58"/>
  <c r="K365" i="58"/>
  <c r="K364" i="58"/>
  <c r="K363" i="58"/>
  <c r="K362" i="58"/>
  <c r="K361" i="58"/>
  <c r="K360" i="58"/>
  <c r="K359" i="58"/>
  <c r="K358" i="58"/>
  <c r="K357" i="58"/>
  <c r="K356" i="58"/>
  <c r="K355" i="58"/>
  <c r="K354" i="58"/>
  <c r="K353" i="58"/>
  <c r="K352" i="58"/>
  <c r="K351" i="58"/>
  <c r="K350" i="58"/>
  <c r="K349" i="58"/>
  <c r="K348" i="58"/>
  <c r="K347" i="58"/>
  <c r="K346" i="58"/>
  <c r="K345" i="58"/>
  <c r="K344" i="58"/>
  <c r="K343" i="58"/>
  <c r="K342" i="58"/>
  <c r="K341" i="58"/>
  <c r="K340" i="58"/>
  <c r="K339" i="58"/>
  <c r="K338" i="58"/>
  <c r="K337" i="58"/>
  <c r="K336" i="58"/>
  <c r="K335" i="58"/>
  <c r="K334" i="58"/>
  <c r="K333" i="58"/>
  <c r="K332" i="58"/>
  <c r="K331" i="58"/>
  <c r="K330" i="58"/>
  <c r="K329" i="58"/>
  <c r="K328" i="58"/>
  <c r="K327" i="58"/>
  <c r="K326" i="58"/>
  <c r="K325" i="58"/>
  <c r="K324" i="58"/>
  <c r="K323" i="58"/>
  <c r="K322" i="58"/>
  <c r="K321" i="58"/>
  <c r="K320" i="58"/>
  <c r="K319" i="58"/>
  <c r="K318" i="58"/>
  <c r="K317" i="58"/>
  <c r="K316" i="58"/>
  <c r="K315" i="58"/>
  <c r="K314" i="58"/>
  <c r="K313" i="58"/>
  <c r="K312" i="58"/>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R6" i="69" l="1"/>
  <c r="T6" i="69" s="1"/>
  <c r="R76" i="69"/>
  <c r="T76" i="69" s="1"/>
  <c r="R44" i="69"/>
  <c r="T44" i="69" s="1"/>
  <c r="R12" i="69"/>
  <c r="T12" i="69" s="1"/>
  <c r="R53" i="69"/>
  <c r="T53" i="69" s="1"/>
  <c r="R21" i="69"/>
  <c r="T21" i="69" s="1"/>
  <c r="R62" i="69"/>
  <c r="T62" i="69" s="1"/>
  <c r="R30" i="69"/>
  <c r="T30" i="69" s="1"/>
  <c r="R75" i="69"/>
  <c r="T75" i="69" s="1"/>
  <c r="R43" i="69"/>
  <c r="T43" i="69" s="1"/>
  <c r="R11" i="69"/>
  <c r="T11" i="69" s="1"/>
  <c r="R32" i="69"/>
  <c r="T32" i="69" s="1"/>
  <c r="R41" i="69"/>
  <c r="T41" i="69" s="1"/>
  <c r="R18" i="69"/>
  <c r="T18" i="69" s="1"/>
  <c r="R74" i="69"/>
  <c r="T74" i="69" s="1"/>
  <c r="R23" i="69"/>
  <c r="T23" i="69" s="1"/>
  <c r="R61" i="69"/>
  <c r="T61" i="69" s="1"/>
  <c r="R38" i="69"/>
  <c r="T38" i="69" s="1"/>
  <c r="R48" i="69"/>
  <c r="T48" i="69" s="1"/>
  <c r="R57" i="69"/>
  <c r="T57" i="69" s="1"/>
  <c r="R79" i="69"/>
  <c r="T79" i="69" s="1"/>
  <c r="R72" i="69"/>
  <c r="T72" i="69" s="1"/>
  <c r="R40" i="69"/>
  <c r="T40" i="69" s="1"/>
  <c r="R8" i="69"/>
  <c r="T8" i="69" s="1"/>
  <c r="R49" i="69"/>
  <c r="T49" i="69" s="1"/>
  <c r="R17" i="69"/>
  <c r="T17" i="69" s="1"/>
  <c r="R58" i="69"/>
  <c r="T58" i="69" s="1"/>
  <c r="R26" i="69"/>
  <c r="T26" i="69" s="1"/>
  <c r="R71" i="69"/>
  <c r="T71" i="69" s="1"/>
  <c r="R39" i="69"/>
  <c r="T39" i="69" s="1"/>
  <c r="R7" i="69"/>
  <c r="T7" i="69" s="1"/>
  <c r="R73" i="69"/>
  <c r="T73" i="69" s="1"/>
  <c r="R50" i="69"/>
  <c r="T50" i="69" s="1"/>
  <c r="R31" i="69"/>
  <c r="T31" i="69" s="1"/>
  <c r="R10" i="69"/>
  <c r="T10" i="69" s="1"/>
  <c r="R52" i="69"/>
  <c r="T52" i="69" s="1"/>
  <c r="R51" i="69"/>
  <c r="T51" i="69" s="1"/>
  <c r="R25" i="69"/>
  <c r="T25" i="69" s="1"/>
  <c r="R47" i="69"/>
  <c r="T47" i="69" s="1"/>
  <c r="R68" i="69"/>
  <c r="T68" i="69" s="1"/>
  <c r="R36" i="69"/>
  <c r="T36" i="69" s="1"/>
  <c r="R77" i="69"/>
  <c r="T77" i="69" s="1"/>
  <c r="R45" i="69"/>
  <c r="T45" i="69" s="1"/>
  <c r="R13" i="69"/>
  <c r="T13" i="69" s="1"/>
  <c r="R54" i="69"/>
  <c r="T54" i="69" s="1"/>
  <c r="R22" i="69"/>
  <c r="T22" i="69" s="1"/>
  <c r="R67" i="69"/>
  <c r="T67" i="69" s="1"/>
  <c r="R35" i="69"/>
  <c r="T35" i="69" s="1"/>
  <c r="R64" i="69"/>
  <c r="T64" i="69" s="1"/>
  <c r="R9" i="69"/>
  <c r="T9" i="69" s="1"/>
  <c r="R63" i="69"/>
  <c r="T63" i="69" s="1"/>
  <c r="R42" i="69"/>
  <c r="T42" i="69" s="1"/>
  <c r="R20" i="69"/>
  <c r="T20" i="69" s="1"/>
  <c r="R70" i="69"/>
  <c r="T70" i="69" s="1"/>
  <c r="R19" i="69"/>
  <c r="T19" i="69" s="1"/>
  <c r="R16" i="69"/>
  <c r="T16" i="69" s="1"/>
  <c r="R34" i="69"/>
  <c r="T34" i="69" s="1"/>
  <c r="R60" i="69"/>
  <c r="T60" i="69" s="1"/>
  <c r="R28" i="69"/>
  <c r="T28" i="69" s="1"/>
  <c r="R69" i="69"/>
  <c r="T69" i="69" s="1"/>
  <c r="R37" i="69"/>
  <c r="T37" i="69" s="1"/>
  <c r="R78" i="69"/>
  <c r="T78" i="69" s="1"/>
  <c r="R46" i="69"/>
  <c r="T46" i="69" s="1"/>
  <c r="R14" i="69"/>
  <c r="T14" i="69" s="1"/>
  <c r="R59" i="69"/>
  <c r="T59" i="69" s="1"/>
  <c r="R27" i="69"/>
  <c r="T27" i="69" s="1"/>
  <c r="R56" i="69"/>
  <c r="T56" i="69" s="1"/>
  <c r="R24" i="69"/>
  <c r="T24" i="69" s="1"/>
  <c r="R65" i="69"/>
  <c r="T65" i="69" s="1"/>
  <c r="R33" i="69"/>
  <c r="T33" i="69" s="1"/>
  <c r="R55" i="69"/>
  <c r="T55" i="69" s="1"/>
  <c r="R29" i="69"/>
  <c r="T29" i="69" s="1"/>
  <c r="R66" i="69"/>
  <c r="T66" i="69" s="1"/>
  <c r="R15" i="69"/>
  <c r="T15" i="69" s="1"/>
  <c r="I7" i="58" l="1"/>
  <c r="BO831" i="58"/>
  <c r="BN831" i="58"/>
  <c r="BO830" i="58"/>
  <c r="BN830" i="58"/>
  <c r="BO829" i="58"/>
  <c r="BN829" i="58"/>
  <c r="BO828" i="58"/>
  <c r="BN828" i="58"/>
  <c r="BO827" i="58"/>
  <c r="BN827" i="58"/>
  <c r="BO826" i="58"/>
  <c r="BN826" i="58"/>
  <c r="BO824" i="58"/>
  <c r="BN824" i="58"/>
  <c r="BO823" i="58"/>
  <c r="BN823" i="58"/>
  <c r="BO822" i="58"/>
  <c r="BN822" i="58"/>
  <c r="BO821" i="58"/>
  <c r="BN821" i="58"/>
  <c r="BG831" i="58"/>
  <c r="BF831" i="58"/>
  <c r="BG830" i="58"/>
  <c r="BF830" i="58"/>
  <c r="BG829" i="58"/>
  <c r="BF829" i="58"/>
  <c r="BG828" i="58"/>
  <c r="BF828" i="58"/>
  <c r="BG827" i="58"/>
  <c r="BF827" i="58"/>
  <c r="BG826" i="58"/>
  <c r="BF826" i="58"/>
  <c r="BG825" i="58"/>
  <c r="BF825" i="58"/>
  <c r="BG824" i="58"/>
  <c r="BF824" i="58"/>
  <c r="BG823" i="58"/>
  <c r="BF823" i="58"/>
  <c r="BG822" i="58"/>
  <c r="BF822" i="58"/>
  <c r="BG821" i="58"/>
  <c r="BF821" i="58"/>
  <c r="AY831" i="58"/>
  <c r="AX831" i="58"/>
  <c r="AY830" i="58"/>
  <c r="AX830" i="58"/>
  <c r="AY829" i="58"/>
  <c r="AX829" i="58"/>
  <c r="AY828" i="58"/>
  <c r="AX828" i="58"/>
  <c r="AY827" i="58"/>
  <c r="AX827" i="58"/>
  <c r="AY826" i="58"/>
  <c r="AX826" i="58"/>
  <c r="AY825" i="58"/>
  <c r="AX825" i="58"/>
  <c r="AY824" i="58"/>
  <c r="AX824" i="58"/>
  <c r="AY823" i="58"/>
  <c r="AX823" i="58"/>
  <c r="AY822" i="58"/>
  <c r="AX822" i="58"/>
  <c r="AY821" i="58"/>
  <c r="AX821" i="58"/>
  <c r="AQ831" i="58"/>
  <c r="AP831" i="58"/>
  <c r="AQ830" i="58"/>
  <c r="AP830" i="58"/>
  <c r="AQ829" i="58"/>
  <c r="AP829" i="58"/>
  <c r="AQ828" i="58"/>
  <c r="AP828" i="58"/>
  <c r="AQ827" i="58"/>
  <c r="AP827" i="58"/>
  <c r="AQ826" i="58"/>
  <c r="AP826" i="58"/>
  <c r="AQ825" i="58"/>
  <c r="AP825" i="58"/>
  <c r="AQ824" i="58"/>
  <c r="AP824" i="58"/>
  <c r="AQ823" i="58"/>
  <c r="AP823" i="58"/>
  <c r="AQ822" i="58"/>
  <c r="AP822" i="58"/>
  <c r="AQ821" i="58"/>
  <c r="AP821" i="58"/>
  <c r="AI831" i="58"/>
  <c r="AH831" i="58"/>
  <c r="AI830" i="58"/>
  <c r="AH830" i="58"/>
  <c r="AI829" i="58"/>
  <c r="AH829" i="58"/>
  <c r="AI828" i="58"/>
  <c r="AH828" i="58"/>
  <c r="AI827" i="58"/>
  <c r="AH827" i="58"/>
  <c r="AI826" i="58"/>
  <c r="AH826" i="58"/>
  <c r="AI825" i="58"/>
  <c r="AH825" i="58"/>
  <c r="AI824" i="58"/>
  <c r="AH824" i="58"/>
  <c r="AI823" i="58"/>
  <c r="AH823" i="58"/>
  <c r="AI822" i="58"/>
  <c r="AH822" i="58"/>
  <c r="AI821" i="58"/>
  <c r="AH821" i="58"/>
  <c r="AA831" i="58"/>
  <c r="Z831" i="58"/>
  <c r="AA830" i="58"/>
  <c r="Z830" i="58"/>
  <c r="AA829" i="58"/>
  <c r="Z829" i="58"/>
  <c r="AA828" i="58"/>
  <c r="Z828" i="58"/>
  <c r="AA827" i="58"/>
  <c r="Z827" i="58"/>
  <c r="AA826" i="58"/>
  <c r="Z826" i="58"/>
  <c r="AA825" i="58"/>
  <c r="Z825" i="58"/>
  <c r="AA824" i="58"/>
  <c r="Z824" i="58"/>
  <c r="AA823" i="58"/>
  <c r="Z823" i="58"/>
  <c r="AA822" i="58"/>
  <c r="Z822" i="58"/>
  <c r="AA821" i="58"/>
  <c r="Z821" i="58"/>
  <c r="S831" i="58"/>
  <c r="R831" i="58"/>
  <c r="S830" i="58"/>
  <c r="R830" i="58"/>
  <c r="R829" i="58"/>
  <c r="R828" i="58"/>
  <c r="R827" i="58"/>
  <c r="R826" i="58"/>
  <c r="R825" i="58"/>
  <c r="R824" i="58"/>
  <c r="R823" i="58"/>
  <c r="R822" i="58"/>
  <c r="R821" i="58"/>
  <c r="K831" i="58"/>
  <c r="J831" i="58"/>
  <c r="K830" i="58"/>
  <c r="J830" i="58"/>
  <c r="K829" i="58"/>
  <c r="J829" i="58"/>
  <c r="K828" i="58"/>
  <c r="J828" i="58"/>
  <c r="K827" i="58"/>
  <c r="J827" i="58"/>
  <c r="K826" i="58"/>
  <c r="J826" i="58"/>
  <c r="K825" i="58"/>
  <c r="J825" i="58"/>
  <c r="K824" i="58"/>
  <c r="J824" i="58"/>
  <c r="K823" i="58"/>
  <c r="K822" i="58"/>
  <c r="BM831" i="58"/>
  <c r="BE829" i="58"/>
  <c r="Y825" i="58"/>
  <c r="Q828" i="58"/>
  <c r="I828" i="58"/>
  <c r="AG830" i="58" l="1"/>
  <c r="AG823" i="58"/>
  <c r="AG822" i="58"/>
  <c r="AG821" i="58"/>
  <c r="AG824" i="58"/>
  <c r="AG827" i="58"/>
  <c r="AG826" i="58"/>
  <c r="AG825" i="58"/>
  <c r="I831" i="58"/>
  <c r="I822" i="58"/>
  <c r="I821" i="58"/>
  <c r="I826" i="58"/>
  <c r="I825" i="58"/>
  <c r="I824" i="58"/>
  <c r="I823" i="58"/>
  <c r="Q831" i="58"/>
  <c r="Q822" i="58"/>
  <c r="Q821" i="58"/>
  <c r="AO827" i="58"/>
  <c r="AO824" i="58"/>
  <c r="AO822" i="58"/>
  <c r="AO823" i="58"/>
  <c r="AO821" i="58"/>
  <c r="Y822" i="58"/>
  <c r="I827" i="58"/>
  <c r="Y830" i="58"/>
  <c r="BE826" i="58"/>
  <c r="BM821" i="58"/>
  <c r="BM825" i="58"/>
  <c r="BM830" i="58"/>
  <c r="BM829" i="58"/>
  <c r="BM827" i="58"/>
  <c r="BM826" i="58"/>
  <c r="BM824" i="58"/>
  <c r="BM823" i="58"/>
  <c r="BM822" i="58"/>
  <c r="BM828" i="58"/>
  <c r="I12" i="58"/>
  <c r="I11" i="58"/>
  <c r="I10" i="58"/>
  <c r="I17" i="58"/>
  <c r="I9" i="58"/>
  <c r="I15" i="58"/>
  <c r="I14" i="58"/>
  <c r="I16" i="58"/>
  <c r="I13" i="58"/>
  <c r="I8" i="58"/>
  <c r="AW824" i="58"/>
  <c r="AW826" i="58"/>
  <c r="AW831" i="58"/>
  <c r="AW823" i="58"/>
  <c r="AW828" i="58"/>
  <c r="AW825" i="58"/>
  <c r="AW830" i="58"/>
  <c r="AW822" i="58"/>
  <c r="AW827" i="58"/>
  <c r="AW821" i="58"/>
  <c r="AW829" i="58"/>
  <c r="Q826" i="58"/>
  <c r="Y828" i="58"/>
  <c r="AO830" i="58"/>
  <c r="BE824" i="58"/>
  <c r="I829" i="58"/>
  <c r="Q829" i="58"/>
  <c r="Y823" i="58"/>
  <c r="Y831" i="58"/>
  <c r="AG828" i="58"/>
  <c r="AO825" i="58"/>
  <c r="BE827" i="58"/>
  <c r="Q824" i="58"/>
  <c r="Y826" i="58"/>
  <c r="AG831" i="58"/>
  <c r="AO828" i="58"/>
  <c r="BE822" i="58"/>
  <c r="BE830" i="58"/>
  <c r="Q827" i="58"/>
  <c r="Y821" i="58"/>
  <c r="Y829" i="58"/>
  <c r="AO831" i="58"/>
  <c r="BE825" i="58"/>
  <c r="I830" i="58"/>
  <c r="Q830" i="58"/>
  <c r="Y824" i="58"/>
  <c r="AG829" i="58"/>
  <c r="AO826" i="58"/>
  <c r="BE828" i="58"/>
  <c r="Q825" i="58"/>
  <c r="Y827" i="58"/>
  <c r="AO829" i="58"/>
  <c r="BE823" i="58"/>
  <c r="BE831" i="58"/>
  <c r="Q823" i="58"/>
  <c r="BE821" i="58"/>
  <c r="F14" i="60" l="1"/>
  <c r="F6" i="60"/>
  <c r="F13" i="60"/>
  <c r="F12" i="60"/>
  <c r="F10" i="60"/>
  <c r="F11" i="60"/>
  <c r="F15" i="60"/>
  <c r="F8" i="60"/>
  <c r="F7" i="60"/>
  <c r="F9" i="60"/>
  <c r="J12" i="18" l="1"/>
  <c r="J11" i="18"/>
  <c r="J10" i="18"/>
  <c r="J9" i="18"/>
  <c r="J8" i="18"/>
  <c r="J7" i="18"/>
  <c r="J6" i="18"/>
  <c r="I12" i="18"/>
  <c r="I11" i="18"/>
  <c r="I10" i="18"/>
  <c r="I9" i="18"/>
  <c r="I8" i="18"/>
  <c r="I7" i="18"/>
  <c r="I6" i="18"/>
  <c r="K12" i="18"/>
  <c r="K11" i="18"/>
  <c r="K10" i="18"/>
  <c r="H9" i="18"/>
  <c r="K8" i="18"/>
  <c r="K6" i="18"/>
  <c r="H8" i="18" l="1"/>
  <c r="K7" i="18"/>
  <c r="H7" i="18"/>
  <c r="K9" i="18"/>
  <c r="H10" i="18"/>
  <c r="H11" i="18"/>
  <c r="H12" i="18"/>
  <c r="H16" i="60" l="1"/>
  <c r="H15" i="60"/>
  <c r="H14" i="60"/>
  <c r="H13" i="60"/>
  <c r="H12" i="60"/>
  <c r="H11" i="60"/>
  <c r="H10" i="60"/>
  <c r="H9" i="60"/>
  <c r="H8" i="60"/>
  <c r="H7" i="60"/>
  <c r="G16" i="60"/>
  <c r="G15" i="60"/>
  <c r="G14" i="60"/>
  <c r="G13" i="60"/>
  <c r="G12" i="60"/>
  <c r="G11" i="60"/>
  <c r="G10" i="60"/>
  <c r="K9" i="57"/>
  <c r="K8" i="57"/>
  <c r="K7" i="57"/>
  <c r="K6" i="57"/>
  <c r="K5" i="57"/>
  <c r="K4" i="57"/>
  <c r="J9" i="57"/>
  <c r="J8" i="57"/>
  <c r="J7" i="57"/>
  <c r="J6" i="57"/>
  <c r="J5" i="57"/>
  <c r="J4" i="57"/>
  <c r="H9" i="56"/>
  <c r="H8" i="56"/>
  <c r="H7" i="56"/>
  <c r="H6" i="56"/>
  <c r="H5" i="56"/>
  <c r="H4" i="56"/>
  <c r="G9" i="56"/>
  <c r="G8" i="56"/>
  <c r="G7" i="56"/>
  <c r="G6" i="56"/>
  <c r="G5" i="56"/>
  <c r="G4" i="56"/>
  <c r="K7" i="19"/>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78" i="19"/>
  <c r="K79" i="19"/>
  <c r="K6" i="19"/>
  <c r="J7" i="19"/>
  <c r="J8" i="19"/>
  <c r="J9"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6" i="19"/>
  <c r="AA6" i="19" l="1"/>
  <c r="Z6" i="19" s="1"/>
  <c r="AB6" i="19" s="1"/>
  <c r="AC6" i="19" s="1"/>
  <c r="J23" i="63"/>
  <c r="J58" i="62"/>
  <c r="I23" i="63"/>
  <c r="I58" i="62"/>
  <c r="J22" i="63"/>
  <c r="J57" i="62"/>
  <c r="I22" i="63"/>
  <c r="I57" i="62"/>
  <c r="J21" i="63"/>
  <c r="J56" i="62"/>
  <c r="I21" i="63"/>
  <c r="I56" i="62"/>
  <c r="J20" i="63"/>
  <c r="J55" i="62"/>
  <c r="I20" i="63"/>
  <c r="I55" i="62"/>
  <c r="J19" i="63"/>
  <c r="J54" i="62"/>
  <c r="I19" i="63"/>
  <c r="I54" i="62"/>
  <c r="J18" i="63"/>
  <c r="J53" i="62"/>
  <c r="I18" i="63"/>
  <c r="I53" i="62"/>
  <c r="W75" i="19"/>
  <c r="V75" i="19" s="1"/>
  <c r="X75" i="19" s="1"/>
  <c r="W68" i="19"/>
  <c r="V68" i="19" s="1"/>
  <c r="X68" i="19" s="1"/>
  <c r="W62" i="19"/>
  <c r="V62" i="19" s="1"/>
  <c r="X62" i="19" s="1"/>
  <c r="W49" i="19"/>
  <c r="V49" i="19" s="1"/>
  <c r="X49" i="19" s="1"/>
  <c r="W43" i="19"/>
  <c r="V43" i="19" s="1"/>
  <c r="X43" i="19" s="1"/>
  <c r="W36" i="19"/>
  <c r="V36" i="19" s="1"/>
  <c r="X36" i="19" s="1"/>
  <c r="W30" i="19"/>
  <c r="V30" i="19" s="1"/>
  <c r="X30" i="19" s="1"/>
  <c r="W17" i="19"/>
  <c r="V17" i="19" s="1"/>
  <c r="X17" i="19" s="1"/>
  <c r="W11" i="19"/>
  <c r="V11" i="19" s="1"/>
  <c r="X11" i="19" s="1"/>
  <c r="W23" i="19"/>
  <c r="V23" i="19" s="1"/>
  <c r="X23" i="19" s="1"/>
  <c r="W74" i="19"/>
  <c r="V74" i="19" s="1"/>
  <c r="X74" i="19" s="1"/>
  <c r="W61" i="19"/>
  <c r="V61" i="19" s="1"/>
  <c r="X61" i="19" s="1"/>
  <c r="W55" i="19"/>
  <c r="V55" i="19" s="1"/>
  <c r="X55" i="19" s="1"/>
  <c r="W48" i="19"/>
  <c r="V48" i="19" s="1"/>
  <c r="X48" i="19" s="1"/>
  <c r="W42" i="19"/>
  <c r="V42" i="19" s="1"/>
  <c r="X42" i="19" s="1"/>
  <c r="W29" i="19"/>
  <c r="V29" i="19" s="1"/>
  <c r="X29" i="19" s="1"/>
  <c r="W16" i="19"/>
  <c r="V16" i="19" s="1"/>
  <c r="X16" i="19" s="1"/>
  <c r="W10" i="19"/>
  <c r="V10" i="19" s="1"/>
  <c r="X10" i="19" s="1"/>
  <c r="W73" i="19"/>
  <c r="V73" i="19" s="1"/>
  <c r="X73" i="19" s="1"/>
  <c r="W67" i="19"/>
  <c r="V67" i="19" s="1"/>
  <c r="X67" i="19" s="1"/>
  <c r="W60" i="19"/>
  <c r="V60" i="19" s="1"/>
  <c r="X60" i="19" s="1"/>
  <c r="W54" i="19"/>
  <c r="V54" i="19" s="1"/>
  <c r="X54" i="19" s="1"/>
  <c r="W41" i="19"/>
  <c r="V41" i="19" s="1"/>
  <c r="X41" i="19" s="1"/>
  <c r="W35" i="19"/>
  <c r="V35" i="19" s="1"/>
  <c r="X35" i="19" s="1"/>
  <c r="W28" i="19"/>
  <c r="V28" i="19" s="1"/>
  <c r="X28" i="19" s="1"/>
  <c r="W22" i="19"/>
  <c r="V22" i="19" s="1"/>
  <c r="X22" i="19" s="1"/>
  <c r="W9" i="19"/>
  <c r="V9" i="19" s="1"/>
  <c r="X9" i="19" s="1"/>
  <c r="W79" i="19"/>
  <c r="V79" i="19" s="1"/>
  <c r="X79" i="19" s="1"/>
  <c r="W72" i="19"/>
  <c r="V72" i="19" s="1"/>
  <c r="X72" i="19" s="1"/>
  <c r="W66" i="19"/>
  <c r="V66" i="19" s="1"/>
  <c r="X66" i="19" s="1"/>
  <c r="W53" i="19"/>
  <c r="V53" i="19" s="1"/>
  <c r="X53" i="19" s="1"/>
  <c r="W47" i="19"/>
  <c r="V47" i="19" s="1"/>
  <c r="X47" i="19" s="1"/>
  <c r="W40" i="19"/>
  <c r="V40" i="19" s="1"/>
  <c r="X40" i="19" s="1"/>
  <c r="W34" i="19"/>
  <c r="V34" i="19" s="1"/>
  <c r="X34" i="19" s="1"/>
  <c r="W21" i="19"/>
  <c r="V21" i="19" s="1"/>
  <c r="X21" i="19" s="1"/>
  <c r="W15" i="19"/>
  <c r="V15" i="19" s="1"/>
  <c r="X15" i="19" s="1"/>
  <c r="W8" i="19"/>
  <c r="V8" i="19" s="1"/>
  <c r="X8" i="19" s="1"/>
  <c r="W50" i="19"/>
  <c r="V50" i="19" s="1"/>
  <c r="X50" i="19" s="1"/>
  <c r="W31" i="19"/>
  <c r="V31" i="19" s="1"/>
  <c r="X31" i="19" s="1"/>
  <c r="W78" i="19"/>
  <c r="V78" i="19" s="1"/>
  <c r="X78" i="19" s="1"/>
  <c r="W65" i="19"/>
  <c r="V65" i="19" s="1"/>
  <c r="X65" i="19" s="1"/>
  <c r="W59" i="19"/>
  <c r="V59" i="19" s="1"/>
  <c r="X59" i="19" s="1"/>
  <c r="W52" i="19"/>
  <c r="V52" i="19" s="1"/>
  <c r="X52" i="19" s="1"/>
  <c r="W46" i="19"/>
  <c r="V46" i="19" s="1"/>
  <c r="X46" i="19" s="1"/>
  <c r="W33" i="19"/>
  <c r="V33" i="19" s="1"/>
  <c r="X33" i="19" s="1"/>
  <c r="W27" i="19"/>
  <c r="V27" i="19" s="1"/>
  <c r="X27" i="19" s="1"/>
  <c r="W20" i="19"/>
  <c r="V20" i="19" s="1"/>
  <c r="X20" i="19" s="1"/>
  <c r="W14" i="19"/>
  <c r="V14" i="19" s="1"/>
  <c r="X14" i="19" s="1"/>
  <c r="W56" i="19"/>
  <c r="V56" i="19" s="1"/>
  <c r="X56" i="19" s="1"/>
  <c r="W24" i="19"/>
  <c r="V24" i="19" s="1"/>
  <c r="X24" i="19" s="1"/>
  <c r="W77" i="19"/>
  <c r="V77" i="19" s="1"/>
  <c r="X77" i="19" s="1"/>
  <c r="W71" i="19"/>
  <c r="V71" i="19" s="1"/>
  <c r="X71" i="19" s="1"/>
  <c r="W64" i="19"/>
  <c r="V64" i="19" s="1"/>
  <c r="X64" i="19" s="1"/>
  <c r="W58" i="19"/>
  <c r="V58" i="19" s="1"/>
  <c r="X58" i="19" s="1"/>
  <c r="W45" i="19"/>
  <c r="V45" i="19" s="1"/>
  <c r="X45" i="19" s="1"/>
  <c r="W39" i="19"/>
  <c r="V39" i="19" s="1"/>
  <c r="X39" i="19" s="1"/>
  <c r="W32" i="19"/>
  <c r="V32" i="19" s="1"/>
  <c r="X32" i="19" s="1"/>
  <c r="W26" i="19"/>
  <c r="V26" i="19" s="1"/>
  <c r="X26" i="19" s="1"/>
  <c r="W13" i="19"/>
  <c r="V13" i="19" s="1"/>
  <c r="X13" i="19" s="1"/>
  <c r="W7" i="19"/>
  <c r="V7" i="19" s="1"/>
  <c r="X7" i="19" s="1"/>
  <c r="W69" i="19"/>
  <c r="V69" i="19" s="1"/>
  <c r="X69" i="19" s="1"/>
  <c r="W18" i="19"/>
  <c r="V18" i="19" s="1"/>
  <c r="X18" i="19" s="1"/>
  <c r="W76" i="19"/>
  <c r="V76" i="19" s="1"/>
  <c r="X76" i="19" s="1"/>
  <c r="W70" i="19"/>
  <c r="V70" i="19" s="1"/>
  <c r="X70" i="19" s="1"/>
  <c r="W57" i="19"/>
  <c r="V57" i="19" s="1"/>
  <c r="X57" i="19" s="1"/>
  <c r="W51" i="19"/>
  <c r="V51" i="19" s="1"/>
  <c r="X51" i="19" s="1"/>
  <c r="W44" i="19"/>
  <c r="V44" i="19" s="1"/>
  <c r="X44" i="19" s="1"/>
  <c r="W38" i="19"/>
  <c r="V38" i="19" s="1"/>
  <c r="X38" i="19" s="1"/>
  <c r="W25" i="19"/>
  <c r="V25" i="19" s="1"/>
  <c r="X25" i="19" s="1"/>
  <c r="W19" i="19"/>
  <c r="V19" i="19" s="1"/>
  <c r="X19" i="19" s="1"/>
  <c r="W12" i="19"/>
  <c r="V12" i="19" s="1"/>
  <c r="X12" i="19" s="1"/>
  <c r="W6" i="19"/>
  <c r="V6" i="19" s="1"/>
  <c r="X6" i="19" s="1"/>
  <c r="W63" i="19"/>
  <c r="V63" i="19" s="1"/>
  <c r="X63" i="19" s="1"/>
  <c r="W37" i="19"/>
  <c r="V37" i="19" s="1"/>
  <c r="X37" i="19" s="1"/>
  <c r="AA78" i="19"/>
  <c r="Z78" i="19" s="1"/>
  <c r="AB78" i="19" s="1"/>
  <c r="AA72" i="19"/>
  <c r="Z72" i="19" s="1"/>
  <c r="AB72" i="19" s="1"/>
  <c r="AA65" i="19"/>
  <c r="Z65" i="19" s="1"/>
  <c r="AB65" i="19" s="1"/>
  <c r="AA59" i="19"/>
  <c r="Z59" i="19" s="1"/>
  <c r="AB59" i="19" s="1"/>
  <c r="AA46" i="19"/>
  <c r="Z46" i="19" s="1"/>
  <c r="AB46" i="19" s="1"/>
  <c r="AA40" i="19"/>
  <c r="Z40" i="19" s="1"/>
  <c r="AB40" i="19" s="1"/>
  <c r="AA33" i="19"/>
  <c r="Z33" i="19" s="1"/>
  <c r="AB33" i="19" s="1"/>
  <c r="AA27" i="19"/>
  <c r="Z27" i="19" s="1"/>
  <c r="AB27" i="19" s="1"/>
  <c r="AA14" i="19"/>
  <c r="Z14" i="19" s="1"/>
  <c r="AB14" i="19" s="1"/>
  <c r="AA8" i="19"/>
  <c r="Z8" i="19" s="1"/>
  <c r="AB8" i="19" s="1"/>
  <c r="AA77" i="19"/>
  <c r="Z77" i="19" s="1"/>
  <c r="AB77" i="19" s="1"/>
  <c r="AA71" i="19"/>
  <c r="Z71" i="19" s="1"/>
  <c r="AB71" i="19" s="1"/>
  <c r="AA58" i="19"/>
  <c r="Z58" i="19" s="1"/>
  <c r="AB58" i="19" s="1"/>
  <c r="AA52" i="19"/>
  <c r="Z52" i="19" s="1"/>
  <c r="AB52" i="19" s="1"/>
  <c r="AA45" i="19"/>
  <c r="Z45" i="19" s="1"/>
  <c r="AB45" i="19" s="1"/>
  <c r="AA39" i="19"/>
  <c r="Z39" i="19" s="1"/>
  <c r="AB39" i="19" s="1"/>
  <c r="AA26" i="19"/>
  <c r="Z26" i="19" s="1"/>
  <c r="AB26" i="19" s="1"/>
  <c r="AA20" i="19"/>
  <c r="Z20" i="19" s="1"/>
  <c r="AB20" i="19" s="1"/>
  <c r="AA13" i="19"/>
  <c r="Z13" i="19" s="1"/>
  <c r="AB13" i="19" s="1"/>
  <c r="AA7" i="19"/>
  <c r="Z7" i="19" s="1"/>
  <c r="AB7" i="19" s="1"/>
  <c r="AA70" i="19"/>
  <c r="Z70" i="19" s="1"/>
  <c r="AB70" i="19" s="1"/>
  <c r="AA64" i="19"/>
  <c r="Z64" i="19" s="1"/>
  <c r="AB64" i="19" s="1"/>
  <c r="AA57" i="19"/>
  <c r="Z57" i="19" s="1"/>
  <c r="AB57" i="19" s="1"/>
  <c r="AA51" i="19"/>
  <c r="Z51" i="19" s="1"/>
  <c r="AB51" i="19" s="1"/>
  <c r="AA38" i="19"/>
  <c r="Z38" i="19" s="1"/>
  <c r="AB38" i="19" s="1"/>
  <c r="AA32" i="19"/>
  <c r="Z32" i="19" s="1"/>
  <c r="AB32" i="19" s="1"/>
  <c r="AA25" i="19"/>
  <c r="Z25" i="19" s="1"/>
  <c r="AB25" i="19" s="1"/>
  <c r="AA19" i="19"/>
  <c r="Z19" i="19" s="1"/>
  <c r="AB19" i="19" s="1"/>
  <c r="AA76" i="19"/>
  <c r="Z76" i="19" s="1"/>
  <c r="AB76" i="19" s="1"/>
  <c r="AA69" i="19"/>
  <c r="Z69" i="19" s="1"/>
  <c r="AB69" i="19" s="1"/>
  <c r="AA63" i="19"/>
  <c r="Z63" i="19" s="1"/>
  <c r="AB63" i="19" s="1"/>
  <c r="AA50" i="19"/>
  <c r="Z50" i="19" s="1"/>
  <c r="AB50" i="19" s="1"/>
  <c r="AA44" i="19"/>
  <c r="Z44" i="19" s="1"/>
  <c r="AB44" i="19" s="1"/>
  <c r="AA37" i="19"/>
  <c r="Z37" i="19" s="1"/>
  <c r="AB37" i="19" s="1"/>
  <c r="AA31" i="19"/>
  <c r="Z31" i="19" s="1"/>
  <c r="AB31" i="19" s="1"/>
  <c r="AA18" i="19"/>
  <c r="Z18" i="19" s="1"/>
  <c r="AB18" i="19" s="1"/>
  <c r="AA12" i="19"/>
  <c r="Z12" i="19" s="1"/>
  <c r="AB12" i="19" s="1"/>
  <c r="AA53" i="19"/>
  <c r="Z53" i="19" s="1"/>
  <c r="AB53" i="19" s="1"/>
  <c r="AA28" i="19"/>
  <c r="Z28" i="19" s="1"/>
  <c r="AB28" i="19" s="1"/>
  <c r="AA75" i="19"/>
  <c r="Z75" i="19" s="1"/>
  <c r="AB75" i="19" s="1"/>
  <c r="AA62" i="19"/>
  <c r="Z62" i="19" s="1"/>
  <c r="AB62" i="19" s="1"/>
  <c r="AA56" i="19"/>
  <c r="Z56" i="19" s="1"/>
  <c r="AB56" i="19" s="1"/>
  <c r="AA49" i="19"/>
  <c r="Z49" i="19" s="1"/>
  <c r="AB49" i="19" s="1"/>
  <c r="AA43" i="19"/>
  <c r="Z43" i="19" s="1"/>
  <c r="AB43" i="19" s="1"/>
  <c r="AA30" i="19"/>
  <c r="Z30" i="19" s="1"/>
  <c r="AB30" i="19" s="1"/>
  <c r="AA24" i="19"/>
  <c r="Z24" i="19" s="1"/>
  <c r="AB24" i="19" s="1"/>
  <c r="AA17" i="19"/>
  <c r="Z17" i="19" s="1"/>
  <c r="AB17" i="19" s="1"/>
  <c r="AA11" i="19"/>
  <c r="Z11" i="19" s="1"/>
  <c r="AB11" i="19" s="1"/>
  <c r="AA66" i="19"/>
  <c r="Z66" i="19" s="1"/>
  <c r="AB66" i="19" s="1"/>
  <c r="AA15" i="19"/>
  <c r="Z15" i="19" s="1"/>
  <c r="AB15" i="19" s="1"/>
  <c r="AA74" i="19"/>
  <c r="Z74" i="19" s="1"/>
  <c r="AB74" i="19" s="1"/>
  <c r="AA68" i="19"/>
  <c r="Z68" i="19" s="1"/>
  <c r="AB68" i="19" s="1"/>
  <c r="AA61" i="19"/>
  <c r="Z61" i="19" s="1"/>
  <c r="AB61" i="19" s="1"/>
  <c r="AA55" i="19"/>
  <c r="Z55" i="19" s="1"/>
  <c r="AB55" i="19" s="1"/>
  <c r="AA42" i="19"/>
  <c r="Z42" i="19" s="1"/>
  <c r="AB42" i="19" s="1"/>
  <c r="AA36" i="19"/>
  <c r="Z36" i="19" s="1"/>
  <c r="AB36" i="19" s="1"/>
  <c r="AA29" i="19"/>
  <c r="Z29" i="19" s="1"/>
  <c r="AB29" i="19" s="1"/>
  <c r="AA23" i="19"/>
  <c r="Z23" i="19" s="1"/>
  <c r="AB23" i="19" s="1"/>
  <c r="AA10" i="19"/>
  <c r="Z10" i="19" s="1"/>
  <c r="AB10" i="19" s="1"/>
  <c r="AA79" i="19"/>
  <c r="Z79" i="19" s="1"/>
  <c r="AB79" i="19" s="1"/>
  <c r="AA47" i="19"/>
  <c r="Z47" i="19" s="1"/>
  <c r="AB47" i="19" s="1"/>
  <c r="AA21" i="19"/>
  <c r="Z21" i="19" s="1"/>
  <c r="AB21" i="19" s="1"/>
  <c r="AA73" i="19"/>
  <c r="Z73" i="19" s="1"/>
  <c r="AB73" i="19" s="1"/>
  <c r="AA67" i="19"/>
  <c r="Z67" i="19" s="1"/>
  <c r="AB67" i="19" s="1"/>
  <c r="AA54" i="19"/>
  <c r="Z54" i="19" s="1"/>
  <c r="AB54" i="19" s="1"/>
  <c r="AA48" i="19"/>
  <c r="Z48" i="19" s="1"/>
  <c r="AB48" i="19" s="1"/>
  <c r="AA41" i="19"/>
  <c r="Z41" i="19" s="1"/>
  <c r="AB41" i="19" s="1"/>
  <c r="AA35" i="19"/>
  <c r="Z35" i="19" s="1"/>
  <c r="AB35" i="19" s="1"/>
  <c r="AA22" i="19"/>
  <c r="Z22" i="19" s="1"/>
  <c r="AB22" i="19" s="1"/>
  <c r="AA16" i="19"/>
  <c r="Z16" i="19" s="1"/>
  <c r="AB16" i="19" s="1"/>
  <c r="AA9" i="19"/>
  <c r="Z9" i="19" s="1"/>
  <c r="AB9" i="19" s="1"/>
  <c r="AA60" i="19"/>
  <c r="Z60" i="19" s="1"/>
  <c r="AB60" i="19" s="1"/>
  <c r="AA34" i="19"/>
  <c r="Z34" i="19" s="1"/>
  <c r="AB34" i="19" s="1"/>
  <c r="I674" i="58"/>
  <c r="I673" i="58"/>
  <c r="I671" i="58"/>
  <c r="I670" i="58"/>
  <c r="I677" i="58"/>
  <c r="I669" i="58"/>
  <c r="I676" i="58"/>
  <c r="I668" i="58"/>
  <c r="I675" i="58"/>
  <c r="I672" i="58"/>
  <c r="I667" i="58"/>
  <c r="I144" i="58"/>
  <c r="I143" i="58"/>
  <c r="I142" i="58"/>
  <c r="I149" i="58"/>
  <c r="I141" i="58"/>
  <c r="I139" i="58"/>
  <c r="I147" i="58"/>
  <c r="I146" i="58"/>
  <c r="I145" i="58"/>
  <c r="I140" i="58"/>
  <c r="I148" i="58"/>
  <c r="Q343" i="58"/>
  <c r="Q342" i="58"/>
  <c r="Q340" i="58"/>
  <c r="Q347" i="58"/>
  <c r="Q339" i="58"/>
  <c r="Q346" i="58"/>
  <c r="Q338" i="58"/>
  <c r="Q345" i="58"/>
  <c r="Q344" i="58"/>
  <c r="Q341" i="58"/>
  <c r="Q337" i="58"/>
  <c r="Y543" i="58"/>
  <c r="Y542" i="58"/>
  <c r="Y541" i="58"/>
  <c r="Y540" i="58"/>
  <c r="Y539" i="58"/>
  <c r="Y538" i="58"/>
  <c r="Y545" i="58"/>
  <c r="Y544" i="58"/>
  <c r="Y537" i="58"/>
  <c r="Y535" i="58"/>
  <c r="Y536" i="58"/>
  <c r="Y105" i="58"/>
  <c r="Y97" i="58"/>
  <c r="Y104" i="58"/>
  <c r="Y96" i="58"/>
  <c r="Y103" i="58"/>
  <c r="Y102" i="58"/>
  <c r="Y95" i="58"/>
  <c r="Y101" i="58"/>
  <c r="Y100" i="58"/>
  <c r="Y99" i="58"/>
  <c r="Y98" i="58"/>
  <c r="AG298" i="58"/>
  <c r="AG297" i="58"/>
  <c r="AG296" i="58"/>
  <c r="AG295" i="58"/>
  <c r="AG294" i="58"/>
  <c r="AG303" i="58"/>
  <c r="AG302" i="58"/>
  <c r="AG293" i="58"/>
  <c r="AG301" i="58"/>
  <c r="AG299" i="58"/>
  <c r="AG300" i="58"/>
  <c r="AO495" i="58"/>
  <c r="AO501" i="58"/>
  <c r="AO493" i="58"/>
  <c r="AO500" i="58"/>
  <c r="AO492" i="58"/>
  <c r="AO498" i="58"/>
  <c r="AO497" i="58"/>
  <c r="AO496" i="58"/>
  <c r="AO494" i="58"/>
  <c r="AO499" i="58"/>
  <c r="AO491" i="58"/>
  <c r="AO59" i="58"/>
  <c r="AO58" i="58"/>
  <c r="AO57" i="58"/>
  <c r="AO56" i="58"/>
  <c r="AO55" i="58"/>
  <c r="AO60" i="58"/>
  <c r="AO52" i="58"/>
  <c r="AO54" i="58"/>
  <c r="AO53" i="58"/>
  <c r="AO61" i="58"/>
  <c r="AO51" i="58"/>
  <c r="AW253" i="58"/>
  <c r="AW252" i="58"/>
  <c r="AW259" i="58"/>
  <c r="AW251" i="58"/>
  <c r="AW257" i="58"/>
  <c r="AW256" i="58"/>
  <c r="AW255" i="58"/>
  <c r="AW249" i="58"/>
  <c r="AW258" i="58"/>
  <c r="AW254" i="58"/>
  <c r="AW250" i="58"/>
  <c r="BE718" i="58"/>
  <c r="BE717" i="58"/>
  <c r="BE716" i="58"/>
  <c r="BE715" i="58"/>
  <c r="BE714" i="58"/>
  <c r="BE721" i="58"/>
  <c r="BE713" i="58"/>
  <c r="BE720" i="58"/>
  <c r="BE712" i="58"/>
  <c r="BE711" i="58"/>
  <c r="BE719" i="58"/>
  <c r="BE279" i="58"/>
  <c r="BE278" i="58"/>
  <c r="BE277" i="58"/>
  <c r="BE276" i="58"/>
  <c r="BE275" i="58"/>
  <c r="BE274" i="58"/>
  <c r="BE281" i="58"/>
  <c r="BE273" i="58"/>
  <c r="BE280" i="58"/>
  <c r="BE272" i="58"/>
  <c r="BE271" i="58"/>
  <c r="I575" i="58"/>
  <c r="I574" i="58"/>
  <c r="I573" i="58"/>
  <c r="I572" i="58"/>
  <c r="I571" i="58"/>
  <c r="I578" i="58"/>
  <c r="I570" i="58"/>
  <c r="I577" i="58"/>
  <c r="I569" i="58"/>
  <c r="I576" i="58"/>
  <c r="I568" i="58"/>
  <c r="I399" i="58"/>
  <c r="I398" i="58"/>
  <c r="I397" i="58"/>
  <c r="I396" i="58"/>
  <c r="I402" i="58"/>
  <c r="I394" i="58"/>
  <c r="I401" i="58"/>
  <c r="I393" i="58"/>
  <c r="I392" i="58"/>
  <c r="I400" i="58"/>
  <c r="I395" i="58"/>
  <c r="I223" i="58"/>
  <c r="I222" i="58"/>
  <c r="I221" i="58"/>
  <c r="I220" i="58"/>
  <c r="I226" i="58"/>
  <c r="I218" i="58"/>
  <c r="I225" i="58"/>
  <c r="I217" i="58"/>
  <c r="I224" i="58"/>
  <c r="I219" i="58"/>
  <c r="I216" i="58"/>
  <c r="I135" i="58"/>
  <c r="I134" i="58"/>
  <c r="I133" i="58"/>
  <c r="I132" i="58"/>
  <c r="I138" i="58"/>
  <c r="I130" i="58"/>
  <c r="I137" i="58"/>
  <c r="I129" i="58"/>
  <c r="I136" i="58"/>
  <c r="I131" i="58"/>
  <c r="I128" i="58"/>
  <c r="I47" i="58"/>
  <c r="I46" i="58"/>
  <c r="I45" i="58"/>
  <c r="I44" i="58"/>
  <c r="I50" i="58"/>
  <c r="I42" i="58"/>
  <c r="I49" i="58"/>
  <c r="I41" i="58"/>
  <c r="I40" i="58"/>
  <c r="I48" i="58"/>
  <c r="I43" i="58"/>
  <c r="Q774" i="58"/>
  <c r="Q766" i="58"/>
  <c r="Q773" i="58"/>
  <c r="Q771" i="58"/>
  <c r="Q770" i="58"/>
  <c r="Q769" i="58"/>
  <c r="Q776" i="58"/>
  <c r="Q768" i="58"/>
  <c r="Q772" i="58"/>
  <c r="Q767" i="58"/>
  <c r="Q775" i="58"/>
  <c r="Q686" i="58"/>
  <c r="Q678" i="58"/>
  <c r="Q685" i="58"/>
  <c r="Q683" i="58"/>
  <c r="Q682" i="58"/>
  <c r="Q681" i="58"/>
  <c r="Q688" i="58"/>
  <c r="Q680" i="58"/>
  <c r="Q687" i="58"/>
  <c r="Q684" i="58"/>
  <c r="Q679" i="58"/>
  <c r="Q598" i="58"/>
  <c r="Q590" i="58"/>
  <c r="Q597" i="58"/>
  <c r="Q595" i="58"/>
  <c r="Q594" i="58"/>
  <c r="Q593" i="58"/>
  <c r="Q600" i="58"/>
  <c r="Q592" i="58"/>
  <c r="Q596" i="58"/>
  <c r="Q591" i="58"/>
  <c r="Q599" i="58"/>
  <c r="Q510" i="58"/>
  <c r="Q502" i="58"/>
  <c r="Q509" i="58"/>
  <c r="Q507" i="58"/>
  <c r="Q506" i="58"/>
  <c r="Q505" i="58"/>
  <c r="Q512" i="58"/>
  <c r="Q504" i="58"/>
  <c r="Q511" i="58"/>
  <c r="Q508" i="58"/>
  <c r="Q503" i="58"/>
  <c r="Q422" i="58"/>
  <c r="Q414" i="58"/>
  <c r="Q421" i="58"/>
  <c r="Q419" i="58"/>
  <c r="Q418" i="58"/>
  <c r="Q417" i="58"/>
  <c r="Q424" i="58"/>
  <c r="Q416" i="58"/>
  <c r="Q420" i="58"/>
  <c r="Q415" i="58"/>
  <c r="Q423" i="58"/>
  <c r="Q334" i="58"/>
  <c r="Q333" i="58"/>
  <c r="Q326" i="58"/>
  <c r="Q331" i="58"/>
  <c r="Q330" i="58"/>
  <c r="Q329" i="58"/>
  <c r="Q336" i="58"/>
  <c r="Q328" i="58"/>
  <c r="Q335" i="58"/>
  <c r="Q332" i="58"/>
  <c r="Q327" i="58"/>
  <c r="Q246" i="58"/>
  <c r="Q238" i="58"/>
  <c r="Q245" i="58"/>
  <c r="Q243" i="58"/>
  <c r="Q242" i="58"/>
  <c r="Q241" i="58"/>
  <c r="Q248" i="58"/>
  <c r="Q240" i="58"/>
  <c r="Q244" i="58"/>
  <c r="Q239" i="58"/>
  <c r="Q247" i="58"/>
  <c r="Q158" i="58"/>
  <c r="Q150" i="58"/>
  <c r="Q157" i="58"/>
  <c r="Q155" i="58"/>
  <c r="Q154" i="58"/>
  <c r="Q153" i="58"/>
  <c r="Q160" i="58"/>
  <c r="Q152" i="58"/>
  <c r="Q159" i="58"/>
  <c r="Q156" i="58"/>
  <c r="Q151" i="58"/>
  <c r="Q70" i="58"/>
  <c r="Q62" i="58"/>
  <c r="Q69" i="58"/>
  <c r="Q67" i="58"/>
  <c r="Q66" i="58"/>
  <c r="Q65" i="58"/>
  <c r="Q72" i="58"/>
  <c r="Q64" i="58"/>
  <c r="Q68" i="58"/>
  <c r="Q63" i="58"/>
  <c r="Q71" i="58"/>
  <c r="Y797" i="58"/>
  <c r="Y789" i="58"/>
  <c r="Y796" i="58"/>
  <c r="Y795" i="58"/>
  <c r="Y794" i="58"/>
  <c r="Y793" i="58"/>
  <c r="Y792" i="58"/>
  <c r="Y791" i="58"/>
  <c r="Y798" i="58"/>
  <c r="Y790" i="58"/>
  <c r="Y788" i="58"/>
  <c r="Y710" i="58"/>
  <c r="Y702" i="58"/>
  <c r="Y709" i="58"/>
  <c r="Y701" i="58"/>
  <c r="Y708" i="58"/>
  <c r="Y707" i="58"/>
  <c r="Y706" i="58"/>
  <c r="Y705" i="58"/>
  <c r="Y704" i="58"/>
  <c r="Y703" i="58"/>
  <c r="Y700" i="58"/>
  <c r="Y622" i="58"/>
  <c r="Y614" i="58"/>
  <c r="Y621" i="58"/>
  <c r="Y613" i="58"/>
  <c r="Y620" i="58"/>
  <c r="Y619" i="58"/>
  <c r="Y618" i="58"/>
  <c r="Y612" i="58"/>
  <c r="Y617" i="58"/>
  <c r="Y616" i="58"/>
  <c r="Y615" i="58"/>
  <c r="Y534" i="58"/>
  <c r="Y526" i="58"/>
  <c r="Y533" i="58"/>
  <c r="Y525" i="58"/>
  <c r="Y532" i="58"/>
  <c r="Y531" i="58"/>
  <c r="Y530" i="58"/>
  <c r="Y529" i="58"/>
  <c r="Y524" i="58"/>
  <c r="Y528" i="58"/>
  <c r="Y527" i="58"/>
  <c r="Y446" i="58"/>
  <c r="Y438" i="58"/>
  <c r="Y445" i="58"/>
  <c r="Y437" i="58"/>
  <c r="Y444" i="58"/>
  <c r="Y443" i="58"/>
  <c r="Y441" i="58"/>
  <c r="Y442" i="58"/>
  <c r="Y440" i="58"/>
  <c r="Y439" i="58"/>
  <c r="Y436" i="58"/>
  <c r="Y358" i="58"/>
  <c r="Y350" i="58"/>
  <c r="Y357" i="58"/>
  <c r="Y349" i="58"/>
  <c r="Y356" i="58"/>
  <c r="Y355" i="58"/>
  <c r="Y353" i="58"/>
  <c r="Y352" i="58"/>
  <c r="Y351" i="58"/>
  <c r="Y348" i="58"/>
  <c r="Y354" i="58"/>
  <c r="Y270" i="58"/>
  <c r="Y262" i="58"/>
  <c r="Y269" i="58"/>
  <c r="Y261" i="58"/>
  <c r="Y268" i="58"/>
  <c r="Y267" i="58"/>
  <c r="Y265" i="58"/>
  <c r="Y260" i="58"/>
  <c r="Y266" i="58"/>
  <c r="Y264" i="58"/>
  <c r="Y263" i="58"/>
  <c r="Y182" i="58"/>
  <c r="Y174" i="58"/>
  <c r="Y181" i="58"/>
  <c r="Y173" i="58"/>
  <c r="Y180" i="58"/>
  <c r="Y179" i="58"/>
  <c r="Y177" i="58"/>
  <c r="Y178" i="58"/>
  <c r="Y176" i="58"/>
  <c r="Y172" i="58"/>
  <c r="Y175" i="58"/>
  <c r="Y88" i="58"/>
  <c r="Y87" i="58"/>
  <c r="Y94" i="58"/>
  <c r="Y86" i="58"/>
  <c r="Y93" i="58"/>
  <c r="Y85" i="58"/>
  <c r="Y92" i="58"/>
  <c r="Y84" i="58"/>
  <c r="Y91" i="58"/>
  <c r="Y90" i="58"/>
  <c r="Y89" i="58"/>
  <c r="AG815" i="58"/>
  <c r="AG814" i="58"/>
  <c r="AG813" i="58"/>
  <c r="AG820" i="58"/>
  <c r="AG812" i="58"/>
  <c r="AG816" i="58"/>
  <c r="AG810" i="58"/>
  <c r="AG819" i="58"/>
  <c r="AG818" i="58"/>
  <c r="AG811" i="58"/>
  <c r="AG817" i="58"/>
  <c r="AG728" i="58"/>
  <c r="AG727" i="58"/>
  <c r="AG726" i="58"/>
  <c r="AG725" i="58"/>
  <c r="AG729" i="58"/>
  <c r="AG732" i="58"/>
  <c r="AG731" i="58"/>
  <c r="AG730" i="58"/>
  <c r="AG724" i="58"/>
  <c r="AG722" i="58"/>
  <c r="AG723" i="58"/>
  <c r="AG641" i="58"/>
  <c r="AG640" i="58"/>
  <c r="AG637" i="58"/>
  <c r="AG636" i="58"/>
  <c r="AG635" i="58"/>
  <c r="AG644" i="58"/>
  <c r="AG643" i="58"/>
  <c r="AG642" i="58"/>
  <c r="AG634" i="58"/>
  <c r="AG638" i="58"/>
  <c r="AG639" i="58"/>
  <c r="AG553" i="58"/>
  <c r="AG552" i="58"/>
  <c r="AG555" i="58"/>
  <c r="AG554" i="58"/>
  <c r="AG551" i="58"/>
  <c r="AG550" i="58"/>
  <c r="AG549" i="58"/>
  <c r="AG548" i="58"/>
  <c r="AG546" i="58"/>
  <c r="AG556" i="58"/>
  <c r="AG547" i="58"/>
  <c r="AG465" i="58"/>
  <c r="AG464" i="58"/>
  <c r="AG461" i="58"/>
  <c r="AG460" i="58"/>
  <c r="AG459" i="58"/>
  <c r="AG468" i="58"/>
  <c r="AG467" i="58"/>
  <c r="AG466" i="58"/>
  <c r="AG458" i="58"/>
  <c r="AG462" i="58"/>
  <c r="AG463" i="58"/>
  <c r="AG377" i="58"/>
  <c r="AG376" i="58"/>
  <c r="AG379" i="58"/>
  <c r="AG378" i="58"/>
  <c r="AG375" i="58"/>
  <c r="AG374" i="58"/>
  <c r="AG373" i="58"/>
  <c r="AG372" i="58"/>
  <c r="AG370" i="58"/>
  <c r="AG380" i="58"/>
  <c r="AG371" i="58"/>
  <c r="AG289" i="58"/>
  <c r="AG288" i="58"/>
  <c r="AG285" i="58"/>
  <c r="AG284" i="58"/>
  <c r="AG283" i="58"/>
  <c r="AG292" i="58"/>
  <c r="AG291" i="58"/>
  <c r="AG290" i="58"/>
  <c r="AG282" i="58"/>
  <c r="AG286" i="58"/>
  <c r="AG287" i="58"/>
  <c r="AG201" i="58"/>
  <c r="AG200" i="58"/>
  <c r="AG203" i="58"/>
  <c r="AG202" i="58"/>
  <c r="AG199" i="58"/>
  <c r="AG198" i="58"/>
  <c r="AG197" i="58"/>
  <c r="AG196" i="58"/>
  <c r="AG194" i="58"/>
  <c r="AG204" i="58"/>
  <c r="AG195" i="58"/>
  <c r="AG116" i="58"/>
  <c r="AG108" i="58"/>
  <c r="AG115" i="58"/>
  <c r="AG107" i="58"/>
  <c r="AG114" i="58"/>
  <c r="AG113" i="58"/>
  <c r="AG112" i="58"/>
  <c r="AG111" i="58"/>
  <c r="AG106" i="58"/>
  <c r="AG109" i="58"/>
  <c r="AG110" i="58"/>
  <c r="AG28" i="58"/>
  <c r="AG20" i="58"/>
  <c r="AG27" i="58"/>
  <c r="AG19" i="58"/>
  <c r="AG26" i="58"/>
  <c r="AG25" i="58"/>
  <c r="AG24" i="58"/>
  <c r="AG23" i="58"/>
  <c r="AG21" i="58"/>
  <c r="AG22" i="58"/>
  <c r="AG18" i="58"/>
  <c r="AO754" i="58"/>
  <c r="AO746" i="58"/>
  <c r="AO752" i="58"/>
  <c r="AO749" i="58"/>
  <c r="AO750" i="58"/>
  <c r="AO747" i="58"/>
  <c r="AO745" i="58"/>
  <c r="AO753" i="58"/>
  <c r="AO744" i="58"/>
  <c r="AO751" i="58"/>
  <c r="AO748" i="58"/>
  <c r="AO666" i="58"/>
  <c r="AO658" i="58"/>
  <c r="AO664" i="58"/>
  <c r="AO661" i="58"/>
  <c r="AO665" i="58"/>
  <c r="AO662" i="58"/>
  <c r="AO660" i="58"/>
  <c r="AO663" i="58"/>
  <c r="AO656" i="58"/>
  <c r="AO659" i="58"/>
  <c r="AO657" i="58"/>
  <c r="AO574" i="58"/>
  <c r="AO572" i="58"/>
  <c r="AO571" i="58"/>
  <c r="AO569" i="58"/>
  <c r="AO578" i="58"/>
  <c r="AO577" i="58"/>
  <c r="AO576" i="58"/>
  <c r="AO570" i="58"/>
  <c r="AO568" i="58"/>
  <c r="AO573" i="58"/>
  <c r="AO575" i="58"/>
  <c r="AO486" i="58"/>
  <c r="AO484" i="58"/>
  <c r="AO483" i="58"/>
  <c r="AO485" i="58"/>
  <c r="AO482" i="58"/>
  <c r="AO481" i="58"/>
  <c r="AO490" i="58"/>
  <c r="AO487" i="58"/>
  <c r="AO480" i="58"/>
  <c r="AO489" i="58"/>
  <c r="AO488" i="58"/>
  <c r="AO398" i="58"/>
  <c r="AO396" i="58"/>
  <c r="AO395" i="58"/>
  <c r="AO400" i="58"/>
  <c r="AO399" i="58"/>
  <c r="AO397" i="58"/>
  <c r="AO394" i="58"/>
  <c r="AO393" i="58"/>
  <c r="AO401" i="58"/>
  <c r="AO392" i="58"/>
  <c r="AO402" i="58"/>
  <c r="AO310" i="58"/>
  <c r="AO308" i="58"/>
  <c r="AO307" i="58"/>
  <c r="AO314" i="58"/>
  <c r="AO313" i="58"/>
  <c r="AO312" i="58"/>
  <c r="AO311" i="58"/>
  <c r="AO309" i="58"/>
  <c r="AO304" i="58"/>
  <c r="AO306" i="58"/>
  <c r="AO305" i="58"/>
  <c r="AO222" i="58"/>
  <c r="AO220" i="58"/>
  <c r="AO219" i="58"/>
  <c r="AO217" i="58"/>
  <c r="AO226" i="58"/>
  <c r="AO225" i="58"/>
  <c r="AO224" i="58"/>
  <c r="AO218" i="58"/>
  <c r="AO216" i="58"/>
  <c r="AO223" i="58"/>
  <c r="AO221" i="58"/>
  <c r="AO138" i="58"/>
  <c r="AO130" i="58"/>
  <c r="AO137" i="58"/>
  <c r="AO129" i="58"/>
  <c r="AO136" i="58"/>
  <c r="AO135" i="58"/>
  <c r="AO134" i="58"/>
  <c r="AO131" i="58"/>
  <c r="AO128" i="58"/>
  <c r="AO132" i="58"/>
  <c r="AO133" i="58"/>
  <c r="AO50" i="58"/>
  <c r="AO42" i="58"/>
  <c r="AO49" i="58"/>
  <c r="AO41" i="58"/>
  <c r="AO48" i="58"/>
  <c r="AO47" i="58"/>
  <c r="AO46" i="58"/>
  <c r="AO43" i="58"/>
  <c r="AO40" i="58"/>
  <c r="AO45" i="58"/>
  <c r="AO44" i="58"/>
  <c r="AW769" i="58"/>
  <c r="AW776" i="58"/>
  <c r="AW768" i="58"/>
  <c r="AW775" i="58"/>
  <c r="AW767" i="58"/>
  <c r="AW774" i="58"/>
  <c r="AW773" i="58"/>
  <c r="AW772" i="58"/>
  <c r="AW771" i="58"/>
  <c r="AW770" i="58"/>
  <c r="AW766" i="58"/>
  <c r="AW681" i="58"/>
  <c r="AW688" i="58"/>
  <c r="AW680" i="58"/>
  <c r="AW687" i="58"/>
  <c r="AW679" i="58"/>
  <c r="AW686" i="58"/>
  <c r="AW685" i="58"/>
  <c r="AW684" i="58"/>
  <c r="AW683" i="58"/>
  <c r="AW682" i="58"/>
  <c r="AW678" i="58"/>
  <c r="AW593" i="58"/>
  <c r="AW600" i="58"/>
  <c r="AW592" i="58"/>
  <c r="AW599" i="58"/>
  <c r="AW591" i="58"/>
  <c r="AW597" i="58"/>
  <c r="AW596" i="58"/>
  <c r="AW594" i="58"/>
  <c r="AW598" i="58"/>
  <c r="AW590" i="58"/>
  <c r="AW595" i="58"/>
  <c r="AW505" i="58"/>
  <c r="AW512" i="58"/>
  <c r="AW504" i="58"/>
  <c r="AW511" i="58"/>
  <c r="AW503" i="58"/>
  <c r="AW509" i="58"/>
  <c r="AW508" i="58"/>
  <c r="AW510" i="58"/>
  <c r="AW507" i="58"/>
  <c r="AW506" i="58"/>
  <c r="AW502" i="58"/>
  <c r="AW417" i="58"/>
  <c r="AW424" i="58"/>
  <c r="AW416" i="58"/>
  <c r="AW423" i="58"/>
  <c r="AW415" i="58"/>
  <c r="AW421" i="58"/>
  <c r="AW420" i="58"/>
  <c r="AW422" i="58"/>
  <c r="AW418" i="58"/>
  <c r="AW414" i="58"/>
  <c r="AW419" i="58"/>
  <c r="AW329" i="58"/>
  <c r="AW336" i="58"/>
  <c r="AW328" i="58"/>
  <c r="AW335" i="58"/>
  <c r="AW327" i="58"/>
  <c r="AW333" i="58"/>
  <c r="AW332" i="58"/>
  <c r="AW334" i="58"/>
  <c r="AW331" i="58"/>
  <c r="AW330" i="58"/>
  <c r="AW326" i="58"/>
  <c r="AW244" i="58"/>
  <c r="AW243" i="58"/>
  <c r="AW242" i="58"/>
  <c r="AW248" i="58"/>
  <c r="AW240" i="58"/>
  <c r="AW247" i="58"/>
  <c r="AW239" i="58"/>
  <c r="AW246" i="58"/>
  <c r="AW241" i="58"/>
  <c r="AW238" i="58"/>
  <c r="AW245" i="58"/>
  <c r="AW156" i="58"/>
  <c r="AW155" i="58"/>
  <c r="AW154" i="58"/>
  <c r="AW160" i="58"/>
  <c r="AW152" i="58"/>
  <c r="AW159" i="58"/>
  <c r="AW151" i="58"/>
  <c r="AW158" i="58"/>
  <c r="AW157" i="58"/>
  <c r="AW153" i="58"/>
  <c r="AW150" i="58"/>
  <c r="AW68" i="58"/>
  <c r="AW67" i="58"/>
  <c r="AW66" i="58"/>
  <c r="AW72" i="58"/>
  <c r="AW64" i="58"/>
  <c r="AW71" i="58"/>
  <c r="AW63" i="58"/>
  <c r="AW70" i="58"/>
  <c r="AW65" i="58"/>
  <c r="AW62" i="58"/>
  <c r="AW69" i="58"/>
  <c r="BE797" i="58"/>
  <c r="BE789" i="58"/>
  <c r="BE796" i="58"/>
  <c r="BE795" i="58"/>
  <c r="BE794" i="58"/>
  <c r="BE793" i="58"/>
  <c r="BE792" i="58"/>
  <c r="BE791" i="58"/>
  <c r="BE788" i="58"/>
  <c r="BE798" i="58"/>
  <c r="BE790" i="58"/>
  <c r="BE709" i="58"/>
  <c r="BE701" i="58"/>
  <c r="BE708" i="58"/>
  <c r="BE707" i="58"/>
  <c r="BE706" i="58"/>
  <c r="BE705" i="58"/>
  <c r="BE704" i="58"/>
  <c r="BE703" i="58"/>
  <c r="BE702" i="58"/>
  <c r="BE700" i="58"/>
  <c r="BE710" i="58"/>
  <c r="BE621" i="58"/>
  <c r="BE613" i="58"/>
  <c r="BE620" i="58"/>
  <c r="BE619" i="58"/>
  <c r="BE618" i="58"/>
  <c r="BE617" i="58"/>
  <c r="BE616" i="58"/>
  <c r="BE615" i="58"/>
  <c r="BE622" i="58"/>
  <c r="BE612" i="58"/>
  <c r="BE614" i="58"/>
  <c r="BE533" i="58"/>
  <c r="BE525" i="58"/>
  <c r="BE532" i="58"/>
  <c r="BE531" i="58"/>
  <c r="BE530" i="58"/>
  <c r="BE529" i="58"/>
  <c r="BE528" i="58"/>
  <c r="BE527" i="58"/>
  <c r="BE524" i="58"/>
  <c r="BE534" i="58"/>
  <c r="BE526" i="58"/>
  <c r="BE445" i="58"/>
  <c r="BE437" i="58"/>
  <c r="BE444" i="58"/>
  <c r="BE443" i="58"/>
  <c r="BE442" i="58"/>
  <c r="BE441" i="58"/>
  <c r="BE440" i="58"/>
  <c r="BE439" i="58"/>
  <c r="BE436" i="58"/>
  <c r="BE446" i="58"/>
  <c r="BE438" i="58"/>
  <c r="BE357" i="58"/>
  <c r="BE349" i="58"/>
  <c r="BE356" i="58"/>
  <c r="BE355" i="58"/>
  <c r="BE354" i="58"/>
  <c r="BE353" i="58"/>
  <c r="BE352" i="58"/>
  <c r="BE351" i="58"/>
  <c r="BE350" i="58"/>
  <c r="BE348" i="58"/>
  <c r="BE358" i="58"/>
  <c r="BE270" i="58"/>
  <c r="BE262" i="58"/>
  <c r="BE269" i="58"/>
  <c r="BE261" i="58"/>
  <c r="BE268" i="58"/>
  <c r="BE267" i="58"/>
  <c r="BE266" i="58"/>
  <c r="BE265" i="58"/>
  <c r="BE264" i="58"/>
  <c r="BE260" i="58"/>
  <c r="BE263" i="58"/>
  <c r="BE182" i="58"/>
  <c r="BE174" i="58"/>
  <c r="BE181" i="58"/>
  <c r="BE173" i="58"/>
  <c r="BE180" i="58"/>
  <c r="BE179" i="58"/>
  <c r="BE178" i="58"/>
  <c r="BE177" i="58"/>
  <c r="BE176" i="58"/>
  <c r="BE172" i="58"/>
  <c r="BE175" i="58"/>
  <c r="BE94" i="58"/>
  <c r="BE86" i="58"/>
  <c r="BE93" i="58"/>
  <c r="BE85" i="58"/>
  <c r="BE92" i="58"/>
  <c r="BE91" i="58"/>
  <c r="BE90" i="58"/>
  <c r="BE89" i="58"/>
  <c r="BE88" i="58"/>
  <c r="BE84" i="58"/>
  <c r="BE87" i="58"/>
  <c r="I320" i="58"/>
  <c r="I319" i="58"/>
  <c r="I318" i="58"/>
  <c r="I325" i="58"/>
  <c r="I317" i="58"/>
  <c r="I315" i="58"/>
  <c r="I323" i="58"/>
  <c r="I322" i="58"/>
  <c r="I316" i="58"/>
  <c r="I324" i="58"/>
  <c r="I321" i="58"/>
  <c r="Q519" i="58"/>
  <c r="Q518" i="58"/>
  <c r="Q516" i="58"/>
  <c r="Q523" i="58"/>
  <c r="Q515" i="58"/>
  <c r="Q522" i="58"/>
  <c r="Q514" i="58"/>
  <c r="Q521" i="58"/>
  <c r="Q520" i="58"/>
  <c r="Q517" i="58"/>
  <c r="Q513" i="58"/>
  <c r="Q79" i="58"/>
  <c r="Q78" i="58"/>
  <c r="Q76" i="58"/>
  <c r="Q83" i="58"/>
  <c r="Q75" i="58"/>
  <c r="Q82" i="58"/>
  <c r="Q74" i="58"/>
  <c r="Q81" i="58"/>
  <c r="Q73" i="58"/>
  <c r="Q80" i="58"/>
  <c r="Q77" i="58"/>
  <c r="Y279" i="58"/>
  <c r="Y278" i="58"/>
  <c r="Y277" i="58"/>
  <c r="Y276" i="58"/>
  <c r="Y274" i="58"/>
  <c r="Y281" i="58"/>
  <c r="Y280" i="58"/>
  <c r="Y275" i="58"/>
  <c r="Y273" i="58"/>
  <c r="Y271" i="58"/>
  <c r="Y272" i="58"/>
  <c r="AG474" i="58"/>
  <c r="AG473" i="58"/>
  <c r="AG472" i="58"/>
  <c r="AG471" i="58"/>
  <c r="AG470" i="58"/>
  <c r="AG479" i="58"/>
  <c r="AG478" i="58"/>
  <c r="AG469" i="58"/>
  <c r="AG477" i="58"/>
  <c r="AG475" i="58"/>
  <c r="AG476" i="58"/>
  <c r="AO583" i="58"/>
  <c r="AO589" i="58"/>
  <c r="AO581" i="58"/>
  <c r="AO588" i="58"/>
  <c r="AO580" i="58"/>
  <c r="AO584" i="58"/>
  <c r="AO582" i="58"/>
  <c r="AO585" i="58"/>
  <c r="AO579" i="58"/>
  <c r="AO587" i="58"/>
  <c r="AO586" i="58"/>
  <c r="AW698" i="58"/>
  <c r="AW690" i="58"/>
  <c r="AW697" i="58"/>
  <c r="AW696" i="58"/>
  <c r="AW695" i="58"/>
  <c r="AW694" i="58"/>
  <c r="AW693" i="58"/>
  <c r="AW699" i="58"/>
  <c r="AW692" i="58"/>
  <c r="AW689" i="58"/>
  <c r="AW691" i="58"/>
  <c r="AW77" i="58"/>
  <c r="AW76" i="58"/>
  <c r="AW83" i="58"/>
  <c r="AW75" i="58"/>
  <c r="AW81" i="58"/>
  <c r="AW80" i="58"/>
  <c r="AW79" i="58"/>
  <c r="AW73" i="58"/>
  <c r="AW82" i="58"/>
  <c r="AW78" i="58"/>
  <c r="AW74" i="58"/>
  <c r="BE103" i="58"/>
  <c r="BE102" i="58"/>
  <c r="BE101" i="58"/>
  <c r="BE100" i="58"/>
  <c r="BE99" i="58"/>
  <c r="BE98" i="58"/>
  <c r="BE105" i="58"/>
  <c r="BE97" i="58"/>
  <c r="BE104" i="58"/>
  <c r="BE96" i="58"/>
  <c r="BE95" i="58"/>
  <c r="I753" i="58"/>
  <c r="I745" i="58"/>
  <c r="I752" i="58"/>
  <c r="I750" i="58"/>
  <c r="I749" i="58"/>
  <c r="I748" i="58"/>
  <c r="I747" i="58"/>
  <c r="I754" i="58"/>
  <c r="I751" i="58"/>
  <c r="I746" i="58"/>
  <c r="I744" i="58"/>
  <c r="I487" i="58"/>
  <c r="I483" i="58"/>
  <c r="I486" i="58"/>
  <c r="I485" i="58"/>
  <c r="I484" i="58"/>
  <c r="I490" i="58"/>
  <c r="I482" i="58"/>
  <c r="I489" i="58"/>
  <c r="I481" i="58"/>
  <c r="I480" i="58"/>
  <c r="I488" i="58"/>
  <c r="I311" i="58"/>
  <c r="I310" i="58"/>
  <c r="I309" i="58"/>
  <c r="I308" i="58"/>
  <c r="I314" i="58"/>
  <c r="I306" i="58"/>
  <c r="I313" i="58"/>
  <c r="I305" i="58"/>
  <c r="I312" i="58"/>
  <c r="I307" i="58"/>
  <c r="I304" i="58"/>
  <c r="I736" i="58"/>
  <c r="I743" i="58"/>
  <c r="I735" i="58"/>
  <c r="I741" i="58"/>
  <c r="I740" i="58"/>
  <c r="I739" i="58"/>
  <c r="I738" i="58"/>
  <c r="I742" i="58"/>
  <c r="I737" i="58"/>
  <c r="I734" i="58"/>
  <c r="I733" i="58"/>
  <c r="I655" i="58"/>
  <c r="I653" i="58"/>
  <c r="I654" i="58"/>
  <c r="I652" i="58"/>
  <c r="I651" i="58"/>
  <c r="I649" i="58"/>
  <c r="I650" i="58"/>
  <c r="I648" i="58"/>
  <c r="I647" i="58"/>
  <c r="I645" i="58"/>
  <c r="I646" i="58"/>
  <c r="I566" i="58"/>
  <c r="I558" i="58"/>
  <c r="I562" i="58"/>
  <c r="I565" i="58"/>
  <c r="I564" i="58"/>
  <c r="I563" i="58"/>
  <c r="I561" i="58"/>
  <c r="I557" i="58"/>
  <c r="I560" i="58"/>
  <c r="I567" i="58"/>
  <c r="I559" i="58"/>
  <c r="I478" i="58"/>
  <c r="I470" i="58"/>
  <c r="I477" i="58"/>
  <c r="I476" i="58"/>
  <c r="I475" i="58"/>
  <c r="I473" i="58"/>
  <c r="I469" i="58"/>
  <c r="I472" i="58"/>
  <c r="I479" i="58"/>
  <c r="I474" i="58"/>
  <c r="I471" i="58"/>
  <c r="I390" i="58"/>
  <c r="I382" i="58"/>
  <c r="I389" i="58"/>
  <c r="I388" i="58"/>
  <c r="I387" i="58"/>
  <c r="I385" i="58"/>
  <c r="I381" i="58"/>
  <c r="I384" i="58"/>
  <c r="I383" i="58"/>
  <c r="I391" i="58"/>
  <c r="I386" i="58"/>
  <c r="I302" i="58"/>
  <c r="I294" i="58"/>
  <c r="I301" i="58"/>
  <c r="I300" i="58"/>
  <c r="I299" i="58"/>
  <c r="I297" i="58"/>
  <c r="I293" i="58"/>
  <c r="I296" i="58"/>
  <c r="I303" i="58"/>
  <c r="I298" i="58"/>
  <c r="I295" i="58"/>
  <c r="I214" i="58"/>
  <c r="I206" i="58"/>
  <c r="I213" i="58"/>
  <c r="I212" i="58"/>
  <c r="I211" i="58"/>
  <c r="I209" i="58"/>
  <c r="I205" i="58"/>
  <c r="I208" i="58"/>
  <c r="I207" i="58"/>
  <c r="I215" i="58"/>
  <c r="I210" i="58"/>
  <c r="I126" i="58"/>
  <c r="I118" i="58"/>
  <c r="I125" i="58"/>
  <c r="I124" i="58"/>
  <c r="I123" i="58"/>
  <c r="I121" i="58"/>
  <c r="I117" i="58"/>
  <c r="I120" i="58"/>
  <c r="I127" i="58"/>
  <c r="I122" i="58"/>
  <c r="I119" i="58"/>
  <c r="I38" i="58"/>
  <c r="I30" i="58"/>
  <c r="I37" i="58"/>
  <c r="I36" i="58"/>
  <c r="I35" i="58"/>
  <c r="I33" i="58"/>
  <c r="I29" i="58"/>
  <c r="I32" i="58"/>
  <c r="I31" i="58"/>
  <c r="I39" i="58"/>
  <c r="I34" i="58"/>
  <c r="Q765" i="58"/>
  <c r="Q757" i="58"/>
  <c r="Q764" i="58"/>
  <c r="Q756" i="58"/>
  <c r="Q755" i="58"/>
  <c r="Q762" i="58"/>
  <c r="Q761" i="58"/>
  <c r="Q760" i="58"/>
  <c r="Q759" i="58"/>
  <c r="Q763" i="58"/>
  <c r="Q758" i="58"/>
  <c r="Q677" i="58"/>
  <c r="Q669" i="58"/>
  <c r="Q676" i="58"/>
  <c r="Q668" i="58"/>
  <c r="Q667" i="58"/>
  <c r="Q674" i="58"/>
  <c r="Q673" i="58"/>
  <c r="Q672" i="58"/>
  <c r="Q671" i="58"/>
  <c r="Q675" i="58"/>
  <c r="Q670" i="58"/>
  <c r="Q589" i="58"/>
  <c r="Q581" i="58"/>
  <c r="Q588" i="58"/>
  <c r="Q580" i="58"/>
  <c r="Q579" i="58"/>
  <c r="Q586" i="58"/>
  <c r="Q585" i="58"/>
  <c r="Q584" i="58"/>
  <c r="Q583" i="58"/>
  <c r="Q587" i="58"/>
  <c r="Q582" i="58"/>
  <c r="Q501" i="58"/>
  <c r="Q493" i="58"/>
  <c r="Q500" i="58"/>
  <c r="Q492" i="58"/>
  <c r="Q491" i="58"/>
  <c r="Q498" i="58"/>
  <c r="Q497" i="58"/>
  <c r="Q496" i="58"/>
  <c r="Q495" i="58"/>
  <c r="Q499" i="58"/>
  <c r="Q494" i="58"/>
  <c r="Q413" i="58"/>
  <c r="Q405" i="58"/>
  <c r="Q412" i="58"/>
  <c r="Q404" i="58"/>
  <c r="Q403" i="58"/>
  <c r="Q410" i="58"/>
  <c r="Q409" i="58"/>
  <c r="Q408" i="58"/>
  <c r="Q407" i="58"/>
  <c r="Q411" i="58"/>
  <c r="Q406" i="58"/>
  <c r="Q325" i="58"/>
  <c r="Q317" i="58"/>
  <c r="Q315" i="58"/>
  <c r="Q324" i="58"/>
  <c r="Q316" i="58"/>
  <c r="Q322" i="58"/>
  <c r="Q321" i="58"/>
  <c r="Q320" i="58"/>
  <c r="Q319" i="58"/>
  <c r="Q323" i="58"/>
  <c r="Q318" i="58"/>
  <c r="Q237" i="58"/>
  <c r="Q229" i="58"/>
  <c r="Q236" i="58"/>
  <c r="Q228" i="58"/>
  <c r="Q227" i="58"/>
  <c r="Q234" i="58"/>
  <c r="Q233" i="58"/>
  <c r="Q232" i="58"/>
  <c r="Q231" i="58"/>
  <c r="Q235" i="58"/>
  <c r="Q230" i="58"/>
  <c r="Q149" i="58"/>
  <c r="Q141" i="58"/>
  <c r="Q148" i="58"/>
  <c r="Q140" i="58"/>
  <c r="Q146" i="58"/>
  <c r="Q139" i="58"/>
  <c r="Q145" i="58"/>
  <c r="Q144" i="58"/>
  <c r="Q143" i="58"/>
  <c r="Q147" i="58"/>
  <c r="Q142" i="58"/>
  <c r="Q61" i="58"/>
  <c r="Q53" i="58"/>
  <c r="Q60" i="58"/>
  <c r="Q52" i="58"/>
  <c r="Q51" i="58"/>
  <c r="Q58" i="58"/>
  <c r="Q57" i="58"/>
  <c r="Q56" i="58"/>
  <c r="Q55" i="58"/>
  <c r="Q59" i="58"/>
  <c r="Q54" i="58"/>
  <c r="Y780" i="58"/>
  <c r="Y787" i="58"/>
  <c r="Y779" i="58"/>
  <c r="Y786" i="58"/>
  <c r="Y778" i="58"/>
  <c r="Y785" i="58"/>
  <c r="Y777" i="58"/>
  <c r="Y784" i="58"/>
  <c r="Y783" i="58"/>
  <c r="Y782" i="58"/>
  <c r="Y781" i="58"/>
  <c r="Y693" i="58"/>
  <c r="Y692" i="58"/>
  <c r="Y699" i="58"/>
  <c r="Y691" i="58"/>
  <c r="Y698" i="58"/>
  <c r="Y690" i="58"/>
  <c r="Y697" i="58"/>
  <c r="Y696" i="58"/>
  <c r="Y695" i="58"/>
  <c r="Y694" i="58"/>
  <c r="Y689" i="58"/>
  <c r="Y605" i="58"/>
  <c r="Y604" i="58"/>
  <c r="Y611" i="58"/>
  <c r="Y603" i="58"/>
  <c r="Y610" i="58"/>
  <c r="Y602" i="58"/>
  <c r="Y609" i="58"/>
  <c r="Y608" i="58"/>
  <c r="Y607" i="58"/>
  <c r="Y601" i="58"/>
  <c r="Y606" i="58"/>
  <c r="Y517" i="58"/>
  <c r="Y516" i="58"/>
  <c r="Y523" i="58"/>
  <c r="Y515" i="58"/>
  <c r="Y522" i="58"/>
  <c r="Y514" i="58"/>
  <c r="Y521" i="58"/>
  <c r="Y520" i="58"/>
  <c r="Y518" i="58"/>
  <c r="Y513" i="58"/>
  <c r="Y519" i="58"/>
  <c r="Y429" i="58"/>
  <c r="Y428" i="58"/>
  <c r="Y435" i="58"/>
  <c r="Y427" i="58"/>
  <c r="Y434" i="58"/>
  <c r="Y426" i="58"/>
  <c r="Y432" i="58"/>
  <c r="Y433" i="58"/>
  <c r="Y431" i="58"/>
  <c r="Y425" i="58"/>
  <c r="Y430" i="58"/>
  <c r="Y341" i="58"/>
  <c r="Y340" i="58"/>
  <c r="Y347" i="58"/>
  <c r="Y339" i="58"/>
  <c r="Y346" i="58"/>
  <c r="Y338" i="58"/>
  <c r="Y344" i="58"/>
  <c r="Y345" i="58"/>
  <c r="Y343" i="58"/>
  <c r="Y342" i="58"/>
  <c r="Y337" i="58"/>
  <c r="Y253" i="58"/>
  <c r="Y252" i="58"/>
  <c r="Y259" i="58"/>
  <c r="Y251" i="58"/>
  <c r="Y258" i="58"/>
  <c r="Y250" i="58"/>
  <c r="Y256" i="58"/>
  <c r="Y257" i="58"/>
  <c r="Y255" i="58"/>
  <c r="Y254" i="58"/>
  <c r="Y249" i="58"/>
  <c r="Y171" i="58"/>
  <c r="Y170" i="58"/>
  <c r="Y167" i="58"/>
  <c r="Y166" i="58"/>
  <c r="Y165" i="58"/>
  <c r="Y164" i="58"/>
  <c r="Y163" i="58"/>
  <c r="Y162" i="58"/>
  <c r="Y161" i="58"/>
  <c r="Y169" i="58"/>
  <c r="Y168" i="58"/>
  <c r="Y79" i="58"/>
  <c r="Y78" i="58"/>
  <c r="Y77" i="58"/>
  <c r="Y76" i="58"/>
  <c r="Y83" i="58"/>
  <c r="Y75" i="58"/>
  <c r="Y82" i="58"/>
  <c r="Y74" i="58"/>
  <c r="Y73" i="58"/>
  <c r="Y81" i="58"/>
  <c r="Y80" i="58"/>
  <c r="AG807" i="58"/>
  <c r="AG806" i="58"/>
  <c r="AG805" i="58"/>
  <c r="AG804" i="58"/>
  <c r="AG808" i="58"/>
  <c r="AG800" i="58"/>
  <c r="AG809" i="58"/>
  <c r="AG803" i="58"/>
  <c r="AG802" i="58"/>
  <c r="AG801" i="58"/>
  <c r="AG799" i="58"/>
  <c r="AG720" i="58"/>
  <c r="AG712" i="58"/>
  <c r="AG719" i="58"/>
  <c r="AG718" i="58"/>
  <c r="AG717" i="58"/>
  <c r="AG716" i="58"/>
  <c r="AG715" i="58"/>
  <c r="AG714" i="58"/>
  <c r="AG713" i="58"/>
  <c r="AG721" i="58"/>
  <c r="AG711" i="58"/>
  <c r="AG632" i="58"/>
  <c r="AG624" i="58"/>
  <c r="AG631" i="58"/>
  <c r="AG626" i="58"/>
  <c r="AG625" i="58"/>
  <c r="AG633" i="58"/>
  <c r="AG630" i="58"/>
  <c r="AG629" i="58"/>
  <c r="AG627" i="58"/>
  <c r="AG623" i="58"/>
  <c r="AG628" i="58"/>
  <c r="AG544" i="58"/>
  <c r="AG536" i="58"/>
  <c r="AG543" i="58"/>
  <c r="AG542" i="58"/>
  <c r="AG541" i="58"/>
  <c r="AG540" i="58"/>
  <c r="AG539" i="58"/>
  <c r="AG538" i="58"/>
  <c r="AG537" i="58"/>
  <c r="AG545" i="58"/>
  <c r="AG535" i="58"/>
  <c r="AG456" i="58"/>
  <c r="AG448" i="58"/>
  <c r="AG455" i="58"/>
  <c r="AG450" i="58"/>
  <c r="AG449" i="58"/>
  <c r="AG457" i="58"/>
  <c r="AG454" i="58"/>
  <c r="AG453" i="58"/>
  <c r="AG451" i="58"/>
  <c r="AG452" i="58"/>
  <c r="AG447" i="58"/>
  <c r="AG368" i="58"/>
  <c r="AG360" i="58"/>
  <c r="AG367" i="58"/>
  <c r="AG366" i="58"/>
  <c r="AG365" i="58"/>
  <c r="AG364" i="58"/>
  <c r="AG363" i="58"/>
  <c r="AG362" i="58"/>
  <c r="AG361" i="58"/>
  <c r="AG369" i="58"/>
  <c r="AG359" i="58"/>
  <c r="AG280" i="58"/>
  <c r="AG272" i="58"/>
  <c r="AG279" i="58"/>
  <c r="AG274" i="58"/>
  <c r="AG273" i="58"/>
  <c r="AG281" i="58"/>
  <c r="AG278" i="58"/>
  <c r="AG277" i="58"/>
  <c r="AG275" i="58"/>
  <c r="AG276" i="58"/>
  <c r="AG271" i="58"/>
  <c r="AG192" i="58"/>
  <c r="AG184" i="58"/>
  <c r="AG191" i="58"/>
  <c r="AG190" i="58"/>
  <c r="AG189" i="58"/>
  <c r="AG188" i="58"/>
  <c r="AG187" i="58"/>
  <c r="AG186" i="58"/>
  <c r="AG185" i="58"/>
  <c r="AG193" i="58"/>
  <c r="AG183" i="58"/>
  <c r="AG99" i="58"/>
  <c r="AG98" i="58"/>
  <c r="AG105" i="58"/>
  <c r="AG97" i="58"/>
  <c r="AG104" i="58"/>
  <c r="AG96" i="58"/>
  <c r="AG103" i="58"/>
  <c r="AG102" i="58"/>
  <c r="AG100" i="58"/>
  <c r="AG101" i="58"/>
  <c r="AG95" i="58"/>
  <c r="AO7" i="58"/>
  <c r="AO15" i="58"/>
  <c r="AO14" i="58"/>
  <c r="AO13" i="58"/>
  <c r="AO12" i="58"/>
  <c r="AO11" i="58"/>
  <c r="AO16" i="58"/>
  <c r="AO8" i="58"/>
  <c r="AO17" i="58"/>
  <c r="AO10" i="58"/>
  <c r="AO9" i="58"/>
  <c r="AO737" i="58"/>
  <c r="AO743" i="58"/>
  <c r="AO735" i="58"/>
  <c r="AO740" i="58"/>
  <c r="AO736" i="58"/>
  <c r="AO741" i="58"/>
  <c r="AO733" i="58"/>
  <c r="AO739" i="58"/>
  <c r="AO738" i="58"/>
  <c r="AO734" i="58"/>
  <c r="AO742" i="58"/>
  <c r="AO653" i="58"/>
  <c r="AO651" i="58"/>
  <c r="AO650" i="58"/>
  <c r="AO654" i="58"/>
  <c r="AO645" i="58"/>
  <c r="AO652" i="58"/>
  <c r="AO649" i="58"/>
  <c r="AO648" i="58"/>
  <c r="AO647" i="58"/>
  <c r="AO655" i="58"/>
  <c r="AO646" i="58"/>
  <c r="AO565" i="58"/>
  <c r="AO563" i="58"/>
  <c r="AO562" i="58"/>
  <c r="AO557" i="58"/>
  <c r="AO567" i="58"/>
  <c r="AO566" i="58"/>
  <c r="AO564" i="58"/>
  <c r="AO561" i="58"/>
  <c r="AO558" i="58"/>
  <c r="AO560" i="58"/>
  <c r="AO559" i="58"/>
  <c r="AO477" i="58"/>
  <c r="AO475" i="58"/>
  <c r="AO474" i="58"/>
  <c r="AO471" i="58"/>
  <c r="AO469" i="58"/>
  <c r="AO470" i="58"/>
  <c r="AO479" i="58"/>
  <c r="AO478" i="58"/>
  <c r="AO472" i="58"/>
  <c r="AO476" i="58"/>
  <c r="AO473" i="58"/>
  <c r="AO389" i="58"/>
  <c r="AO387" i="58"/>
  <c r="AO386" i="58"/>
  <c r="AO385" i="58"/>
  <c r="AO381" i="58"/>
  <c r="AO384" i="58"/>
  <c r="AO383" i="58"/>
  <c r="AO382" i="58"/>
  <c r="AO388" i="58"/>
  <c r="AO391" i="58"/>
  <c r="AO390" i="58"/>
  <c r="AO301" i="58"/>
  <c r="AO299" i="58"/>
  <c r="AO298" i="58"/>
  <c r="AO302" i="58"/>
  <c r="AO293" i="58"/>
  <c r="AO300" i="58"/>
  <c r="AO297" i="58"/>
  <c r="AO296" i="58"/>
  <c r="AO295" i="58"/>
  <c r="AO303" i="58"/>
  <c r="AO294" i="58"/>
  <c r="AO213" i="58"/>
  <c r="AO211" i="58"/>
  <c r="AO210" i="58"/>
  <c r="AO205" i="58"/>
  <c r="AO215" i="58"/>
  <c r="AO214" i="58"/>
  <c r="AO212" i="58"/>
  <c r="AO209" i="58"/>
  <c r="AO206" i="58"/>
  <c r="AO208" i="58"/>
  <c r="AO207" i="58"/>
  <c r="AO121" i="58"/>
  <c r="AO117" i="58"/>
  <c r="AO120" i="58"/>
  <c r="AO127" i="58"/>
  <c r="AO119" i="58"/>
  <c r="AO126" i="58"/>
  <c r="AO118" i="58"/>
  <c r="AO125" i="58"/>
  <c r="AO122" i="58"/>
  <c r="AO124" i="58"/>
  <c r="AO123" i="58"/>
  <c r="AO33" i="58"/>
  <c r="AO29" i="58"/>
  <c r="AO32" i="58"/>
  <c r="AO39" i="58"/>
  <c r="AO31" i="58"/>
  <c r="AO38" i="58"/>
  <c r="AO30" i="58"/>
  <c r="AO37" i="58"/>
  <c r="AO34" i="58"/>
  <c r="AO36" i="58"/>
  <c r="AO35" i="58"/>
  <c r="AW760" i="58"/>
  <c r="AW759" i="58"/>
  <c r="AW758" i="58"/>
  <c r="AW765" i="58"/>
  <c r="AW757" i="58"/>
  <c r="AW764" i="58"/>
  <c r="AW756" i="58"/>
  <c r="AW763" i="58"/>
  <c r="AW755" i="58"/>
  <c r="AW762" i="58"/>
  <c r="AW761" i="58"/>
  <c r="AW672" i="58"/>
  <c r="AW671" i="58"/>
  <c r="AW670" i="58"/>
  <c r="AW677" i="58"/>
  <c r="AW669" i="58"/>
  <c r="AW676" i="58"/>
  <c r="AW668" i="58"/>
  <c r="AW675" i="58"/>
  <c r="AW667" i="58"/>
  <c r="AW674" i="58"/>
  <c r="AW673" i="58"/>
  <c r="AW584" i="58"/>
  <c r="AW583" i="58"/>
  <c r="AW582" i="58"/>
  <c r="AW588" i="58"/>
  <c r="AW580" i="58"/>
  <c r="AW587" i="58"/>
  <c r="AW579" i="58"/>
  <c r="AW589" i="58"/>
  <c r="AW586" i="58"/>
  <c r="AW581" i="58"/>
  <c r="AW585" i="58"/>
  <c r="AW496" i="58"/>
  <c r="AW495" i="58"/>
  <c r="AW494" i="58"/>
  <c r="AW500" i="58"/>
  <c r="AW492" i="58"/>
  <c r="AW499" i="58"/>
  <c r="AW498" i="58"/>
  <c r="AW491" i="58"/>
  <c r="AW497" i="58"/>
  <c r="AW493" i="58"/>
  <c r="AW501" i="58"/>
  <c r="AW408" i="58"/>
  <c r="AW407" i="58"/>
  <c r="AW406" i="58"/>
  <c r="AW412" i="58"/>
  <c r="AW404" i="58"/>
  <c r="AW411" i="58"/>
  <c r="AW405" i="58"/>
  <c r="AW403" i="58"/>
  <c r="AW413" i="58"/>
  <c r="AW410" i="58"/>
  <c r="AW409" i="58"/>
  <c r="AW320" i="58"/>
  <c r="AW319" i="58"/>
  <c r="AW318" i="58"/>
  <c r="AW324" i="58"/>
  <c r="AW323" i="58"/>
  <c r="AW315" i="58"/>
  <c r="AW322" i="58"/>
  <c r="AW321" i="58"/>
  <c r="AW317" i="58"/>
  <c r="AW325" i="58"/>
  <c r="AW316" i="58"/>
  <c r="AW235" i="58"/>
  <c r="AW227" i="58"/>
  <c r="AW234" i="58"/>
  <c r="AW233" i="58"/>
  <c r="AW231" i="58"/>
  <c r="AW230" i="58"/>
  <c r="AW237" i="58"/>
  <c r="AW229" i="58"/>
  <c r="AW236" i="58"/>
  <c r="AW232" i="58"/>
  <c r="AW228" i="58"/>
  <c r="AW147" i="58"/>
  <c r="AW139" i="58"/>
  <c r="AW146" i="58"/>
  <c r="AW145" i="58"/>
  <c r="AW143" i="58"/>
  <c r="AW142" i="58"/>
  <c r="AW149" i="58"/>
  <c r="AW141" i="58"/>
  <c r="AW148" i="58"/>
  <c r="AW144" i="58"/>
  <c r="AW140" i="58"/>
  <c r="AW59" i="58"/>
  <c r="AW51" i="58"/>
  <c r="AW58" i="58"/>
  <c r="AW57" i="58"/>
  <c r="AW55" i="58"/>
  <c r="AW54" i="58"/>
  <c r="AW61" i="58"/>
  <c r="AW53" i="58"/>
  <c r="AW60" i="58"/>
  <c r="AW56" i="58"/>
  <c r="AW52" i="58"/>
  <c r="BE780" i="58"/>
  <c r="BE787" i="58"/>
  <c r="BE779" i="58"/>
  <c r="BE786" i="58"/>
  <c r="BE778" i="58"/>
  <c r="BE785" i="58"/>
  <c r="BE784" i="58"/>
  <c r="BE783" i="58"/>
  <c r="BE782" i="58"/>
  <c r="BE777" i="58"/>
  <c r="BE781" i="58"/>
  <c r="BE692" i="58"/>
  <c r="BE699" i="58"/>
  <c r="BE691" i="58"/>
  <c r="BE698" i="58"/>
  <c r="BE690" i="58"/>
  <c r="BE697" i="58"/>
  <c r="BE696" i="58"/>
  <c r="BE695" i="58"/>
  <c r="BE694" i="58"/>
  <c r="BE693" i="58"/>
  <c r="BE689" i="58"/>
  <c r="BE604" i="58"/>
  <c r="BE611" i="58"/>
  <c r="BE603" i="58"/>
  <c r="BE610" i="58"/>
  <c r="BE602" i="58"/>
  <c r="BE609" i="58"/>
  <c r="BE608" i="58"/>
  <c r="BE607" i="58"/>
  <c r="BE606" i="58"/>
  <c r="BE601" i="58"/>
  <c r="BE605" i="58"/>
  <c r="BE516" i="58"/>
  <c r="BE523" i="58"/>
  <c r="BE515" i="58"/>
  <c r="BE522" i="58"/>
  <c r="BE514" i="58"/>
  <c r="BE521" i="58"/>
  <c r="BE520" i="58"/>
  <c r="BE519" i="58"/>
  <c r="BE518" i="58"/>
  <c r="BE513" i="58"/>
  <c r="BE517" i="58"/>
  <c r="BE428" i="58"/>
  <c r="BE435" i="58"/>
  <c r="BE427" i="58"/>
  <c r="BE434" i="58"/>
  <c r="BE426" i="58"/>
  <c r="BE433" i="58"/>
  <c r="BE432" i="58"/>
  <c r="BE431" i="58"/>
  <c r="BE430" i="58"/>
  <c r="BE425" i="58"/>
  <c r="BE429" i="58"/>
  <c r="BE340" i="58"/>
  <c r="BE347" i="58"/>
  <c r="BE339" i="58"/>
  <c r="BE346" i="58"/>
  <c r="BE338" i="58"/>
  <c r="BE345" i="58"/>
  <c r="BE337" i="58"/>
  <c r="BE344" i="58"/>
  <c r="BE343" i="58"/>
  <c r="BE342" i="58"/>
  <c r="BE341" i="58"/>
  <c r="BE253" i="58"/>
  <c r="BE252" i="58"/>
  <c r="BE259" i="58"/>
  <c r="BE251" i="58"/>
  <c r="BE258" i="58"/>
  <c r="BE250" i="58"/>
  <c r="BE257" i="58"/>
  <c r="BE256" i="58"/>
  <c r="BE255" i="58"/>
  <c r="BE249" i="58"/>
  <c r="BE254" i="58"/>
  <c r="BE165" i="58"/>
  <c r="BE164" i="58"/>
  <c r="BE171" i="58"/>
  <c r="BE163" i="58"/>
  <c r="BE170" i="58"/>
  <c r="BE162" i="58"/>
  <c r="BE169" i="58"/>
  <c r="BE168" i="58"/>
  <c r="BE167" i="58"/>
  <c r="BE161" i="58"/>
  <c r="BE166" i="58"/>
  <c r="BE77" i="58"/>
  <c r="BE76" i="58"/>
  <c r="BE83" i="58"/>
  <c r="BE75" i="58"/>
  <c r="BE82" i="58"/>
  <c r="BE81" i="58"/>
  <c r="BE80" i="58"/>
  <c r="BE79" i="58"/>
  <c r="BE74" i="58"/>
  <c r="BE73" i="58"/>
  <c r="BE78" i="58"/>
  <c r="I496" i="58"/>
  <c r="I495" i="58"/>
  <c r="I492" i="58"/>
  <c r="I494" i="58"/>
  <c r="I500" i="58"/>
  <c r="I501" i="58"/>
  <c r="I493" i="58"/>
  <c r="I491" i="58"/>
  <c r="I499" i="58"/>
  <c r="I498" i="58"/>
  <c r="I497" i="58"/>
  <c r="Q607" i="58"/>
  <c r="Q606" i="58"/>
  <c r="Q604" i="58"/>
  <c r="Q611" i="58"/>
  <c r="Q603" i="58"/>
  <c r="Q610" i="58"/>
  <c r="Q602" i="58"/>
  <c r="Q609" i="58"/>
  <c r="Q608" i="58"/>
  <c r="Q601" i="58"/>
  <c r="Q605" i="58"/>
  <c r="Y806" i="58"/>
  <c r="Y805" i="58"/>
  <c r="Y804" i="58"/>
  <c r="Y803" i="58"/>
  <c r="Y802" i="58"/>
  <c r="Y809" i="58"/>
  <c r="Y801" i="58"/>
  <c r="Y808" i="58"/>
  <c r="Y800" i="58"/>
  <c r="Y799" i="58"/>
  <c r="Y807" i="58"/>
  <c r="Y191" i="58"/>
  <c r="Y190" i="58"/>
  <c r="Y189" i="58"/>
  <c r="Y188" i="58"/>
  <c r="Y186" i="58"/>
  <c r="Y187" i="58"/>
  <c r="Y185" i="58"/>
  <c r="Y184" i="58"/>
  <c r="Y183" i="58"/>
  <c r="Y193" i="58"/>
  <c r="Y192" i="58"/>
  <c r="AG386" i="58"/>
  <c r="AG385" i="58"/>
  <c r="AG390" i="58"/>
  <c r="AG389" i="58"/>
  <c r="AG388" i="58"/>
  <c r="AG387" i="58"/>
  <c r="AG384" i="58"/>
  <c r="AG381" i="58"/>
  <c r="AG383" i="58"/>
  <c r="AG391" i="58"/>
  <c r="AG382" i="58"/>
  <c r="AG37" i="58"/>
  <c r="AG36" i="58"/>
  <c r="AG35" i="58"/>
  <c r="AG34" i="58"/>
  <c r="AG33" i="58"/>
  <c r="AG29" i="58"/>
  <c r="AG32" i="58"/>
  <c r="AG38" i="58"/>
  <c r="AG30" i="58"/>
  <c r="AG39" i="58"/>
  <c r="AG31" i="58"/>
  <c r="AO231" i="58"/>
  <c r="AO237" i="58"/>
  <c r="AO229" i="58"/>
  <c r="AO236" i="58"/>
  <c r="AO228" i="58"/>
  <c r="AO232" i="58"/>
  <c r="AO230" i="58"/>
  <c r="AO233" i="58"/>
  <c r="AO227" i="58"/>
  <c r="AO234" i="58"/>
  <c r="AO235" i="58"/>
  <c r="AW346" i="58"/>
  <c r="AW338" i="58"/>
  <c r="AW345" i="58"/>
  <c r="AW344" i="58"/>
  <c r="AW342" i="58"/>
  <c r="AW341" i="58"/>
  <c r="AW347" i="58"/>
  <c r="AW343" i="58"/>
  <c r="AW337" i="58"/>
  <c r="AW340" i="58"/>
  <c r="AW339" i="58"/>
  <c r="BE191" i="58"/>
  <c r="BE190" i="58"/>
  <c r="BE189" i="58"/>
  <c r="BE188" i="58"/>
  <c r="BE187" i="58"/>
  <c r="BE186" i="58"/>
  <c r="BE193" i="58"/>
  <c r="BE185" i="58"/>
  <c r="BE192" i="58"/>
  <c r="BE184" i="58"/>
  <c r="BE183" i="58"/>
  <c r="I665" i="58"/>
  <c r="I657" i="58"/>
  <c r="I664" i="58"/>
  <c r="I662" i="58"/>
  <c r="I661" i="58"/>
  <c r="I660" i="58"/>
  <c r="I659" i="58"/>
  <c r="I666" i="58"/>
  <c r="I656" i="58"/>
  <c r="I663" i="58"/>
  <c r="I658" i="58"/>
  <c r="I814" i="58"/>
  <c r="I813" i="58"/>
  <c r="I819" i="58"/>
  <c r="I811" i="58"/>
  <c r="I818" i="58"/>
  <c r="I817" i="58"/>
  <c r="I816" i="58"/>
  <c r="I810" i="58"/>
  <c r="I820" i="58"/>
  <c r="I812" i="58"/>
  <c r="I815" i="58"/>
  <c r="I727" i="58"/>
  <c r="I726" i="58"/>
  <c r="I732" i="58"/>
  <c r="I724" i="58"/>
  <c r="I731" i="58"/>
  <c r="I723" i="58"/>
  <c r="I730" i="58"/>
  <c r="I729" i="58"/>
  <c r="I725" i="58"/>
  <c r="I728" i="58"/>
  <c r="I722" i="58"/>
  <c r="I644" i="58"/>
  <c r="I636" i="58"/>
  <c r="I640" i="58"/>
  <c r="I643" i="58"/>
  <c r="I635" i="58"/>
  <c r="I634" i="58"/>
  <c r="I642" i="58"/>
  <c r="I641" i="58"/>
  <c r="I639" i="58"/>
  <c r="I638" i="58"/>
  <c r="I637" i="58"/>
  <c r="I549" i="58"/>
  <c r="I556" i="58"/>
  <c r="I548" i="58"/>
  <c r="I553" i="58"/>
  <c r="I555" i="58"/>
  <c r="I547" i="58"/>
  <c r="I554" i="58"/>
  <c r="I552" i="58"/>
  <c r="I551" i="58"/>
  <c r="I546" i="58"/>
  <c r="I550" i="58"/>
  <c r="I461" i="58"/>
  <c r="I468" i="58"/>
  <c r="I460" i="58"/>
  <c r="I467" i="58"/>
  <c r="I459" i="58"/>
  <c r="I466" i="58"/>
  <c r="I465" i="58"/>
  <c r="I464" i="58"/>
  <c r="I463" i="58"/>
  <c r="I458" i="58"/>
  <c r="I462" i="58"/>
  <c r="I373" i="58"/>
  <c r="I380" i="58"/>
  <c r="I372" i="58"/>
  <c r="I379" i="58"/>
  <c r="I371" i="58"/>
  <c r="I378" i="58"/>
  <c r="I376" i="58"/>
  <c r="I375" i="58"/>
  <c r="I370" i="58"/>
  <c r="I377" i="58"/>
  <c r="I374" i="58"/>
  <c r="I285" i="58"/>
  <c r="I292" i="58"/>
  <c r="I284" i="58"/>
  <c r="I291" i="58"/>
  <c r="I283" i="58"/>
  <c r="I290" i="58"/>
  <c r="I288" i="58"/>
  <c r="I287" i="58"/>
  <c r="I282" i="58"/>
  <c r="I286" i="58"/>
  <c r="I289" i="58"/>
  <c r="I197" i="58"/>
  <c r="I204" i="58"/>
  <c r="I196" i="58"/>
  <c r="I203" i="58"/>
  <c r="I195" i="58"/>
  <c r="I202" i="58"/>
  <c r="I200" i="58"/>
  <c r="I199" i="58"/>
  <c r="I194" i="58"/>
  <c r="I201" i="58"/>
  <c r="I198" i="58"/>
  <c r="I109" i="58"/>
  <c r="I116" i="58"/>
  <c r="I108" i="58"/>
  <c r="I115" i="58"/>
  <c r="I107" i="58"/>
  <c r="I114" i="58"/>
  <c r="I112" i="58"/>
  <c r="I111" i="58"/>
  <c r="I106" i="58"/>
  <c r="I113" i="58"/>
  <c r="I110" i="58"/>
  <c r="I21" i="58"/>
  <c r="I28" i="58"/>
  <c r="I20" i="58"/>
  <c r="I27" i="58"/>
  <c r="I19" i="58"/>
  <c r="I26" i="58"/>
  <c r="I24" i="58"/>
  <c r="I23" i="58"/>
  <c r="I18" i="58"/>
  <c r="I25" i="58"/>
  <c r="I22" i="58"/>
  <c r="Q748" i="58"/>
  <c r="Q747" i="58"/>
  <c r="Q753" i="58"/>
  <c r="Q745" i="58"/>
  <c r="Q752" i="58"/>
  <c r="Q751" i="58"/>
  <c r="Q750" i="58"/>
  <c r="Q744" i="58"/>
  <c r="Q754" i="58"/>
  <c r="Q749" i="58"/>
  <c r="Q746" i="58"/>
  <c r="Q660" i="58"/>
  <c r="Q659" i="58"/>
  <c r="Q665" i="58"/>
  <c r="Q657" i="58"/>
  <c r="Q664" i="58"/>
  <c r="Q663" i="58"/>
  <c r="Q662" i="58"/>
  <c r="Q666" i="58"/>
  <c r="Q661" i="58"/>
  <c r="Q658" i="58"/>
  <c r="Q656" i="58"/>
  <c r="Q572" i="58"/>
  <c r="Q571" i="58"/>
  <c r="Q577" i="58"/>
  <c r="Q569" i="58"/>
  <c r="Q576" i="58"/>
  <c r="Q575" i="58"/>
  <c r="Q574" i="58"/>
  <c r="Q578" i="58"/>
  <c r="Q573" i="58"/>
  <c r="Q570" i="58"/>
  <c r="Q568" i="58"/>
  <c r="Q484" i="58"/>
  <c r="Q483" i="58"/>
  <c r="Q489" i="58"/>
  <c r="Q481" i="58"/>
  <c r="Q488" i="58"/>
  <c r="Q487" i="58"/>
  <c r="Q486" i="58"/>
  <c r="Q490" i="58"/>
  <c r="Q480" i="58"/>
  <c r="Q485" i="58"/>
  <c r="Q482" i="58"/>
  <c r="Q396" i="58"/>
  <c r="Q395" i="58"/>
  <c r="Q401" i="58"/>
  <c r="Q393" i="58"/>
  <c r="Q400" i="58"/>
  <c r="Q399" i="58"/>
  <c r="Q398" i="58"/>
  <c r="Q392" i="58"/>
  <c r="Q402" i="58"/>
  <c r="Q397" i="58"/>
  <c r="Q394" i="58"/>
  <c r="Q308" i="58"/>
  <c r="Q307" i="58"/>
  <c r="Q313" i="58"/>
  <c r="Q305" i="58"/>
  <c r="Q312" i="58"/>
  <c r="Q311" i="58"/>
  <c r="Q310" i="58"/>
  <c r="Q314" i="58"/>
  <c r="Q309" i="58"/>
  <c r="Q306" i="58"/>
  <c r="Q304" i="58"/>
  <c r="Q220" i="58"/>
  <c r="Q219" i="58"/>
  <c r="Q225" i="58"/>
  <c r="Q217" i="58"/>
  <c r="Q224" i="58"/>
  <c r="Q223" i="58"/>
  <c r="Q222" i="58"/>
  <c r="Q226" i="58"/>
  <c r="Q221" i="58"/>
  <c r="Q218" i="58"/>
  <c r="Q216" i="58"/>
  <c r="Q132" i="58"/>
  <c r="Q131" i="58"/>
  <c r="Q128" i="58"/>
  <c r="Q137" i="58"/>
  <c r="Q129" i="58"/>
  <c r="Q136" i="58"/>
  <c r="Q135" i="58"/>
  <c r="Q134" i="58"/>
  <c r="Q138" i="58"/>
  <c r="Q133" i="58"/>
  <c r="Q130" i="58"/>
  <c r="Q44" i="58"/>
  <c r="Q43" i="58"/>
  <c r="Q49" i="58"/>
  <c r="Q41" i="58"/>
  <c r="Q48" i="58"/>
  <c r="Q47" i="58"/>
  <c r="Q46" i="58"/>
  <c r="Q40" i="58"/>
  <c r="Q50" i="58"/>
  <c r="Q45" i="58"/>
  <c r="Q42" i="58"/>
  <c r="Y772" i="58"/>
  <c r="Y771" i="58"/>
  <c r="Y770" i="58"/>
  <c r="Y769" i="58"/>
  <c r="Y776" i="58"/>
  <c r="Y768" i="58"/>
  <c r="Y775" i="58"/>
  <c r="Y767" i="58"/>
  <c r="Y774" i="58"/>
  <c r="Y773" i="58"/>
  <c r="Y766" i="58"/>
  <c r="Y684" i="58"/>
  <c r="Y683" i="58"/>
  <c r="Y682" i="58"/>
  <c r="Y681" i="58"/>
  <c r="Y688" i="58"/>
  <c r="Y680" i="58"/>
  <c r="Y687" i="58"/>
  <c r="Y679" i="58"/>
  <c r="Y686" i="58"/>
  <c r="Y685" i="58"/>
  <c r="Y678" i="58"/>
  <c r="Y597" i="58"/>
  <c r="Y596" i="58"/>
  <c r="Y595" i="58"/>
  <c r="Y594" i="58"/>
  <c r="Y593" i="58"/>
  <c r="Y600" i="58"/>
  <c r="Y592" i="58"/>
  <c r="Y599" i="58"/>
  <c r="Y591" i="58"/>
  <c r="Y590" i="58"/>
  <c r="Y598" i="58"/>
  <c r="Y508" i="58"/>
  <c r="Y507" i="58"/>
  <c r="Y506" i="58"/>
  <c r="Y505" i="58"/>
  <c r="Y512" i="58"/>
  <c r="Y504" i="58"/>
  <c r="Y511" i="58"/>
  <c r="Y503" i="58"/>
  <c r="Y510" i="58"/>
  <c r="Y509" i="58"/>
  <c r="Y502" i="58"/>
  <c r="Y420" i="58"/>
  <c r="Y419" i="58"/>
  <c r="Y418" i="58"/>
  <c r="Y417" i="58"/>
  <c r="Y423" i="58"/>
  <c r="Y415" i="58"/>
  <c r="Y422" i="58"/>
  <c r="Y421" i="58"/>
  <c r="Y416" i="58"/>
  <c r="Y414" i="58"/>
  <c r="Y424" i="58"/>
  <c r="Y332" i="58"/>
  <c r="Y331" i="58"/>
  <c r="Y330" i="58"/>
  <c r="Y329" i="58"/>
  <c r="Y335" i="58"/>
  <c r="Y327" i="58"/>
  <c r="Y328" i="58"/>
  <c r="Y336" i="58"/>
  <c r="Y334" i="58"/>
  <c r="Y326" i="58"/>
  <c r="Y333" i="58"/>
  <c r="Y244" i="58"/>
  <c r="Y243" i="58"/>
  <c r="Y242" i="58"/>
  <c r="Y241" i="58"/>
  <c r="Y247" i="58"/>
  <c r="Y239" i="58"/>
  <c r="Y248" i="58"/>
  <c r="Y246" i="58"/>
  <c r="Y245" i="58"/>
  <c r="Y240" i="58"/>
  <c r="Y238" i="58"/>
  <c r="Y158" i="58"/>
  <c r="Y157" i="58"/>
  <c r="Y156" i="58"/>
  <c r="Y155" i="58"/>
  <c r="Y154" i="58"/>
  <c r="Y153" i="58"/>
  <c r="Y160" i="58"/>
  <c r="Y152" i="58"/>
  <c r="Y150" i="58"/>
  <c r="Y159" i="58"/>
  <c r="Y151" i="58"/>
  <c r="Y70" i="58"/>
  <c r="Y69" i="58"/>
  <c r="Y68" i="58"/>
  <c r="Y67" i="58"/>
  <c r="Y66" i="58"/>
  <c r="Y65" i="58"/>
  <c r="Y72" i="58"/>
  <c r="Y64" i="58"/>
  <c r="Y62" i="58"/>
  <c r="Y71" i="58"/>
  <c r="Y63" i="58"/>
  <c r="AG798" i="58"/>
  <c r="AG790" i="58"/>
  <c r="AG797" i="58"/>
  <c r="AG789" i="58"/>
  <c r="AG796" i="58"/>
  <c r="AG795" i="58"/>
  <c r="AG791" i="58"/>
  <c r="AG794" i="58"/>
  <c r="AG793" i="58"/>
  <c r="AG792" i="58"/>
  <c r="AG788" i="58"/>
  <c r="AG703" i="58"/>
  <c r="AG710" i="58"/>
  <c r="AG702" i="58"/>
  <c r="AG707" i="58"/>
  <c r="AG706" i="58"/>
  <c r="AG705" i="58"/>
  <c r="AG704" i="58"/>
  <c r="AG701" i="58"/>
  <c r="AG708" i="58"/>
  <c r="AG700" i="58"/>
  <c r="AG709" i="58"/>
  <c r="AG615" i="58"/>
  <c r="AG622" i="58"/>
  <c r="AG614" i="58"/>
  <c r="AG613" i="58"/>
  <c r="AG621" i="58"/>
  <c r="AG620" i="58"/>
  <c r="AG619" i="58"/>
  <c r="AG618" i="58"/>
  <c r="AG616" i="58"/>
  <c r="AG612" i="58"/>
  <c r="AG617" i="58"/>
  <c r="AG527" i="58"/>
  <c r="AG534" i="58"/>
  <c r="AG526" i="58"/>
  <c r="AG531" i="58"/>
  <c r="AG530" i="58"/>
  <c r="AG529" i="58"/>
  <c r="AG528" i="58"/>
  <c r="AG525" i="58"/>
  <c r="AG532" i="58"/>
  <c r="AG524" i="58"/>
  <c r="AG533" i="58"/>
  <c r="AG439" i="58"/>
  <c r="AG446" i="58"/>
  <c r="AG438" i="58"/>
  <c r="AG437" i="58"/>
  <c r="AG445" i="58"/>
  <c r="AG444" i="58"/>
  <c r="AG443" i="58"/>
  <c r="AG442" i="58"/>
  <c r="AG440" i="58"/>
  <c r="AG436" i="58"/>
  <c r="AG441" i="58"/>
  <c r="AG351" i="58"/>
  <c r="AG358" i="58"/>
  <c r="AG350" i="58"/>
  <c r="AG355" i="58"/>
  <c r="AG354" i="58"/>
  <c r="AG353" i="58"/>
  <c r="AG352" i="58"/>
  <c r="AG349" i="58"/>
  <c r="AG356" i="58"/>
  <c r="AG348" i="58"/>
  <c r="AG357" i="58"/>
  <c r="AG263" i="58"/>
  <c r="AG270" i="58"/>
  <c r="AG262" i="58"/>
  <c r="AG261" i="58"/>
  <c r="AG269" i="58"/>
  <c r="AG268" i="58"/>
  <c r="AG267" i="58"/>
  <c r="AG266" i="58"/>
  <c r="AG264" i="58"/>
  <c r="AG260" i="58"/>
  <c r="AG265" i="58"/>
  <c r="AG175" i="58"/>
  <c r="AG182" i="58"/>
  <c r="AG179" i="58"/>
  <c r="AG178" i="58"/>
  <c r="AG177" i="58"/>
  <c r="AG176" i="58"/>
  <c r="AG174" i="58"/>
  <c r="AG173" i="58"/>
  <c r="AG180" i="58"/>
  <c r="AG172" i="58"/>
  <c r="AG181" i="58"/>
  <c r="AG90" i="58"/>
  <c r="AG89" i="58"/>
  <c r="AG88" i="58"/>
  <c r="AG87" i="58"/>
  <c r="AG94" i="58"/>
  <c r="AG86" i="58"/>
  <c r="AG93" i="58"/>
  <c r="AG85" i="58"/>
  <c r="AG91" i="58"/>
  <c r="AG84" i="58"/>
  <c r="AG92" i="58"/>
  <c r="AO816" i="58"/>
  <c r="AO814" i="58"/>
  <c r="AO819" i="58"/>
  <c r="AO811" i="58"/>
  <c r="AO820" i="58"/>
  <c r="AO817" i="58"/>
  <c r="AO815" i="58"/>
  <c r="AO810" i="58"/>
  <c r="AO812" i="58"/>
  <c r="AO818" i="58"/>
  <c r="AO813" i="58"/>
  <c r="AO728" i="58"/>
  <c r="AO726" i="58"/>
  <c r="AO731" i="58"/>
  <c r="AO723" i="58"/>
  <c r="AO732" i="58"/>
  <c r="AO730" i="58"/>
  <c r="AO722" i="58"/>
  <c r="AO729" i="58"/>
  <c r="AO724" i="58"/>
  <c r="AO727" i="58"/>
  <c r="AO725" i="58"/>
  <c r="AO644" i="58"/>
  <c r="AO636" i="58"/>
  <c r="AO642" i="58"/>
  <c r="AO641" i="58"/>
  <c r="AO639" i="58"/>
  <c r="AO638" i="58"/>
  <c r="AO634" i="58"/>
  <c r="AO637" i="58"/>
  <c r="AO635" i="58"/>
  <c r="AO640" i="58"/>
  <c r="AO643" i="58"/>
  <c r="AO556" i="58"/>
  <c r="AO548" i="58"/>
  <c r="AO554" i="58"/>
  <c r="AO553" i="58"/>
  <c r="AO555" i="58"/>
  <c r="AO552" i="58"/>
  <c r="AO546" i="58"/>
  <c r="AO551" i="58"/>
  <c r="AO550" i="58"/>
  <c r="AO549" i="58"/>
  <c r="AO547" i="58"/>
  <c r="AO468" i="58"/>
  <c r="AO460" i="58"/>
  <c r="AO466" i="58"/>
  <c r="AO465" i="58"/>
  <c r="AO458" i="58"/>
  <c r="AO467" i="58"/>
  <c r="AO464" i="58"/>
  <c r="AO463" i="58"/>
  <c r="AO459" i="58"/>
  <c r="AO461" i="58"/>
  <c r="AO462" i="58"/>
  <c r="AO380" i="58"/>
  <c r="AO372" i="58"/>
  <c r="AO378" i="58"/>
  <c r="AO377" i="58"/>
  <c r="AO373" i="58"/>
  <c r="AO371" i="58"/>
  <c r="AO370" i="58"/>
  <c r="AO379" i="58"/>
  <c r="AO374" i="58"/>
  <c r="AO376" i="58"/>
  <c r="AO375" i="58"/>
  <c r="AO292" i="58"/>
  <c r="AO284" i="58"/>
  <c r="AO290" i="58"/>
  <c r="AO289" i="58"/>
  <c r="AO287" i="58"/>
  <c r="AO286" i="58"/>
  <c r="AO282" i="58"/>
  <c r="AO285" i="58"/>
  <c r="AO283" i="58"/>
  <c r="AO288" i="58"/>
  <c r="AO291" i="58"/>
  <c r="AO204" i="58"/>
  <c r="AO196" i="58"/>
  <c r="AO202" i="58"/>
  <c r="AO201" i="58"/>
  <c r="AO203" i="58"/>
  <c r="AO200" i="58"/>
  <c r="AO194" i="58"/>
  <c r="AO199" i="58"/>
  <c r="AO198" i="58"/>
  <c r="AO197" i="58"/>
  <c r="AO195" i="58"/>
  <c r="AO112" i="58"/>
  <c r="AO111" i="58"/>
  <c r="AO106" i="58"/>
  <c r="AO110" i="58"/>
  <c r="AO109" i="58"/>
  <c r="AO116" i="58"/>
  <c r="AO108" i="58"/>
  <c r="AO113" i="58"/>
  <c r="AO115" i="58"/>
  <c r="AO114" i="58"/>
  <c r="AO107" i="58"/>
  <c r="AO24" i="58"/>
  <c r="AO23" i="58"/>
  <c r="AO18" i="58"/>
  <c r="AO22" i="58"/>
  <c r="AO21" i="58"/>
  <c r="AO28" i="58"/>
  <c r="AO20" i="58"/>
  <c r="AO25" i="58"/>
  <c r="AO19" i="58"/>
  <c r="AO27" i="58"/>
  <c r="AO26" i="58"/>
  <c r="AW751" i="58"/>
  <c r="AW750" i="58"/>
  <c r="AW749" i="58"/>
  <c r="AW748" i="58"/>
  <c r="AW747" i="58"/>
  <c r="AW754" i="58"/>
  <c r="AW746" i="58"/>
  <c r="AW753" i="58"/>
  <c r="AW752" i="58"/>
  <c r="AW744" i="58"/>
  <c r="AW745" i="58"/>
  <c r="AW663" i="58"/>
  <c r="AW662" i="58"/>
  <c r="AW661" i="58"/>
  <c r="AW660" i="58"/>
  <c r="AW659" i="58"/>
  <c r="AW666" i="58"/>
  <c r="AW658" i="58"/>
  <c r="AW656" i="58"/>
  <c r="AW665" i="58"/>
  <c r="AW664" i="58"/>
  <c r="AW657" i="58"/>
  <c r="AW575" i="58"/>
  <c r="AW574" i="58"/>
  <c r="AW573" i="58"/>
  <c r="AW571" i="58"/>
  <c r="AW578" i="58"/>
  <c r="AW570" i="58"/>
  <c r="AW569" i="58"/>
  <c r="AW568" i="58"/>
  <c r="AW577" i="58"/>
  <c r="AW576" i="58"/>
  <c r="AW572" i="58"/>
  <c r="AW487" i="58"/>
  <c r="AW486" i="58"/>
  <c r="AW485" i="58"/>
  <c r="AW483" i="58"/>
  <c r="AW490" i="58"/>
  <c r="AW482" i="58"/>
  <c r="AW480" i="58"/>
  <c r="AW488" i="58"/>
  <c r="AW484" i="58"/>
  <c r="AW481" i="58"/>
  <c r="AW489" i="58"/>
  <c r="AW399" i="58"/>
  <c r="AW398" i="58"/>
  <c r="AW397" i="58"/>
  <c r="AW395" i="58"/>
  <c r="AW402" i="58"/>
  <c r="AW394" i="58"/>
  <c r="AW401" i="58"/>
  <c r="AW392" i="58"/>
  <c r="AW400" i="58"/>
  <c r="AW393" i="58"/>
  <c r="AW396" i="58"/>
  <c r="AW314" i="58"/>
  <c r="AW306" i="58"/>
  <c r="AW313" i="58"/>
  <c r="AW305" i="58"/>
  <c r="AW304" i="58"/>
  <c r="AW312" i="58"/>
  <c r="AW310" i="58"/>
  <c r="AW309" i="58"/>
  <c r="AW308" i="58"/>
  <c r="AW311" i="58"/>
  <c r="AW307" i="58"/>
  <c r="AW226" i="58"/>
  <c r="AW218" i="58"/>
  <c r="AW225" i="58"/>
  <c r="AW217" i="58"/>
  <c r="AW216" i="58"/>
  <c r="AW224" i="58"/>
  <c r="AW222" i="58"/>
  <c r="AW221" i="58"/>
  <c r="AW220" i="58"/>
  <c r="AW223" i="58"/>
  <c r="AW219" i="58"/>
  <c r="AW138" i="58"/>
  <c r="AW130" i="58"/>
  <c r="AW137" i="58"/>
  <c r="AW129" i="58"/>
  <c r="AW128" i="58"/>
  <c r="AW136" i="58"/>
  <c r="AW134" i="58"/>
  <c r="AW133" i="58"/>
  <c r="AW132" i="58"/>
  <c r="AW135" i="58"/>
  <c r="AW131" i="58"/>
  <c r="AW50" i="58"/>
  <c r="AW42" i="58"/>
  <c r="AW49" i="58"/>
  <c r="AW41" i="58"/>
  <c r="AW40" i="58"/>
  <c r="AW48" i="58"/>
  <c r="AW46" i="58"/>
  <c r="AW45" i="58"/>
  <c r="AW44" i="58"/>
  <c r="AW47" i="58"/>
  <c r="AW43" i="58"/>
  <c r="BE771" i="58"/>
  <c r="BE770" i="58"/>
  <c r="BE769" i="58"/>
  <c r="BE776" i="58"/>
  <c r="BE768" i="58"/>
  <c r="BE775" i="58"/>
  <c r="BE767" i="58"/>
  <c r="BE774" i="58"/>
  <c r="BE773" i="58"/>
  <c r="BE772" i="58"/>
  <c r="BE766" i="58"/>
  <c r="BE683" i="58"/>
  <c r="BE682" i="58"/>
  <c r="BE681" i="58"/>
  <c r="BE688" i="58"/>
  <c r="BE680" i="58"/>
  <c r="BE687" i="58"/>
  <c r="BE679" i="58"/>
  <c r="BE686" i="58"/>
  <c r="BE685" i="58"/>
  <c r="BE684" i="58"/>
  <c r="BE678" i="58"/>
  <c r="BE595" i="58"/>
  <c r="BE594" i="58"/>
  <c r="BE593" i="58"/>
  <c r="BE600" i="58"/>
  <c r="BE592" i="58"/>
  <c r="BE599" i="58"/>
  <c r="BE591" i="58"/>
  <c r="BE598" i="58"/>
  <c r="BE597" i="58"/>
  <c r="BE590" i="58"/>
  <c r="BE596" i="58"/>
  <c r="BE507" i="58"/>
  <c r="BE506" i="58"/>
  <c r="BE505" i="58"/>
  <c r="BE512" i="58"/>
  <c r="BE504" i="58"/>
  <c r="BE511" i="58"/>
  <c r="BE503" i="58"/>
  <c r="BE510" i="58"/>
  <c r="BE509" i="58"/>
  <c r="BE502" i="58"/>
  <c r="BE508" i="58"/>
  <c r="BE419" i="58"/>
  <c r="BE418" i="58"/>
  <c r="BE417" i="58"/>
  <c r="BE424" i="58"/>
  <c r="BE416" i="58"/>
  <c r="BE423" i="58"/>
  <c r="BE415" i="58"/>
  <c r="BE422" i="58"/>
  <c r="BE421" i="58"/>
  <c r="BE420" i="58"/>
  <c r="BE414" i="58"/>
  <c r="BE332" i="58"/>
  <c r="BE331" i="58"/>
  <c r="BE330" i="58"/>
  <c r="BE329" i="58"/>
  <c r="BE336" i="58"/>
  <c r="BE328" i="58"/>
  <c r="BE335" i="58"/>
  <c r="BE327" i="58"/>
  <c r="BE334" i="58"/>
  <c r="BE333" i="58"/>
  <c r="BE326" i="58"/>
  <c r="BE244" i="58"/>
  <c r="BE243" i="58"/>
  <c r="BE242" i="58"/>
  <c r="BE241" i="58"/>
  <c r="BE248" i="58"/>
  <c r="BE240" i="58"/>
  <c r="BE247" i="58"/>
  <c r="BE239" i="58"/>
  <c r="BE246" i="58"/>
  <c r="BE238" i="58"/>
  <c r="BE245" i="58"/>
  <c r="BE156" i="58"/>
  <c r="BE155" i="58"/>
  <c r="BE154" i="58"/>
  <c r="BE153" i="58"/>
  <c r="BE160" i="58"/>
  <c r="BE152" i="58"/>
  <c r="BE159" i="58"/>
  <c r="BE151" i="58"/>
  <c r="BE158" i="58"/>
  <c r="BE150" i="58"/>
  <c r="BE157" i="58"/>
  <c r="BE65" i="58"/>
  <c r="BE72" i="58"/>
  <c r="BE64" i="58"/>
  <c r="BE71" i="58"/>
  <c r="BE63" i="58"/>
  <c r="BE62" i="58"/>
  <c r="BE70" i="58"/>
  <c r="BE69" i="58"/>
  <c r="BE68" i="58"/>
  <c r="BE66" i="58"/>
  <c r="BE67" i="58"/>
  <c r="Q783" i="58"/>
  <c r="Q782" i="58"/>
  <c r="Q780" i="58"/>
  <c r="Q787" i="58"/>
  <c r="Q779" i="58"/>
  <c r="Q786" i="58"/>
  <c r="Q778" i="58"/>
  <c r="Q785" i="58"/>
  <c r="Q777" i="58"/>
  <c r="Q784" i="58"/>
  <c r="Q781" i="58"/>
  <c r="Y719" i="58"/>
  <c r="Y718" i="58"/>
  <c r="Y717" i="58"/>
  <c r="Y716" i="58"/>
  <c r="Y715" i="58"/>
  <c r="Y714" i="58"/>
  <c r="Y721" i="58"/>
  <c r="Y713" i="58"/>
  <c r="Y720" i="58"/>
  <c r="Y712" i="58"/>
  <c r="Y711" i="58"/>
  <c r="AG737" i="58"/>
  <c r="AG736" i="58"/>
  <c r="AG743" i="58"/>
  <c r="AG735" i="58"/>
  <c r="AG742" i="58"/>
  <c r="AG734" i="58"/>
  <c r="AG738" i="58"/>
  <c r="AG740" i="58"/>
  <c r="AG739" i="58"/>
  <c r="AG741" i="58"/>
  <c r="AG733" i="58"/>
  <c r="AG125" i="58"/>
  <c r="AG124" i="58"/>
  <c r="AG123" i="58"/>
  <c r="AG122" i="58"/>
  <c r="AG121" i="58"/>
  <c r="AG117" i="58"/>
  <c r="AG120" i="58"/>
  <c r="AG126" i="58"/>
  <c r="AG118" i="58"/>
  <c r="AG127" i="58"/>
  <c r="AG119" i="58"/>
  <c r="AO319" i="58"/>
  <c r="AO325" i="58"/>
  <c r="AO317" i="58"/>
  <c r="AO324" i="58"/>
  <c r="AO316" i="58"/>
  <c r="AO323" i="58"/>
  <c r="AO322" i="58"/>
  <c r="AO318" i="58"/>
  <c r="AO315" i="58"/>
  <c r="AO321" i="58"/>
  <c r="AO320" i="58"/>
  <c r="AW522" i="58"/>
  <c r="AW514" i="58"/>
  <c r="AW521" i="58"/>
  <c r="AW520" i="58"/>
  <c r="AW518" i="58"/>
  <c r="AW517" i="58"/>
  <c r="AW523" i="58"/>
  <c r="AW519" i="58"/>
  <c r="AW516" i="58"/>
  <c r="AW513" i="58"/>
  <c r="AW515" i="58"/>
  <c r="BE542" i="58"/>
  <c r="BE541" i="58"/>
  <c r="BE540" i="58"/>
  <c r="BE539" i="58"/>
  <c r="BE538" i="58"/>
  <c r="BE545" i="58"/>
  <c r="BE537" i="58"/>
  <c r="BE544" i="58"/>
  <c r="BE536" i="58"/>
  <c r="BE535" i="58"/>
  <c r="BE543" i="58"/>
  <c r="I802" i="58"/>
  <c r="I801" i="58"/>
  <c r="I799" i="58"/>
  <c r="I806" i="58"/>
  <c r="I809" i="58"/>
  <c r="I805" i="58"/>
  <c r="I808" i="58"/>
  <c r="I804" i="58"/>
  <c r="I807" i="58"/>
  <c r="I803" i="58"/>
  <c r="I800" i="58"/>
  <c r="I718" i="58"/>
  <c r="I717" i="58"/>
  <c r="I715" i="58"/>
  <c r="I714" i="58"/>
  <c r="I721" i="58"/>
  <c r="I713" i="58"/>
  <c r="I720" i="58"/>
  <c r="I712" i="58"/>
  <c r="I711" i="58"/>
  <c r="I719" i="58"/>
  <c r="I716" i="58"/>
  <c r="I627" i="58"/>
  <c r="I626" i="58"/>
  <c r="I633" i="58"/>
  <c r="I625" i="58"/>
  <c r="I632" i="58"/>
  <c r="I624" i="58"/>
  <c r="I631" i="58"/>
  <c r="I630" i="58"/>
  <c r="I629" i="58"/>
  <c r="I628" i="58"/>
  <c r="I623" i="58"/>
  <c r="I540" i="58"/>
  <c r="I539" i="58"/>
  <c r="I538" i="58"/>
  <c r="I544" i="58"/>
  <c r="I545" i="58"/>
  <c r="I537" i="58"/>
  <c r="I536" i="58"/>
  <c r="I543" i="58"/>
  <c r="I542" i="58"/>
  <c r="I541" i="58"/>
  <c r="I535" i="58"/>
  <c r="I452" i="58"/>
  <c r="I456" i="58"/>
  <c r="I451" i="58"/>
  <c r="I450" i="58"/>
  <c r="I457" i="58"/>
  <c r="I449" i="58"/>
  <c r="I455" i="58"/>
  <c r="I454" i="58"/>
  <c r="I447" i="58"/>
  <c r="I453" i="58"/>
  <c r="I448" i="58"/>
  <c r="I364" i="58"/>
  <c r="I363" i="58"/>
  <c r="I362" i="58"/>
  <c r="I369" i="58"/>
  <c r="I361" i="58"/>
  <c r="I367" i="58"/>
  <c r="I366" i="58"/>
  <c r="I359" i="58"/>
  <c r="I368" i="58"/>
  <c r="I365" i="58"/>
  <c r="I360" i="58"/>
  <c r="I276" i="58"/>
  <c r="I275" i="58"/>
  <c r="I274" i="58"/>
  <c r="I281" i="58"/>
  <c r="I273" i="58"/>
  <c r="I279" i="58"/>
  <c r="I278" i="58"/>
  <c r="I277" i="58"/>
  <c r="I272" i="58"/>
  <c r="I280" i="58"/>
  <c r="I271" i="58"/>
  <c r="I188" i="58"/>
  <c r="I183" i="58"/>
  <c r="I187" i="58"/>
  <c r="I186" i="58"/>
  <c r="I193" i="58"/>
  <c r="I185" i="58"/>
  <c r="I191" i="58"/>
  <c r="I190" i="58"/>
  <c r="I192" i="58"/>
  <c r="I189" i="58"/>
  <c r="I184" i="58"/>
  <c r="I100" i="58"/>
  <c r="I99" i="58"/>
  <c r="I98" i="58"/>
  <c r="I105" i="58"/>
  <c r="I97" i="58"/>
  <c r="I103" i="58"/>
  <c r="I102" i="58"/>
  <c r="I101" i="58"/>
  <c r="I95" i="58"/>
  <c r="I96" i="58"/>
  <c r="I104" i="58"/>
  <c r="Q8" i="58"/>
  <c r="Q17" i="58"/>
  <c r="Q9" i="58"/>
  <c r="Q16" i="58"/>
  <c r="Q14" i="58"/>
  <c r="Q13" i="58"/>
  <c r="Q12" i="58"/>
  <c r="Q7" i="58"/>
  <c r="Q11" i="58"/>
  <c r="Q15" i="58"/>
  <c r="Q10" i="58"/>
  <c r="Q739" i="58"/>
  <c r="Q738" i="58"/>
  <c r="Q736" i="58"/>
  <c r="Q733" i="58"/>
  <c r="Q743" i="58"/>
  <c r="Q735" i="58"/>
  <c r="Q742" i="58"/>
  <c r="Q734" i="58"/>
  <c r="Q741" i="58"/>
  <c r="Q737" i="58"/>
  <c r="Q740" i="58"/>
  <c r="Q651" i="58"/>
  <c r="Q650" i="58"/>
  <c r="Q648" i="58"/>
  <c r="Q645" i="58"/>
  <c r="Q655" i="58"/>
  <c r="Q647" i="58"/>
  <c r="Q654" i="58"/>
  <c r="Q646" i="58"/>
  <c r="Q653" i="58"/>
  <c r="Q652" i="58"/>
  <c r="Q649" i="58"/>
  <c r="Q563" i="58"/>
  <c r="Q562" i="58"/>
  <c r="Q560" i="58"/>
  <c r="Q557" i="58"/>
  <c r="Q567" i="58"/>
  <c r="Q559" i="58"/>
  <c r="Q566" i="58"/>
  <c r="Q558" i="58"/>
  <c r="Q565" i="58"/>
  <c r="Q561" i="58"/>
  <c r="Q564" i="58"/>
  <c r="Q475" i="58"/>
  <c r="Q474" i="58"/>
  <c r="Q472" i="58"/>
  <c r="Q469" i="58"/>
  <c r="Q479" i="58"/>
  <c r="Q471" i="58"/>
  <c r="Q478" i="58"/>
  <c r="Q470" i="58"/>
  <c r="Q477" i="58"/>
  <c r="Q476" i="58"/>
  <c r="Q473" i="58"/>
  <c r="Q387" i="58"/>
  <c r="Q386" i="58"/>
  <c r="Q384" i="58"/>
  <c r="Q381" i="58"/>
  <c r="Q391" i="58"/>
  <c r="Q383" i="58"/>
  <c r="Q390" i="58"/>
  <c r="Q382" i="58"/>
  <c r="Q389" i="58"/>
  <c r="Q385" i="58"/>
  <c r="Q388" i="58"/>
  <c r="Q299" i="58"/>
  <c r="Q298" i="58"/>
  <c r="Q296" i="58"/>
  <c r="Q293" i="58"/>
  <c r="Q303" i="58"/>
  <c r="Q295" i="58"/>
  <c r="Q302" i="58"/>
  <c r="Q294" i="58"/>
  <c r="Q301" i="58"/>
  <c r="Q300" i="58"/>
  <c r="Q297" i="58"/>
  <c r="Q211" i="58"/>
  <c r="Q210" i="58"/>
  <c r="Q208" i="58"/>
  <c r="Q205" i="58"/>
  <c r="Q215" i="58"/>
  <c r="Q207" i="58"/>
  <c r="Q214" i="58"/>
  <c r="Q206" i="58"/>
  <c r="Q213" i="58"/>
  <c r="Q209" i="58"/>
  <c r="Q212" i="58"/>
  <c r="Q123" i="58"/>
  <c r="Q122" i="58"/>
  <c r="Q120" i="58"/>
  <c r="Q127" i="58"/>
  <c r="Q119" i="58"/>
  <c r="Q126" i="58"/>
  <c r="Q118" i="58"/>
  <c r="Q125" i="58"/>
  <c r="Q117" i="58"/>
  <c r="Q124" i="58"/>
  <c r="Q121" i="58"/>
  <c r="Q35" i="58"/>
  <c r="Q34" i="58"/>
  <c r="Q32" i="58"/>
  <c r="Q29" i="58"/>
  <c r="Q39" i="58"/>
  <c r="Q31" i="58"/>
  <c r="Q38" i="58"/>
  <c r="Q30" i="58"/>
  <c r="Q37" i="58"/>
  <c r="Q33" i="58"/>
  <c r="Q36" i="58"/>
  <c r="Y763" i="58"/>
  <c r="Y762" i="58"/>
  <c r="Y761" i="58"/>
  <c r="Y760" i="58"/>
  <c r="Y759" i="58"/>
  <c r="Y758" i="58"/>
  <c r="Y765" i="58"/>
  <c r="Y757" i="58"/>
  <c r="Y755" i="58"/>
  <c r="Y764" i="58"/>
  <c r="Y756" i="58"/>
  <c r="Y675" i="58"/>
  <c r="Y674" i="58"/>
  <c r="Y673" i="58"/>
  <c r="Y672" i="58"/>
  <c r="Y671" i="58"/>
  <c r="Y670" i="58"/>
  <c r="Y677" i="58"/>
  <c r="Y669" i="58"/>
  <c r="Y667" i="58"/>
  <c r="Y676" i="58"/>
  <c r="Y668" i="58"/>
  <c r="Y588" i="58"/>
  <c r="Y587" i="58"/>
  <c r="Y586" i="58"/>
  <c r="Y585" i="58"/>
  <c r="Y584" i="58"/>
  <c r="Y583" i="58"/>
  <c r="Y582" i="58"/>
  <c r="Y589" i="58"/>
  <c r="Y581" i="58"/>
  <c r="Y580" i="58"/>
  <c r="Y579" i="58"/>
  <c r="Y499" i="58"/>
  <c r="Y498" i="58"/>
  <c r="Y497" i="58"/>
  <c r="Y496" i="58"/>
  <c r="Y495" i="58"/>
  <c r="Y494" i="58"/>
  <c r="Y501" i="58"/>
  <c r="Y500" i="58"/>
  <c r="Y493" i="58"/>
  <c r="Y492" i="58"/>
  <c r="Y491" i="58"/>
  <c r="Y411" i="58"/>
  <c r="Y410" i="58"/>
  <c r="Y409" i="58"/>
  <c r="Y408" i="58"/>
  <c r="Y406" i="58"/>
  <c r="Y413" i="58"/>
  <c r="Y412" i="58"/>
  <c r="Y407" i="58"/>
  <c r="Y405" i="58"/>
  <c r="Y403" i="58"/>
  <c r="Y404" i="58"/>
  <c r="Y323" i="58"/>
  <c r="Y322" i="58"/>
  <c r="Y321" i="58"/>
  <c r="Y320" i="58"/>
  <c r="Y318" i="58"/>
  <c r="Y325" i="58"/>
  <c r="Y324" i="58"/>
  <c r="Y319" i="58"/>
  <c r="Y317" i="58"/>
  <c r="Y316" i="58"/>
  <c r="Y315" i="58"/>
  <c r="Y235" i="58"/>
  <c r="Y234" i="58"/>
  <c r="Y233" i="58"/>
  <c r="Y232" i="58"/>
  <c r="Y230" i="58"/>
  <c r="Y236" i="58"/>
  <c r="Y231" i="58"/>
  <c r="Y229" i="58"/>
  <c r="Y228" i="58"/>
  <c r="Y227" i="58"/>
  <c r="Y237" i="58"/>
  <c r="Y149" i="58"/>
  <c r="Y141" i="58"/>
  <c r="Y148" i="58"/>
  <c r="Y140" i="58"/>
  <c r="Y147" i="58"/>
  <c r="Y146" i="58"/>
  <c r="Y145" i="58"/>
  <c r="Y144" i="58"/>
  <c r="Y143" i="58"/>
  <c r="Y142" i="58"/>
  <c r="Y139" i="58"/>
  <c r="Y61" i="58"/>
  <c r="Y53" i="58"/>
  <c r="Y60" i="58"/>
  <c r="Y52" i="58"/>
  <c r="Y59" i="58"/>
  <c r="Y58" i="58"/>
  <c r="Y57" i="58"/>
  <c r="Y56" i="58"/>
  <c r="Y55" i="58"/>
  <c r="Y54" i="58"/>
  <c r="Y51" i="58"/>
  <c r="AG781" i="58"/>
  <c r="AG780" i="58"/>
  <c r="AG787" i="58"/>
  <c r="AG779" i="58"/>
  <c r="AG786" i="58"/>
  <c r="AG778" i="58"/>
  <c r="AG782" i="58"/>
  <c r="AG785" i="58"/>
  <c r="AG784" i="58"/>
  <c r="AG777" i="58"/>
  <c r="AG783" i="58"/>
  <c r="AG694" i="58"/>
  <c r="AG693" i="58"/>
  <c r="AG696" i="58"/>
  <c r="AG689" i="58"/>
  <c r="AG695" i="58"/>
  <c r="AG692" i="58"/>
  <c r="AG691" i="58"/>
  <c r="AG690" i="58"/>
  <c r="AG699" i="58"/>
  <c r="AG697" i="58"/>
  <c r="AG698" i="58"/>
  <c r="AG606" i="58"/>
  <c r="AG605" i="58"/>
  <c r="AG602" i="58"/>
  <c r="AG601" i="58"/>
  <c r="AG611" i="58"/>
  <c r="AG610" i="58"/>
  <c r="AG609" i="58"/>
  <c r="AG608" i="58"/>
  <c r="AG607" i="58"/>
  <c r="AG603" i="58"/>
  <c r="AG604" i="58"/>
  <c r="AG518" i="58"/>
  <c r="AG517" i="58"/>
  <c r="AG520" i="58"/>
  <c r="AG513" i="58"/>
  <c r="AG519" i="58"/>
  <c r="AG516" i="58"/>
  <c r="AG515" i="58"/>
  <c r="AG514" i="58"/>
  <c r="AG523" i="58"/>
  <c r="AG521" i="58"/>
  <c r="AG522" i="58"/>
  <c r="AG430" i="58"/>
  <c r="AG429" i="58"/>
  <c r="AG426" i="58"/>
  <c r="AG425" i="58"/>
  <c r="AG435" i="58"/>
  <c r="AG434" i="58"/>
  <c r="AG433" i="58"/>
  <c r="AG432" i="58"/>
  <c r="AG431" i="58"/>
  <c r="AG427" i="58"/>
  <c r="AG428" i="58"/>
  <c r="AG342" i="58"/>
  <c r="AG341" i="58"/>
  <c r="AG344" i="58"/>
  <c r="AG337" i="58"/>
  <c r="AG343" i="58"/>
  <c r="AG340" i="58"/>
  <c r="AG339" i="58"/>
  <c r="AG338" i="58"/>
  <c r="AG347" i="58"/>
  <c r="AG345" i="58"/>
  <c r="AG346" i="58"/>
  <c r="AG254" i="58"/>
  <c r="AG253" i="58"/>
  <c r="AG250" i="58"/>
  <c r="AG249" i="58"/>
  <c r="AG259" i="58"/>
  <c r="AG258" i="58"/>
  <c r="AG257" i="58"/>
  <c r="AG256" i="58"/>
  <c r="AG255" i="58"/>
  <c r="AG251" i="58"/>
  <c r="AG252" i="58"/>
  <c r="AG169" i="58"/>
  <c r="AG161" i="58"/>
  <c r="AG168" i="58"/>
  <c r="AG167" i="58"/>
  <c r="AG166" i="58"/>
  <c r="AG165" i="58"/>
  <c r="AG164" i="58"/>
  <c r="AG170" i="58"/>
  <c r="AG162" i="58"/>
  <c r="AG171" i="58"/>
  <c r="AG163" i="58"/>
  <c r="AG81" i="58"/>
  <c r="AG73" i="58"/>
  <c r="AG80" i="58"/>
  <c r="AG79" i="58"/>
  <c r="AG78" i="58"/>
  <c r="AG77" i="58"/>
  <c r="AG76" i="58"/>
  <c r="AG82" i="58"/>
  <c r="AG74" i="58"/>
  <c r="AG83" i="58"/>
  <c r="AG75" i="58"/>
  <c r="AO807" i="58"/>
  <c r="AO805" i="58"/>
  <c r="AO802" i="58"/>
  <c r="AO806" i="58"/>
  <c r="AO803" i="58"/>
  <c r="AO801" i="58"/>
  <c r="AO809" i="58"/>
  <c r="AO808" i="58"/>
  <c r="AO804" i="58"/>
  <c r="AO800" i="58"/>
  <c r="AO799" i="58"/>
  <c r="AO719" i="58"/>
  <c r="AO717" i="58"/>
  <c r="AO714" i="58"/>
  <c r="AO721" i="58"/>
  <c r="AO718" i="58"/>
  <c r="AO716" i="58"/>
  <c r="AO720" i="58"/>
  <c r="AO715" i="58"/>
  <c r="AO713" i="58"/>
  <c r="AO711" i="58"/>
  <c r="AO712" i="58"/>
  <c r="AO627" i="58"/>
  <c r="AO633" i="58"/>
  <c r="AO625" i="58"/>
  <c r="AO632" i="58"/>
  <c r="AO624" i="58"/>
  <c r="AO626" i="58"/>
  <c r="AO623" i="58"/>
  <c r="AO631" i="58"/>
  <c r="AO628" i="58"/>
  <c r="AO630" i="58"/>
  <c r="AO629" i="58"/>
  <c r="AO539" i="58"/>
  <c r="AO545" i="58"/>
  <c r="AO537" i="58"/>
  <c r="AO544" i="58"/>
  <c r="AO536" i="58"/>
  <c r="AO541" i="58"/>
  <c r="AO540" i="58"/>
  <c r="AO538" i="58"/>
  <c r="AO535" i="58"/>
  <c r="AO542" i="58"/>
  <c r="AO543" i="58"/>
  <c r="AO451" i="58"/>
  <c r="AO457" i="58"/>
  <c r="AO449" i="58"/>
  <c r="AO456" i="58"/>
  <c r="AO448" i="58"/>
  <c r="AO455" i="58"/>
  <c r="AO454" i="58"/>
  <c r="AO453" i="58"/>
  <c r="AO447" i="58"/>
  <c r="AO452" i="58"/>
  <c r="AO450" i="58"/>
  <c r="AO363" i="58"/>
  <c r="AO369" i="58"/>
  <c r="AO361" i="58"/>
  <c r="AO368" i="58"/>
  <c r="AO360" i="58"/>
  <c r="AO367" i="58"/>
  <c r="AO359" i="58"/>
  <c r="AO366" i="58"/>
  <c r="AO365" i="58"/>
  <c r="AO364" i="58"/>
  <c r="AO362" i="58"/>
  <c r="AO275" i="58"/>
  <c r="AO281" i="58"/>
  <c r="AO273" i="58"/>
  <c r="AO280" i="58"/>
  <c r="AO272" i="58"/>
  <c r="AO274" i="58"/>
  <c r="AO271" i="58"/>
  <c r="AO279" i="58"/>
  <c r="AO276" i="58"/>
  <c r="AO278" i="58"/>
  <c r="AO277" i="58"/>
  <c r="AO187" i="58"/>
  <c r="AO193" i="58"/>
  <c r="AO185" i="58"/>
  <c r="AO192" i="58"/>
  <c r="AO184" i="58"/>
  <c r="AO189" i="58"/>
  <c r="AO188" i="58"/>
  <c r="AO186" i="58"/>
  <c r="AO183" i="58"/>
  <c r="AO190" i="58"/>
  <c r="AO191" i="58"/>
  <c r="AO103" i="58"/>
  <c r="AO102" i="58"/>
  <c r="AO101" i="58"/>
  <c r="AO95" i="58"/>
  <c r="AO100" i="58"/>
  <c r="AO99" i="58"/>
  <c r="AO104" i="58"/>
  <c r="AO96" i="58"/>
  <c r="AO105" i="58"/>
  <c r="AO98" i="58"/>
  <c r="AO97" i="58"/>
  <c r="AW15" i="58"/>
  <c r="AW14" i="58"/>
  <c r="AW7" i="58"/>
  <c r="AW13" i="58"/>
  <c r="AW11" i="58"/>
  <c r="AW10" i="58"/>
  <c r="AW17" i="58"/>
  <c r="AW9" i="58"/>
  <c r="AW16" i="58"/>
  <c r="AW12" i="58"/>
  <c r="AW8" i="58"/>
  <c r="AW742" i="58"/>
  <c r="AW734" i="58"/>
  <c r="AW741" i="58"/>
  <c r="AW740" i="58"/>
  <c r="AW739" i="58"/>
  <c r="AW738" i="58"/>
  <c r="AW737" i="58"/>
  <c r="AW733" i="58"/>
  <c r="AW736" i="58"/>
  <c r="AW735" i="58"/>
  <c r="AW743" i="58"/>
  <c r="AW654" i="58"/>
  <c r="AW646" i="58"/>
  <c r="AW653" i="58"/>
  <c r="AW652" i="58"/>
  <c r="AW651" i="58"/>
  <c r="AW650" i="58"/>
  <c r="AW649" i="58"/>
  <c r="AW648" i="58"/>
  <c r="AW647" i="58"/>
  <c r="AW645" i="58"/>
  <c r="AW655" i="58"/>
  <c r="AW566" i="58"/>
  <c r="AW558" i="58"/>
  <c r="AW565" i="58"/>
  <c r="AW564" i="58"/>
  <c r="AW562" i="58"/>
  <c r="AW561" i="58"/>
  <c r="AW567" i="58"/>
  <c r="AW563" i="58"/>
  <c r="AW557" i="58"/>
  <c r="AW559" i="58"/>
  <c r="AW560" i="58"/>
  <c r="AW478" i="58"/>
  <c r="AW470" i="58"/>
  <c r="AW477" i="58"/>
  <c r="AW476" i="58"/>
  <c r="AW474" i="58"/>
  <c r="AW473" i="58"/>
  <c r="AW475" i="58"/>
  <c r="AW472" i="58"/>
  <c r="AW471" i="58"/>
  <c r="AW469" i="58"/>
  <c r="AW479" i="58"/>
  <c r="AW390" i="58"/>
  <c r="AW382" i="58"/>
  <c r="AW389" i="58"/>
  <c r="AW388" i="58"/>
  <c r="AW386" i="58"/>
  <c r="AW385" i="58"/>
  <c r="AW383" i="58"/>
  <c r="AW381" i="58"/>
  <c r="AW391" i="58"/>
  <c r="AW387" i="58"/>
  <c r="AW384" i="58"/>
  <c r="AW297" i="58"/>
  <c r="AW296" i="58"/>
  <c r="AW303" i="58"/>
  <c r="AW295" i="58"/>
  <c r="AW293" i="58"/>
  <c r="AW301" i="58"/>
  <c r="AW300" i="58"/>
  <c r="AW299" i="58"/>
  <c r="AW302" i="58"/>
  <c r="AW298" i="58"/>
  <c r="AW294" i="58"/>
  <c r="AW209" i="58"/>
  <c r="AW208" i="58"/>
  <c r="AW215" i="58"/>
  <c r="AW207" i="58"/>
  <c r="AW205" i="58"/>
  <c r="AW213" i="58"/>
  <c r="AW212" i="58"/>
  <c r="AW211" i="58"/>
  <c r="AW206" i="58"/>
  <c r="AW210" i="58"/>
  <c r="AW214" i="58"/>
  <c r="AW121" i="58"/>
  <c r="AW120" i="58"/>
  <c r="AW127" i="58"/>
  <c r="AW119" i="58"/>
  <c r="AW117" i="58"/>
  <c r="AW125" i="58"/>
  <c r="AW124" i="58"/>
  <c r="AW123" i="58"/>
  <c r="AW126" i="58"/>
  <c r="AW122" i="58"/>
  <c r="AW118" i="58"/>
  <c r="AW33" i="58"/>
  <c r="AW32" i="58"/>
  <c r="AW39" i="58"/>
  <c r="AW31" i="58"/>
  <c r="AW29" i="58"/>
  <c r="AW37" i="58"/>
  <c r="AW36" i="58"/>
  <c r="AW35" i="58"/>
  <c r="AW30" i="58"/>
  <c r="AW38" i="58"/>
  <c r="AW34" i="58"/>
  <c r="BE762" i="58"/>
  <c r="BE761" i="58"/>
  <c r="BE760" i="58"/>
  <c r="BE759" i="58"/>
  <c r="BE758" i="58"/>
  <c r="BE765" i="58"/>
  <c r="BE757" i="58"/>
  <c r="BE764" i="58"/>
  <c r="BE756" i="58"/>
  <c r="BE763" i="58"/>
  <c r="BE755" i="58"/>
  <c r="BE674" i="58"/>
  <c r="BE673" i="58"/>
  <c r="BE672" i="58"/>
  <c r="BE671" i="58"/>
  <c r="BE670" i="58"/>
  <c r="BE677" i="58"/>
  <c r="BE669" i="58"/>
  <c r="BE676" i="58"/>
  <c r="BE668" i="58"/>
  <c r="BE675" i="58"/>
  <c r="BE667" i="58"/>
  <c r="BE586" i="58"/>
  <c r="BE585" i="58"/>
  <c r="BE584" i="58"/>
  <c r="BE583" i="58"/>
  <c r="BE582" i="58"/>
  <c r="BE589" i="58"/>
  <c r="BE581" i="58"/>
  <c r="BE588" i="58"/>
  <c r="BE580" i="58"/>
  <c r="BE579" i="58"/>
  <c r="BE587" i="58"/>
  <c r="BE498" i="58"/>
  <c r="BE497" i="58"/>
  <c r="BE496" i="58"/>
  <c r="BE495" i="58"/>
  <c r="BE494" i="58"/>
  <c r="BE501" i="58"/>
  <c r="BE493" i="58"/>
  <c r="BE500" i="58"/>
  <c r="BE492" i="58"/>
  <c r="BE491" i="58"/>
  <c r="BE499" i="58"/>
  <c r="BE410" i="58"/>
  <c r="BE409" i="58"/>
  <c r="BE408" i="58"/>
  <c r="BE407" i="58"/>
  <c r="BE406" i="58"/>
  <c r="BE413" i="58"/>
  <c r="BE405" i="58"/>
  <c r="BE412" i="58"/>
  <c r="BE404" i="58"/>
  <c r="BE411" i="58"/>
  <c r="BE403" i="58"/>
  <c r="BE323" i="58"/>
  <c r="BE322" i="58"/>
  <c r="BE321" i="58"/>
  <c r="BE320" i="58"/>
  <c r="BE319" i="58"/>
  <c r="BE318" i="58"/>
  <c r="BE325" i="58"/>
  <c r="BE317" i="58"/>
  <c r="BE324" i="58"/>
  <c r="BE315" i="58"/>
  <c r="BE316" i="58"/>
  <c r="BE235" i="58"/>
  <c r="BE234" i="58"/>
  <c r="BE233" i="58"/>
  <c r="BE232" i="58"/>
  <c r="BE231" i="58"/>
  <c r="BE230" i="58"/>
  <c r="BE237" i="58"/>
  <c r="BE229" i="58"/>
  <c r="BE227" i="58"/>
  <c r="BE236" i="58"/>
  <c r="BE228" i="58"/>
  <c r="BE147" i="58"/>
  <c r="BE146" i="58"/>
  <c r="BE145" i="58"/>
  <c r="BE144" i="58"/>
  <c r="BE143" i="58"/>
  <c r="BE142" i="58"/>
  <c r="BE149" i="58"/>
  <c r="BE141" i="58"/>
  <c r="BE140" i="58"/>
  <c r="BE139" i="58"/>
  <c r="BE148" i="58"/>
  <c r="BE56" i="58"/>
  <c r="BE55" i="58"/>
  <c r="BE54" i="58"/>
  <c r="BE61" i="58"/>
  <c r="BE53" i="58"/>
  <c r="BE51" i="58"/>
  <c r="BE60" i="58"/>
  <c r="BE52" i="58"/>
  <c r="BE59" i="58"/>
  <c r="BE57" i="58"/>
  <c r="BE58" i="58"/>
  <c r="I762" i="58"/>
  <c r="I761" i="58"/>
  <c r="I759" i="58"/>
  <c r="I758" i="58"/>
  <c r="I765" i="58"/>
  <c r="I757" i="58"/>
  <c r="I764" i="58"/>
  <c r="I756" i="58"/>
  <c r="I760" i="58"/>
  <c r="I755" i="58"/>
  <c r="I763" i="58"/>
  <c r="I232" i="58"/>
  <c r="I231" i="58"/>
  <c r="I230" i="58"/>
  <c r="I237" i="58"/>
  <c r="I229" i="58"/>
  <c r="I227" i="58"/>
  <c r="I235" i="58"/>
  <c r="I234" i="58"/>
  <c r="I228" i="58"/>
  <c r="I236" i="58"/>
  <c r="I233" i="58"/>
  <c r="Q431" i="58"/>
  <c r="Q430" i="58"/>
  <c r="Q428" i="58"/>
  <c r="Q435" i="58"/>
  <c r="Q427" i="58"/>
  <c r="Q434" i="58"/>
  <c r="Q426" i="58"/>
  <c r="Q433" i="58"/>
  <c r="Q425" i="58"/>
  <c r="Q432" i="58"/>
  <c r="Q429" i="58"/>
  <c r="Y631" i="58"/>
  <c r="Y630" i="58"/>
  <c r="Y629" i="58"/>
  <c r="Y628" i="58"/>
  <c r="Y627" i="58"/>
  <c r="Y626" i="58"/>
  <c r="Y633" i="58"/>
  <c r="Y625" i="58"/>
  <c r="Y632" i="58"/>
  <c r="Y624" i="58"/>
  <c r="Y623" i="58"/>
  <c r="AG650" i="58"/>
  <c r="AG649" i="58"/>
  <c r="AG648" i="58"/>
  <c r="AG647" i="58"/>
  <c r="AG646" i="58"/>
  <c r="AG655" i="58"/>
  <c r="AG654" i="58"/>
  <c r="AG645" i="58"/>
  <c r="AG653" i="58"/>
  <c r="AG651" i="58"/>
  <c r="AG652" i="58"/>
  <c r="AO763" i="58"/>
  <c r="AO761" i="58"/>
  <c r="AO758" i="58"/>
  <c r="AO764" i="58"/>
  <c r="AO760" i="58"/>
  <c r="AO759" i="58"/>
  <c r="AO765" i="58"/>
  <c r="AO762" i="58"/>
  <c r="AO757" i="58"/>
  <c r="AO756" i="58"/>
  <c r="AO755" i="58"/>
  <c r="AO149" i="58"/>
  <c r="AO148" i="58"/>
  <c r="AO147" i="58"/>
  <c r="AO146" i="58"/>
  <c r="AO145" i="58"/>
  <c r="AO144" i="58"/>
  <c r="AO143" i="58"/>
  <c r="AO140" i="58"/>
  <c r="AO142" i="58"/>
  <c r="AO139" i="58"/>
  <c r="AO141" i="58"/>
  <c r="AW434" i="58"/>
  <c r="AW426" i="58"/>
  <c r="AW433" i="58"/>
  <c r="AW432" i="58"/>
  <c r="AW430" i="58"/>
  <c r="AW429" i="58"/>
  <c r="AW428" i="58"/>
  <c r="AW427" i="58"/>
  <c r="AW435" i="58"/>
  <c r="AW425" i="58"/>
  <c r="AW431" i="58"/>
  <c r="BE806" i="58"/>
  <c r="BE805" i="58"/>
  <c r="BE804" i="58"/>
  <c r="BE803" i="58"/>
  <c r="BE802" i="58"/>
  <c r="BE809" i="58"/>
  <c r="BE801" i="58"/>
  <c r="BE808" i="58"/>
  <c r="BE800" i="58"/>
  <c r="BE799" i="58"/>
  <c r="BE807" i="58"/>
  <c r="BE366" i="58"/>
  <c r="BE365" i="58"/>
  <c r="BE364" i="58"/>
  <c r="BE363" i="58"/>
  <c r="BE362" i="58"/>
  <c r="BE369" i="58"/>
  <c r="BE361" i="58"/>
  <c r="BE368" i="58"/>
  <c r="BE360" i="58"/>
  <c r="BE359" i="58"/>
  <c r="BE367" i="58"/>
  <c r="I797" i="58"/>
  <c r="I789" i="58"/>
  <c r="I796" i="58"/>
  <c r="I794" i="58"/>
  <c r="I793" i="58"/>
  <c r="I792" i="58"/>
  <c r="I791" i="58"/>
  <c r="I795" i="58"/>
  <c r="I790" i="58"/>
  <c r="I788" i="58"/>
  <c r="I798" i="58"/>
  <c r="I619" i="58"/>
  <c r="I612" i="58"/>
  <c r="I615" i="58"/>
  <c r="I618" i="58"/>
  <c r="I617" i="58"/>
  <c r="I616" i="58"/>
  <c r="I622" i="58"/>
  <c r="I614" i="58"/>
  <c r="I621" i="58"/>
  <c r="I613" i="58"/>
  <c r="I620" i="58"/>
  <c r="I443" i="58"/>
  <c r="I436" i="58"/>
  <c r="I442" i="58"/>
  <c r="I441" i="58"/>
  <c r="I440" i="58"/>
  <c r="I439" i="58"/>
  <c r="I446" i="58"/>
  <c r="I438" i="58"/>
  <c r="I445" i="58"/>
  <c r="I437" i="58"/>
  <c r="I444" i="58"/>
  <c r="I355" i="58"/>
  <c r="I348" i="58"/>
  <c r="I354" i="58"/>
  <c r="I353" i="58"/>
  <c r="I352" i="58"/>
  <c r="I358" i="58"/>
  <c r="I350" i="58"/>
  <c r="I357" i="58"/>
  <c r="I349" i="58"/>
  <c r="I356" i="58"/>
  <c r="I351" i="58"/>
  <c r="I267" i="58"/>
  <c r="I260" i="58"/>
  <c r="I266" i="58"/>
  <c r="I265" i="58"/>
  <c r="I264" i="58"/>
  <c r="I270" i="58"/>
  <c r="I262" i="58"/>
  <c r="I269" i="58"/>
  <c r="I261" i="58"/>
  <c r="I263" i="58"/>
  <c r="I268" i="58"/>
  <c r="I179" i="58"/>
  <c r="I178" i="58"/>
  <c r="I177" i="58"/>
  <c r="I176" i="58"/>
  <c r="I182" i="58"/>
  <c r="I174" i="58"/>
  <c r="I181" i="58"/>
  <c r="I173" i="58"/>
  <c r="I175" i="58"/>
  <c r="I172" i="58"/>
  <c r="I180" i="58"/>
  <c r="I91" i="58"/>
  <c r="I84" i="58"/>
  <c r="I90" i="58"/>
  <c r="I89" i="58"/>
  <c r="I88" i="58"/>
  <c r="I94" i="58"/>
  <c r="I86" i="58"/>
  <c r="I93" i="58"/>
  <c r="I85" i="58"/>
  <c r="I92" i="58"/>
  <c r="I87" i="58"/>
  <c r="Q818" i="58"/>
  <c r="Q817" i="58"/>
  <c r="Q815" i="58"/>
  <c r="Q814" i="58"/>
  <c r="Q810" i="58"/>
  <c r="Q813" i="58"/>
  <c r="Q820" i="58"/>
  <c r="Q812" i="58"/>
  <c r="Q819" i="58"/>
  <c r="Q816" i="58"/>
  <c r="Q811" i="58"/>
  <c r="Q730" i="58"/>
  <c r="Q729" i="58"/>
  <c r="Q727" i="58"/>
  <c r="Q726" i="58"/>
  <c r="Q722" i="58"/>
  <c r="Q725" i="58"/>
  <c r="Q732" i="58"/>
  <c r="Q724" i="58"/>
  <c r="Q731" i="58"/>
  <c r="Q728" i="58"/>
  <c r="Q723" i="58"/>
  <c r="Q642" i="58"/>
  <c r="Q641" i="58"/>
  <c r="Q639" i="58"/>
  <c r="Q638" i="58"/>
  <c r="Q634" i="58"/>
  <c r="Q637" i="58"/>
  <c r="Q644" i="58"/>
  <c r="Q636" i="58"/>
  <c r="Q643" i="58"/>
  <c r="Q640" i="58"/>
  <c r="Q635" i="58"/>
  <c r="Q554" i="58"/>
  <c r="Q553" i="58"/>
  <c r="Q551" i="58"/>
  <c r="Q550" i="58"/>
  <c r="Q546" i="58"/>
  <c r="Q549" i="58"/>
  <c r="Q556" i="58"/>
  <c r="Q548" i="58"/>
  <c r="Q555" i="58"/>
  <c r="Q552" i="58"/>
  <c r="Q547" i="58"/>
  <c r="Q466" i="58"/>
  <c r="Q465" i="58"/>
  <c r="Q463" i="58"/>
  <c r="Q462" i="58"/>
  <c r="Q458" i="58"/>
  <c r="Q461" i="58"/>
  <c r="Q468" i="58"/>
  <c r="Q460" i="58"/>
  <c r="Q467" i="58"/>
  <c r="Q464" i="58"/>
  <c r="Q459" i="58"/>
  <c r="Q378" i="58"/>
  <c r="Q377" i="58"/>
  <c r="Q375" i="58"/>
  <c r="Q374" i="58"/>
  <c r="Q370" i="58"/>
  <c r="Q373" i="58"/>
  <c r="Q380" i="58"/>
  <c r="Q372" i="58"/>
  <c r="Q379" i="58"/>
  <c r="Q376" i="58"/>
  <c r="Q371" i="58"/>
  <c r="Q290" i="58"/>
  <c r="Q289" i="58"/>
  <c r="Q287" i="58"/>
  <c r="Q286" i="58"/>
  <c r="Q282" i="58"/>
  <c r="Q285" i="58"/>
  <c r="Q292" i="58"/>
  <c r="Q284" i="58"/>
  <c r="Q291" i="58"/>
  <c r="Q288" i="58"/>
  <c r="Q283" i="58"/>
  <c r="Q202" i="58"/>
  <c r="Q201" i="58"/>
  <c r="Q199" i="58"/>
  <c r="Q198" i="58"/>
  <c r="Q194" i="58"/>
  <c r="Q197" i="58"/>
  <c r="Q204" i="58"/>
  <c r="Q196" i="58"/>
  <c r="Q203" i="58"/>
  <c r="Q200" i="58"/>
  <c r="Q195" i="58"/>
  <c r="Q114" i="58"/>
  <c r="Q113" i="58"/>
  <c r="Q111" i="58"/>
  <c r="Q110" i="58"/>
  <c r="Q106" i="58"/>
  <c r="Q109" i="58"/>
  <c r="Q116" i="58"/>
  <c r="Q108" i="58"/>
  <c r="Q115" i="58"/>
  <c r="Q112" i="58"/>
  <c r="Q107" i="58"/>
  <c r="Q26" i="58"/>
  <c r="Q25" i="58"/>
  <c r="Q23" i="58"/>
  <c r="Q22" i="58"/>
  <c r="Q18" i="58"/>
  <c r="Q21" i="58"/>
  <c r="Q28" i="58"/>
  <c r="Q20" i="58"/>
  <c r="Q27" i="58"/>
  <c r="Q24" i="58"/>
  <c r="Q19" i="58"/>
  <c r="Y754" i="58"/>
  <c r="Y746" i="58"/>
  <c r="Y753" i="58"/>
  <c r="Y745" i="58"/>
  <c r="Y752" i="58"/>
  <c r="Y751" i="58"/>
  <c r="Y750" i="58"/>
  <c r="Y749" i="58"/>
  <c r="Y748" i="58"/>
  <c r="Y744" i="58"/>
  <c r="Y747" i="58"/>
  <c r="Y666" i="58"/>
  <c r="Y658" i="58"/>
  <c r="Y665" i="58"/>
  <c r="Y657" i="58"/>
  <c r="Y664" i="58"/>
  <c r="Y663" i="58"/>
  <c r="Y662" i="58"/>
  <c r="Y661" i="58"/>
  <c r="Y660" i="58"/>
  <c r="Y659" i="58"/>
  <c r="Y656" i="58"/>
  <c r="Y578" i="58"/>
  <c r="Y570" i="58"/>
  <c r="Y577" i="58"/>
  <c r="Y569" i="58"/>
  <c r="Y576" i="58"/>
  <c r="Y575" i="58"/>
  <c r="Y574" i="58"/>
  <c r="Y573" i="58"/>
  <c r="Y568" i="58"/>
  <c r="Y572" i="58"/>
  <c r="Y571" i="58"/>
  <c r="Y490" i="58"/>
  <c r="Y482" i="58"/>
  <c r="Y489" i="58"/>
  <c r="Y481" i="58"/>
  <c r="Y488" i="58"/>
  <c r="Y487" i="58"/>
  <c r="Y486" i="58"/>
  <c r="Y485" i="58"/>
  <c r="Y483" i="58"/>
  <c r="Y480" i="58"/>
  <c r="Y484" i="58"/>
  <c r="Y402" i="58"/>
  <c r="Y394" i="58"/>
  <c r="Y401" i="58"/>
  <c r="Y393" i="58"/>
  <c r="Y400" i="58"/>
  <c r="Y399" i="58"/>
  <c r="Y397" i="58"/>
  <c r="Y398" i="58"/>
  <c r="Y392" i="58"/>
  <c r="Y396" i="58"/>
  <c r="Y395" i="58"/>
  <c r="Y314" i="58"/>
  <c r="Y306" i="58"/>
  <c r="Y313" i="58"/>
  <c r="Y305" i="58"/>
  <c r="Y312" i="58"/>
  <c r="Y311" i="58"/>
  <c r="Y309" i="58"/>
  <c r="Y307" i="58"/>
  <c r="Y304" i="58"/>
  <c r="Y310" i="58"/>
  <c r="Y308" i="58"/>
  <c r="Y226" i="58"/>
  <c r="Y218" i="58"/>
  <c r="Y225" i="58"/>
  <c r="Y217" i="58"/>
  <c r="Y224" i="58"/>
  <c r="Y223" i="58"/>
  <c r="Y221" i="58"/>
  <c r="Y216" i="58"/>
  <c r="Y222" i="58"/>
  <c r="Y220" i="58"/>
  <c r="Y219" i="58"/>
  <c r="Y132" i="58"/>
  <c r="Y128" i="58"/>
  <c r="Y131" i="58"/>
  <c r="Y138" i="58"/>
  <c r="Y130" i="58"/>
  <c r="Y137" i="58"/>
  <c r="Y129" i="58"/>
  <c r="Y136" i="58"/>
  <c r="Y135" i="58"/>
  <c r="Y134" i="58"/>
  <c r="Y133" i="58"/>
  <c r="Y44" i="58"/>
  <c r="Y40" i="58"/>
  <c r="Y43" i="58"/>
  <c r="Y50" i="58"/>
  <c r="Y42" i="58"/>
  <c r="Y49" i="58"/>
  <c r="Y41" i="58"/>
  <c r="Y48" i="58"/>
  <c r="Y47" i="58"/>
  <c r="Y46" i="58"/>
  <c r="Y45" i="58"/>
  <c r="AG772" i="58"/>
  <c r="AG771" i="58"/>
  <c r="AG770" i="58"/>
  <c r="AG769" i="58"/>
  <c r="AG773" i="58"/>
  <c r="AG775" i="58"/>
  <c r="AG774" i="58"/>
  <c r="AG766" i="58"/>
  <c r="AG768" i="58"/>
  <c r="AG767" i="58"/>
  <c r="AG776" i="58"/>
  <c r="AG685" i="58"/>
  <c r="AG684" i="58"/>
  <c r="AG683" i="58"/>
  <c r="AG682" i="58"/>
  <c r="AG678" i="58"/>
  <c r="AG681" i="58"/>
  <c r="AG680" i="58"/>
  <c r="AG679" i="58"/>
  <c r="AG688" i="58"/>
  <c r="AG686" i="58"/>
  <c r="AG687" i="58"/>
  <c r="AG597" i="58"/>
  <c r="AG596" i="58"/>
  <c r="AG591" i="58"/>
  <c r="AG600" i="58"/>
  <c r="AG590" i="58"/>
  <c r="AG599" i="58"/>
  <c r="AG598" i="58"/>
  <c r="AG595" i="58"/>
  <c r="AG594" i="58"/>
  <c r="AG592" i="58"/>
  <c r="AG593" i="58"/>
  <c r="AG509" i="58"/>
  <c r="AG508" i="58"/>
  <c r="AG507" i="58"/>
  <c r="AG506" i="58"/>
  <c r="AG502" i="58"/>
  <c r="AG505" i="58"/>
  <c r="AG504" i="58"/>
  <c r="AG503" i="58"/>
  <c r="AG512" i="58"/>
  <c r="AG510" i="58"/>
  <c r="AG511" i="58"/>
  <c r="AG421" i="58"/>
  <c r="AG420" i="58"/>
  <c r="AG415" i="58"/>
  <c r="AG424" i="58"/>
  <c r="AG414" i="58"/>
  <c r="AG423" i="58"/>
  <c r="AG422" i="58"/>
  <c r="AG419" i="58"/>
  <c r="AG418" i="58"/>
  <c r="AG416" i="58"/>
  <c r="AG417" i="58"/>
  <c r="AG333" i="58"/>
  <c r="AG332" i="58"/>
  <c r="AG331" i="58"/>
  <c r="AG330" i="58"/>
  <c r="AG326" i="58"/>
  <c r="AG329" i="58"/>
  <c r="AG328" i="58"/>
  <c r="AG327" i="58"/>
  <c r="AG336" i="58"/>
  <c r="AG334" i="58"/>
  <c r="AG335" i="58"/>
  <c r="AG245" i="58"/>
  <c r="AG244" i="58"/>
  <c r="AG239" i="58"/>
  <c r="AG248" i="58"/>
  <c r="AG238" i="58"/>
  <c r="AG247" i="58"/>
  <c r="AG246" i="58"/>
  <c r="AG243" i="58"/>
  <c r="AG242" i="58"/>
  <c r="AG240" i="58"/>
  <c r="AG241" i="58"/>
  <c r="AG160" i="58"/>
  <c r="AG152" i="58"/>
  <c r="AG159" i="58"/>
  <c r="AG151" i="58"/>
  <c r="AG150" i="58"/>
  <c r="AG158" i="58"/>
  <c r="AG157" i="58"/>
  <c r="AG156" i="58"/>
  <c r="AG155" i="58"/>
  <c r="AG153" i="58"/>
  <c r="AG154" i="58"/>
  <c r="AG72" i="58"/>
  <c r="AG64" i="58"/>
  <c r="AG71" i="58"/>
  <c r="AG63" i="58"/>
  <c r="AG62" i="58"/>
  <c r="AG70" i="58"/>
  <c r="AG69" i="58"/>
  <c r="AG68" i="58"/>
  <c r="AG67" i="58"/>
  <c r="AG65" i="58"/>
  <c r="AG66" i="58"/>
  <c r="AO798" i="58"/>
  <c r="AO790" i="58"/>
  <c r="AO796" i="58"/>
  <c r="AO793" i="58"/>
  <c r="AO792" i="58"/>
  <c r="AO789" i="58"/>
  <c r="AO797" i="58"/>
  <c r="AO788" i="58"/>
  <c r="AO791" i="58"/>
  <c r="AO795" i="58"/>
  <c r="AO794" i="58"/>
  <c r="AO710" i="58"/>
  <c r="AO702" i="58"/>
  <c r="AO708" i="58"/>
  <c r="AO705" i="58"/>
  <c r="AO707" i="58"/>
  <c r="AO704" i="58"/>
  <c r="AO703" i="58"/>
  <c r="AO700" i="58"/>
  <c r="AO709" i="58"/>
  <c r="AO701" i="58"/>
  <c r="AO706" i="58"/>
  <c r="AO618" i="58"/>
  <c r="AO616" i="58"/>
  <c r="AO615" i="58"/>
  <c r="AO622" i="58"/>
  <c r="AO621" i="58"/>
  <c r="AO620" i="58"/>
  <c r="AO612" i="58"/>
  <c r="AO619" i="58"/>
  <c r="AO613" i="58"/>
  <c r="AO617" i="58"/>
  <c r="AO614" i="58"/>
  <c r="AO530" i="58"/>
  <c r="AO528" i="58"/>
  <c r="AO527" i="58"/>
  <c r="AO526" i="58"/>
  <c r="AO525" i="58"/>
  <c r="AO534" i="58"/>
  <c r="AO524" i="58"/>
  <c r="AO533" i="58"/>
  <c r="AO529" i="58"/>
  <c r="AO532" i="58"/>
  <c r="AO531" i="58"/>
  <c r="AO442" i="58"/>
  <c r="AO440" i="58"/>
  <c r="AO439" i="58"/>
  <c r="AO443" i="58"/>
  <c r="AO441" i="58"/>
  <c r="AO438" i="58"/>
  <c r="AO437" i="58"/>
  <c r="AO436" i="58"/>
  <c r="AO444" i="58"/>
  <c r="AO446" i="58"/>
  <c r="AO445" i="58"/>
  <c r="AO354" i="58"/>
  <c r="AO352" i="58"/>
  <c r="AO351" i="58"/>
  <c r="AO357" i="58"/>
  <c r="AO356" i="58"/>
  <c r="AO355" i="58"/>
  <c r="AO353" i="58"/>
  <c r="AO348" i="58"/>
  <c r="AO350" i="58"/>
  <c r="AO358" i="58"/>
  <c r="AO349" i="58"/>
  <c r="AO266" i="58"/>
  <c r="AO264" i="58"/>
  <c r="AO263" i="58"/>
  <c r="AO270" i="58"/>
  <c r="AO269" i="58"/>
  <c r="AO268" i="58"/>
  <c r="AO260" i="58"/>
  <c r="AO267" i="58"/>
  <c r="AO261" i="58"/>
  <c r="AO265" i="58"/>
  <c r="AO262" i="58"/>
  <c r="AO178" i="58"/>
  <c r="AO176" i="58"/>
  <c r="AO175" i="58"/>
  <c r="AO174" i="58"/>
  <c r="AO173" i="58"/>
  <c r="AO182" i="58"/>
  <c r="AO172" i="58"/>
  <c r="AO181" i="58"/>
  <c r="AO177" i="58"/>
  <c r="AO180" i="58"/>
  <c r="AO179" i="58"/>
  <c r="AO94" i="58"/>
  <c r="AO86" i="58"/>
  <c r="AO93" i="58"/>
  <c r="AO85" i="58"/>
  <c r="AO92" i="58"/>
  <c r="AO91" i="58"/>
  <c r="AO84" i="58"/>
  <c r="AO90" i="58"/>
  <c r="AO87" i="58"/>
  <c r="AO89" i="58"/>
  <c r="AO88" i="58"/>
  <c r="AW813" i="58"/>
  <c r="AW820" i="58"/>
  <c r="AW812" i="58"/>
  <c r="AW819" i="58"/>
  <c r="AW811" i="58"/>
  <c r="AW818" i="58"/>
  <c r="AW817" i="58"/>
  <c r="AW816" i="58"/>
  <c r="AW815" i="58"/>
  <c r="AW810" i="58"/>
  <c r="AW814" i="58"/>
  <c r="AW725" i="58"/>
  <c r="AW732" i="58"/>
  <c r="AW724" i="58"/>
  <c r="AW731" i="58"/>
  <c r="AW723" i="58"/>
  <c r="AW730" i="58"/>
  <c r="AW729" i="58"/>
  <c r="AW728" i="58"/>
  <c r="AW727" i="58"/>
  <c r="AW722" i="58"/>
  <c r="AW726" i="58"/>
  <c r="AW637" i="58"/>
  <c r="AW644" i="58"/>
  <c r="AW636" i="58"/>
  <c r="AW643" i="58"/>
  <c r="AW635" i="58"/>
  <c r="AW642" i="58"/>
  <c r="AW641" i="58"/>
  <c r="AW640" i="58"/>
  <c r="AW639" i="58"/>
  <c r="AW638" i="58"/>
  <c r="AW634" i="58"/>
  <c r="AW549" i="58"/>
  <c r="AW556" i="58"/>
  <c r="AW548" i="58"/>
  <c r="AW555" i="58"/>
  <c r="AW547" i="58"/>
  <c r="AW553" i="58"/>
  <c r="AW552" i="58"/>
  <c r="AW554" i="58"/>
  <c r="AW551" i="58"/>
  <c r="AW550" i="58"/>
  <c r="AW546" i="58"/>
  <c r="AW461" i="58"/>
  <c r="AW468" i="58"/>
  <c r="AW460" i="58"/>
  <c r="AW467" i="58"/>
  <c r="AW459" i="58"/>
  <c r="AW465" i="58"/>
  <c r="AW464" i="58"/>
  <c r="AW463" i="58"/>
  <c r="AW462" i="58"/>
  <c r="AW458" i="58"/>
  <c r="AW466" i="58"/>
  <c r="AW373" i="58"/>
  <c r="AW380" i="58"/>
  <c r="AW372" i="58"/>
  <c r="AW379" i="58"/>
  <c r="AW371" i="58"/>
  <c r="AW377" i="58"/>
  <c r="AW376" i="58"/>
  <c r="AW378" i="58"/>
  <c r="AW375" i="58"/>
  <c r="AW374" i="58"/>
  <c r="AW370" i="58"/>
  <c r="AW288" i="58"/>
  <c r="AW287" i="58"/>
  <c r="AW286" i="58"/>
  <c r="AW292" i="58"/>
  <c r="AW284" i="58"/>
  <c r="AW291" i="58"/>
  <c r="AW283" i="58"/>
  <c r="AW290" i="58"/>
  <c r="AW282" i="58"/>
  <c r="AW289" i="58"/>
  <c r="AW285" i="58"/>
  <c r="AW200" i="58"/>
  <c r="AW199" i="58"/>
  <c r="AW198" i="58"/>
  <c r="AW204" i="58"/>
  <c r="AW196" i="58"/>
  <c r="AW203" i="58"/>
  <c r="AW195" i="58"/>
  <c r="AW202" i="58"/>
  <c r="AW201" i="58"/>
  <c r="AW197" i="58"/>
  <c r="AW194" i="58"/>
  <c r="AW112" i="58"/>
  <c r="AW111" i="58"/>
  <c r="AW110" i="58"/>
  <c r="AW116" i="58"/>
  <c r="AW108" i="58"/>
  <c r="AW115" i="58"/>
  <c r="AW107" i="58"/>
  <c r="AW114" i="58"/>
  <c r="AW106" i="58"/>
  <c r="AW113" i="58"/>
  <c r="AW109" i="58"/>
  <c r="AW24" i="58"/>
  <c r="AW23" i="58"/>
  <c r="AW22" i="58"/>
  <c r="AW28" i="58"/>
  <c r="AW20" i="58"/>
  <c r="AW27" i="58"/>
  <c r="AW19" i="58"/>
  <c r="AW26" i="58"/>
  <c r="AW25" i="58"/>
  <c r="AW21" i="58"/>
  <c r="AW18" i="58"/>
  <c r="BE753" i="58"/>
  <c r="BE745" i="58"/>
  <c r="BE752" i="58"/>
  <c r="BE751" i="58"/>
  <c r="BE750" i="58"/>
  <c r="BE749" i="58"/>
  <c r="BE748" i="58"/>
  <c r="BE747" i="58"/>
  <c r="BE754" i="58"/>
  <c r="BE746" i="58"/>
  <c r="BE744" i="58"/>
  <c r="BE665" i="58"/>
  <c r="BE657" i="58"/>
  <c r="BE664" i="58"/>
  <c r="BE663" i="58"/>
  <c r="BE662" i="58"/>
  <c r="BE661" i="58"/>
  <c r="BE660" i="58"/>
  <c r="BE659" i="58"/>
  <c r="BE666" i="58"/>
  <c r="BE658" i="58"/>
  <c r="BE656" i="58"/>
  <c r="BE577" i="58"/>
  <c r="BE569" i="58"/>
  <c r="BE576" i="58"/>
  <c r="BE575" i="58"/>
  <c r="BE574" i="58"/>
  <c r="BE573" i="58"/>
  <c r="BE572" i="58"/>
  <c r="BE571" i="58"/>
  <c r="BE568" i="58"/>
  <c r="BE570" i="58"/>
  <c r="BE578" i="58"/>
  <c r="BE489" i="58"/>
  <c r="BE481" i="58"/>
  <c r="BE488" i="58"/>
  <c r="BE487" i="58"/>
  <c r="BE486" i="58"/>
  <c r="BE485" i="58"/>
  <c r="BE484" i="58"/>
  <c r="BE483" i="58"/>
  <c r="BE490" i="58"/>
  <c r="BE482" i="58"/>
  <c r="BE480" i="58"/>
  <c r="BE401" i="58"/>
  <c r="BE393" i="58"/>
  <c r="BE400" i="58"/>
  <c r="BE399" i="58"/>
  <c r="BE398" i="58"/>
  <c r="BE397" i="58"/>
  <c r="BE396" i="58"/>
  <c r="BE395" i="58"/>
  <c r="BE402" i="58"/>
  <c r="BE394" i="58"/>
  <c r="BE392" i="58"/>
  <c r="BE314" i="58"/>
  <c r="BE306" i="58"/>
  <c r="BE313" i="58"/>
  <c r="BE305" i="58"/>
  <c r="BE312" i="58"/>
  <c r="BE311" i="58"/>
  <c r="BE310" i="58"/>
  <c r="BE309" i="58"/>
  <c r="BE308" i="58"/>
  <c r="BE304" i="58"/>
  <c r="BE307" i="58"/>
  <c r="BE226" i="58"/>
  <c r="BE218" i="58"/>
  <c r="BE225" i="58"/>
  <c r="BE217" i="58"/>
  <c r="BE224" i="58"/>
  <c r="BE223" i="58"/>
  <c r="BE222" i="58"/>
  <c r="BE221" i="58"/>
  <c r="BE220" i="58"/>
  <c r="BE216" i="58"/>
  <c r="BE219" i="58"/>
  <c r="BE138" i="58"/>
  <c r="BE130" i="58"/>
  <c r="BE137" i="58"/>
  <c r="BE129" i="58"/>
  <c r="BE136" i="58"/>
  <c r="BE135" i="58"/>
  <c r="BE134" i="58"/>
  <c r="BE133" i="58"/>
  <c r="BE132" i="58"/>
  <c r="BE131" i="58"/>
  <c r="BE128" i="58"/>
  <c r="BE47" i="58"/>
  <c r="BE46" i="58"/>
  <c r="BE45" i="58"/>
  <c r="BE44" i="58"/>
  <c r="BE43" i="58"/>
  <c r="BE40" i="58"/>
  <c r="BE50" i="58"/>
  <c r="BE42" i="58"/>
  <c r="BE48" i="58"/>
  <c r="BE49" i="58"/>
  <c r="BE41" i="58"/>
  <c r="I408" i="58"/>
  <c r="I407" i="58"/>
  <c r="I406" i="58"/>
  <c r="I413" i="58"/>
  <c r="I405" i="58"/>
  <c r="I403" i="58"/>
  <c r="I411" i="58"/>
  <c r="I410" i="58"/>
  <c r="I412" i="58"/>
  <c r="I404" i="58"/>
  <c r="I409" i="58"/>
  <c r="I56" i="58"/>
  <c r="I55" i="58"/>
  <c r="I54" i="58"/>
  <c r="I61" i="58"/>
  <c r="I53" i="58"/>
  <c r="I51" i="58"/>
  <c r="I59" i="58"/>
  <c r="I58" i="58"/>
  <c r="I52" i="58"/>
  <c r="I60" i="58"/>
  <c r="I57" i="58"/>
  <c r="Q255" i="58"/>
  <c r="Q254" i="58"/>
  <c r="Q252" i="58"/>
  <c r="Q259" i="58"/>
  <c r="Q251" i="58"/>
  <c r="Q258" i="58"/>
  <c r="Q250" i="58"/>
  <c r="Q257" i="58"/>
  <c r="Q256" i="58"/>
  <c r="Q249" i="58"/>
  <c r="Q253" i="58"/>
  <c r="Y455" i="58"/>
  <c r="Y454" i="58"/>
  <c r="Y453" i="58"/>
  <c r="Y452" i="58"/>
  <c r="Y451" i="58"/>
  <c r="Y450" i="58"/>
  <c r="Y448" i="58"/>
  <c r="Y447" i="58"/>
  <c r="Y457" i="58"/>
  <c r="Y456" i="58"/>
  <c r="Y449" i="58"/>
  <c r="AG562" i="58"/>
  <c r="AG561" i="58"/>
  <c r="AG566" i="58"/>
  <c r="AG565" i="58"/>
  <c r="AG564" i="58"/>
  <c r="AG563" i="58"/>
  <c r="AG560" i="58"/>
  <c r="AG557" i="58"/>
  <c r="AG559" i="58"/>
  <c r="AG567" i="58"/>
  <c r="AG558" i="58"/>
  <c r="AO675" i="58"/>
  <c r="AO673" i="58"/>
  <c r="AO670" i="58"/>
  <c r="AO676" i="58"/>
  <c r="AO674" i="58"/>
  <c r="AO672" i="58"/>
  <c r="AO671" i="58"/>
  <c r="AO669" i="58"/>
  <c r="AO668" i="58"/>
  <c r="AO677" i="58"/>
  <c r="AO667" i="58"/>
  <c r="AW786" i="58"/>
  <c r="AW778" i="58"/>
  <c r="AW785" i="58"/>
  <c r="AW784" i="58"/>
  <c r="AW783" i="58"/>
  <c r="AW782" i="58"/>
  <c r="AW781" i="58"/>
  <c r="AW787" i="58"/>
  <c r="AW780" i="58"/>
  <c r="AW777" i="58"/>
  <c r="AW779" i="58"/>
  <c r="AW165" i="58"/>
  <c r="AW164" i="58"/>
  <c r="AW171" i="58"/>
  <c r="AW163" i="58"/>
  <c r="AW169" i="58"/>
  <c r="AW168" i="58"/>
  <c r="AW167" i="58"/>
  <c r="AW161" i="58"/>
  <c r="AW170" i="58"/>
  <c r="AW166" i="58"/>
  <c r="AW162" i="58"/>
  <c r="BE454" i="58"/>
  <c r="BE453" i="58"/>
  <c r="BE452" i="58"/>
  <c r="BE451" i="58"/>
  <c r="BE450" i="58"/>
  <c r="BE457" i="58"/>
  <c r="BE449" i="58"/>
  <c r="BE456" i="58"/>
  <c r="BE448" i="58"/>
  <c r="BE447" i="58"/>
  <c r="BE455" i="58"/>
  <c r="I709" i="58"/>
  <c r="I701" i="58"/>
  <c r="I708" i="58"/>
  <c r="I706" i="58"/>
  <c r="I705" i="58"/>
  <c r="I704" i="58"/>
  <c r="I703" i="58"/>
  <c r="I700" i="58"/>
  <c r="I710" i="58"/>
  <c r="I707" i="58"/>
  <c r="I702" i="58"/>
  <c r="I531" i="58"/>
  <c r="I524" i="58"/>
  <c r="I527" i="58"/>
  <c r="I530" i="58"/>
  <c r="I529" i="58"/>
  <c r="I528" i="58"/>
  <c r="I534" i="58"/>
  <c r="I526" i="58"/>
  <c r="I533" i="58"/>
  <c r="I525" i="58"/>
  <c r="I532" i="58"/>
  <c r="I780" i="58"/>
  <c r="I787" i="58"/>
  <c r="I779" i="58"/>
  <c r="I785" i="58"/>
  <c r="I784" i="58"/>
  <c r="I783" i="58"/>
  <c r="I782" i="58"/>
  <c r="I778" i="58"/>
  <c r="I786" i="58"/>
  <c r="I777" i="58"/>
  <c r="I781" i="58"/>
  <c r="I692" i="58"/>
  <c r="I699" i="58"/>
  <c r="I691" i="58"/>
  <c r="I697" i="58"/>
  <c r="I696" i="58"/>
  <c r="I695" i="58"/>
  <c r="I694" i="58"/>
  <c r="I690" i="58"/>
  <c r="I689" i="58"/>
  <c r="I698" i="58"/>
  <c r="I693" i="58"/>
  <c r="I610" i="58"/>
  <c r="I602" i="58"/>
  <c r="I609" i="58"/>
  <c r="I601" i="58"/>
  <c r="I608" i="58"/>
  <c r="I607" i="58"/>
  <c r="I606" i="58"/>
  <c r="I605" i="58"/>
  <c r="I604" i="58"/>
  <c r="I603" i="58"/>
  <c r="I611" i="58"/>
  <c r="I522" i="58"/>
  <c r="I514" i="58"/>
  <c r="I518" i="58"/>
  <c r="I521" i="58"/>
  <c r="I513" i="58"/>
  <c r="I520" i="58"/>
  <c r="I519" i="58"/>
  <c r="I517" i="58"/>
  <c r="I516" i="58"/>
  <c r="I523" i="58"/>
  <c r="I515" i="58"/>
  <c r="I434" i="58"/>
  <c r="I426" i="58"/>
  <c r="I433" i="58"/>
  <c r="I425" i="58"/>
  <c r="I432" i="58"/>
  <c r="I431" i="58"/>
  <c r="I429" i="58"/>
  <c r="I428" i="58"/>
  <c r="I435" i="58"/>
  <c r="I427" i="58"/>
  <c r="I430" i="58"/>
  <c r="I346" i="58"/>
  <c r="I338" i="58"/>
  <c r="I345" i="58"/>
  <c r="I337" i="58"/>
  <c r="I344" i="58"/>
  <c r="I343" i="58"/>
  <c r="I341" i="58"/>
  <c r="I340" i="58"/>
  <c r="I347" i="58"/>
  <c r="I342" i="58"/>
  <c r="I339" i="58"/>
  <c r="I258" i="58"/>
  <c r="I250" i="58"/>
  <c r="I257" i="58"/>
  <c r="I249" i="58"/>
  <c r="I256" i="58"/>
  <c r="I255" i="58"/>
  <c r="I253" i="58"/>
  <c r="I252" i="58"/>
  <c r="I251" i="58"/>
  <c r="I259" i="58"/>
  <c r="I254" i="58"/>
  <c r="I170" i="58"/>
  <c r="I162" i="58"/>
  <c r="I169" i="58"/>
  <c r="I161" i="58"/>
  <c r="I168" i="58"/>
  <c r="I167" i="58"/>
  <c r="I165" i="58"/>
  <c r="I164" i="58"/>
  <c r="I171" i="58"/>
  <c r="I166" i="58"/>
  <c r="I163" i="58"/>
  <c r="I82" i="58"/>
  <c r="I74" i="58"/>
  <c r="I81" i="58"/>
  <c r="I73" i="58"/>
  <c r="I80" i="58"/>
  <c r="I79" i="58"/>
  <c r="I77" i="58"/>
  <c r="I76" i="58"/>
  <c r="I83" i="58"/>
  <c r="I75" i="58"/>
  <c r="I78" i="58"/>
  <c r="Q809" i="58"/>
  <c r="Q801" i="58"/>
  <c r="Q808" i="58"/>
  <c r="Q800" i="58"/>
  <c r="Q806" i="58"/>
  <c r="Q805" i="58"/>
  <c r="Q804" i="58"/>
  <c r="Q799" i="58"/>
  <c r="Q803" i="58"/>
  <c r="Q807" i="58"/>
  <c r="Q802" i="58"/>
  <c r="Q721" i="58"/>
  <c r="Q713" i="58"/>
  <c r="Q720" i="58"/>
  <c r="Q712" i="58"/>
  <c r="Q718" i="58"/>
  <c r="Q717" i="58"/>
  <c r="Q716" i="58"/>
  <c r="Q711" i="58"/>
  <c r="Q715" i="58"/>
  <c r="Q719" i="58"/>
  <c r="Q714" i="58"/>
  <c r="Q633" i="58"/>
  <c r="Q625" i="58"/>
  <c r="Q632" i="58"/>
  <c r="Q624" i="58"/>
  <c r="Q630" i="58"/>
  <c r="Q629" i="58"/>
  <c r="Q628" i="58"/>
  <c r="Q623" i="58"/>
  <c r="Q627" i="58"/>
  <c r="Q631" i="58"/>
  <c r="Q626" i="58"/>
  <c r="Q545" i="58"/>
  <c r="Q537" i="58"/>
  <c r="Q544" i="58"/>
  <c r="Q536" i="58"/>
  <c r="Q542" i="58"/>
  <c r="Q541" i="58"/>
  <c r="Q540" i="58"/>
  <c r="Q535" i="58"/>
  <c r="Q539" i="58"/>
  <c r="Q543" i="58"/>
  <c r="Q538" i="58"/>
  <c r="Q457" i="58"/>
  <c r="Q449" i="58"/>
  <c r="Q456" i="58"/>
  <c r="Q448" i="58"/>
  <c r="Q454" i="58"/>
  <c r="Q453" i="58"/>
  <c r="Q452" i="58"/>
  <c r="Q447" i="58"/>
  <c r="Q451" i="58"/>
  <c r="Q455" i="58"/>
  <c r="Q450" i="58"/>
  <c r="Q369" i="58"/>
  <c r="Q361" i="58"/>
  <c r="Q368" i="58"/>
  <c r="Q360" i="58"/>
  <c r="Q366" i="58"/>
  <c r="Q365" i="58"/>
  <c r="Q364" i="58"/>
  <c r="Q359" i="58"/>
  <c r="Q363" i="58"/>
  <c r="Q367" i="58"/>
  <c r="Q362" i="58"/>
  <c r="Q281" i="58"/>
  <c r="Q273" i="58"/>
  <c r="Q280" i="58"/>
  <c r="Q272" i="58"/>
  <c r="Q278" i="58"/>
  <c r="Q277" i="58"/>
  <c r="Q276" i="58"/>
  <c r="Q271" i="58"/>
  <c r="Q275" i="58"/>
  <c r="Q279" i="58"/>
  <c r="Q274" i="58"/>
  <c r="Q193" i="58"/>
  <c r="Q185" i="58"/>
  <c r="Q192" i="58"/>
  <c r="Q184" i="58"/>
  <c r="Q190" i="58"/>
  <c r="Q189" i="58"/>
  <c r="Q188" i="58"/>
  <c r="Q183" i="58"/>
  <c r="Q187" i="58"/>
  <c r="Q191" i="58"/>
  <c r="Q186" i="58"/>
  <c r="Q105" i="58"/>
  <c r="Q97" i="58"/>
  <c r="Q104" i="58"/>
  <c r="Q96" i="58"/>
  <c r="Q102" i="58"/>
  <c r="Q101" i="58"/>
  <c r="Q100" i="58"/>
  <c r="Q95" i="58"/>
  <c r="Q99" i="58"/>
  <c r="Q103" i="58"/>
  <c r="Q98" i="58"/>
  <c r="Y17" i="58"/>
  <c r="Y9" i="58"/>
  <c r="Y16" i="58"/>
  <c r="Y8" i="58"/>
  <c r="Y15" i="58"/>
  <c r="Y14" i="58"/>
  <c r="Y7" i="58"/>
  <c r="Y13" i="58"/>
  <c r="Y12" i="58"/>
  <c r="Y11" i="58"/>
  <c r="Y10" i="58"/>
  <c r="Y737" i="58"/>
  <c r="Y736" i="58"/>
  <c r="Y743" i="58"/>
  <c r="Y735" i="58"/>
  <c r="Y742" i="58"/>
  <c r="Y734" i="58"/>
  <c r="Y741" i="58"/>
  <c r="Y740" i="58"/>
  <c r="Y739" i="58"/>
  <c r="Y733" i="58"/>
  <c r="Y738" i="58"/>
  <c r="Y649" i="58"/>
  <c r="Y648" i="58"/>
  <c r="Y655" i="58"/>
  <c r="Y647" i="58"/>
  <c r="Y654" i="58"/>
  <c r="Y646" i="58"/>
  <c r="Y653" i="58"/>
  <c r="Y652" i="58"/>
  <c r="Y651" i="58"/>
  <c r="Y650" i="58"/>
  <c r="Y645" i="58"/>
  <c r="Y561" i="58"/>
  <c r="Y560" i="58"/>
  <c r="Y567" i="58"/>
  <c r="Y559" i="58"/>
  <c r="Y566" i="58"/>
  <c r="Y558" i="58"/>
  <c r="Y565" i="58"/>
  <c r="Y564" i="58"/>
  <c r="Y557" i="58"/>
  <c r="Y563" i="58"/>
  <c r="Y562" i="58"/>
  <c r="Y473" i="58"/>
  <c r="Y472" i="58"/>
  <c r="Y479" i="58"/>
  <c r="Y471" i="58"/>
  <c r="Y478" i="58"/>
  <c r="Y470" i="58"/>
  <c r="Y477" i="58"/>
  <c r="Y476" i="58"/>
  <c r="Y475" i="58"/>
  <c r="Y469" i="58"/>
  <c r="Y474" i="58"/>
  <c r="Y385" i="58"/>
  <c r="Y384" i="58"/>
  <c r="Y391" i="58"/>
  <c r="Y383" i="58"/>
  <c r="Y390" i="58"/>
  <c r="Y382" i="58"/>
  <c r="Y388" i="58"/>
  <c r="Y381" i="58"/>
  <c r="Y389" i="58"/>
  <c r="Y387" i="58"/>
  <c r="Y386" i="58"/>
  <c r="Y297" i="58"/>
  <c r="Y296" i="58"/>
  <c r="Y303" i="58"/>
  <c r="Y295" i="58"/>
  <c r="Y302" i="58"/>
  <c r="Y294" i="58"/>
  <c r="Y300" i="58"/>
  <c r="Y301" i="58"/>
  <c r="Y293" i="58"/>
  <c r="Y299" i="58"/>
  <c r="Y298" i="58"/>
  <c r="Y209" i="58"/>
  <c r="Y208" i="58"/>
  <c r="Y215" i="58"/>
  <c r="Y207" i="58"/>
  <c r="Y214" i="58"/>
  <c r="Y206" i="58"/>
  <c r="Y212" i="58"/>
  <c r="Y211" i="58"/>
  <c r="Y210" i="58"/>
  <c r="Y205" i="58"/>
  <c r="Y213" i="58"/>
  <c r="Y123" i="58"/>
  <c r="Y122" i="58"/>
  <c r="Y117" i="58"/>
  <c r="Y121" i="58"/>
  <c r="Y120" i="58"/>
  <c r="Y127" i="58"/>
  <c r="Y119" i="58"/>
  <c r="Y126" i="58"/>
  <c r="Y118" i="58"/>
  <c r="Y125" i="58"/>
  <c r="Y124" i="58"/>
  <c r="Y35" i="58"/>
  <c r="Y34" i="58"/>
  <c r="Y29" i="58"/>
  <c r="Y33" i="58"/>
  <c r="Y32" i="58"/>
  <c r="Y39" i="58"/>
  <c r="Y31" i="58"/>
  <c r="Y38" i="58"/>
  <c r="Y30" i="58"/>
  <c r="Y37" i="58"/>
  <c r="Y36" i="58"/>
  <c r="AG763" i="58"/>
  <c r="AG762" i="58"/>
  <c r="AG761" i="58"/>
  <c r="AG760" i="58"/>
  <c r="AG764" i="58"/>
  <c r="AG756" i="58"/>
  <c r="AG765" i="58"/>
  <c r="AG759" i="58"/>
  <c r="AG755" i="58"/>
  <c r="AG758" i="58"/>
  <c r="AG757" i="58"/>
  <c r="AG676" i="58"/>
  <c r="AG668" i="58"/>
  <c r="AG675" i="58"/>
  <c r="AG672" i="58"/>
  <c r="AG671" i="58"/>
  <c r="AG670" i="58"/>
  <c r="AG667" i="58"/>
  <c r="AG669" i="58"/>
  <c r="AG677" i="58"/>
  <c r="AG673" i="58"/>
  <c r="AG674" i="58"/>
  <c r="AG588" i="58"/>
  <c r="AG580" i="58"/>
  <c r="AG587" i="58"/>
  <c r="AG589" i="58"/>
  <c r="AG586" i="58"/>
  <c r="AG579" i="58"/>
  <c r="AG585" i="58"/>
  <c r="AG584" i="58"/>
  <c r="AG583" i="58"/>
  <c r="AG581" i="58"/>
  <c r="AG582" i="58"/>
  <c r="AG500" i="58"/>
  <c r="AG492" i="58"/>
  <c r="AG499" i="58"/>
  <c r="AG496" i="58"/>
  <c r="AG495" i="58"/>
  <c r="AG494" i="58"/>
  <c r="AG491" i="58"/>
  <c r="AG493" i="58"/>
  <c r="AG501" i="58"/>
  <c r="AG497" i="58"/>
  <c r="AG498" i="58"/>
  <c r="AG412" i="58"/>
  <c r="AG404" i="58"/>
  <c r="AG411" i="58"/>
  <c r="AG413" i="58"/>
  <c r="AG410" i="58"/>
  <c r="AG403" i="58"/>
  <c r="AG409" i="58"/>
  <c r="AG408" i="58"/>
  <c r="AG407" i="58"/>
  <c r="AG405" i="58"/>
  <c r="AG406" i="58"/>
  <c r="AG324" i="58"/>
  <c r="AG316" i="58"/>
  <c r="AG323" i="58"/>
  <c r="AG320" i="58"/>
  <c r="AG319" i="58"/>
  <c r="AG318" i="58"/>
  <c r="AG315" i="58"/>
  <c r="AG317" i="58"/>
  <c r="AG325" i="58"/>
  <c r="AG321" i="58"/>
  <c r="AG322" i="58"/>
  <c r="AG236" i="58"/>
  <c r="AG228" i="58"/>
  <c r="AG235" i="58"/>
  <c r="AG237" i="58"/>
  <c r="AG234" i="58"/>
  <c r="AG227" i="58"/>
  <c r="AG233" i="58"/>
  <c r="AG232" i="58"/>
  <c r="AG231" i="58"/>
  <c r="AG229" i="58"/>
  <c r="AG230" i="58"/>
  <c r="AG143" i="58"/>
  <c r="AG142" i="58"/>
  <c r="AG149" i="58"/>
  <c r="AG141" i="58"/>
  <c r="AG139" i="58"/>
  <c r="AG148" i="58"/>
  <c r="AG140" i="58"/>
  <c r="AG147" i="58"/>
  <c r="AG146" i="58"/>
  <c r="AG144" i="58"/>
  <c r="AG145" i="58"/>
  <c r="AG55" i="58"/>
  <c r="AG54" i="58"/>
  <c r="AG61" i="58"/>
  <c r="AG53" i="58"/>
  <c r="AG51" i="58"/>
  <c r="AG60" i="58"/>
  <c r="AG52" i="58"/>
  <c r="AG59" i="58"/>
  <c r="AG58" i="58"/>
  <c r="AG56" i="58"/>
  <c r="AG57" i="58"/>
  <c r="AO781" i="58"/>
  <c r="AO787" i="58"/>
  <c r="AO779" i="58"/>
  <c r="AO784" i="58"/>
  <c r="AO778" i="58"/>
  <c r="AO786" i="58"/>
  <c r="AO785" i="58"/>
  <c r="AO783" i="58"/>
  <c r="AO777" i="58"/>
  <c r="AO782" i="58"/>
  <c r="AO780" i="58"/>
  <c r="AO693" i="58"/>
  <c r="AO699" i="58"/>
  <c r="AO691" i="58"/>
  <c r="AO696" i="58"/>
  <c r="AO694" i="58"/>
  <c r="AO690" i="58"/>
  <c r="AO697" i="58"/>
  <c r="AO695" i="58"/>
  <c r="AO692" i="58"/>
  <c r="AO689" i="58"/>
  <c r="AO698" i="58"/>
  <c r="AO609" i="58"/>
  <c r="AO607" i="58"/>
  <c r="AO606" i="58"/>
  <c r="AO611" i="58"/>
  <c r="AO610" i="58"/>
  <c r="AO608" i="58"/>
  <c r="AO605" i="58"/>
  <c r="AO604" i="58"/>
  <c r="AO601" i="58"/>
  <c r="AO603" i="58"/>
  <c r="AO602" i="58"/>
  <c r="AO521" i="58"/>
  <c r="AO519" i="58"/>
  <c r="AO518" i="58"/>
  <c r="AO514" i="58"/>
  <c r="AO523" i="58"/>
  <c r="AO522" i="58"/>
  <c r="AO520" i="58"/>
  <c r="AO513" i="58"/>
  <c r="AO515" i="58"/>
  <c r="AO517" i="58"/>
  <c r="AO516" i="58"/>
  <c r="AO433" i="58"/>
  <c r="AO431" i="58"/>
  <c r="AO430" i="58"/>
  <c r="AO428" i="58"/>
  <c r="AO427" i="58"/>
  <c r="AO426" i="58"/>
  <c r="AO435" i="58"/>
  <c r="AO425" i="58"/>
  <c r="AO429" i="58"/>
  <c r="AO434" i="58"/>
  <c r="AO432" i="58"/>
  <c r="AO345" i="58"/>
  <c r="AO343" i="58"/>
  <c r="AO342" i="58"/>
  <c r="AO344" i="58"/>
  <c r="AO341" i="58"/>
  <c r="AO340" i="58"/>
  <c r="AO339" i="58"/>
  <c r="AO338" i="58"/>
  <c r="AO337" i="58"/>
  <c r="AO346" i="58"/>
  <c r="AO347" i="58"/>
  <c r="AO257" i="58"/>
  <c r="AO255" i="58"/>
  <c r="AO254" i="58"/>
  <c r="AO259" i="58"/>
  <c r="AO258" i="58"/>
  <c r="AO256" i="58"/>
  <c r="AO253" i="58"/>
  <c r="AO252" i="58"/>
  <c r="AO249" i="58"/>
  <c r="AO251" i="58"/>
  <c r="AO250" i="58"/>
  <c r="AO169" i="58"/>
  <c r="AO167" i="58"/>
  <c r="AO166" i="58"/>
  <c r="AO162" i="58"/>
  <c r="AO171" i="58"/>
  <c r="AO170" i="58"/>
  <c r="AO168" i="58"/>
  <c r="AO161" i="58"/>
  <c r="AO163" i="58"/>
  <c r="AO165" i="58"/>
  <c r="AO164" i="58"/>
  <c r="AO77" i="58"/>
  <c r="AO76" i="58"/>
  <c r="AO83" i="58"/>
  <c r="AO75" i="58"/>
  <c r="AO82" i="58"/>
  <c r="AO74" i="58"/>
  <c r="AO81" i="58"/>
  <c r="AO73" i="58"/>
  <c r="AO78" i="58"/>
  <c r="AO80" i="58"/>
  <c r="AO79" i="58"/>
  <c r="AW804" i="58"/>
  <c r="AW803" i="58"/>
  <c r="AW802" i="58"/>
  <c r="AW809" i="58"/>
  <c r="AW801" i="58"/>
  <c r="AW808" i="58"/>
  <c r="AW800" i="58"/>
  <c r="AW807" i="58"/>
  <c r="AW806" i="58"/>
  <c r="AW799" i="58"/>
  <c r="AW805" i="58"/>
  <c r="AW716" i="58"/>
  <c r="AW715" i="58"/>
  <c r="AW714" i="58"/>
  <c r="AW721" i="58"/>
  <c r="AW713" i="58"/>
  <c r="AW720" i="58"/>
  <c r="AW712" i="58"/>
  <c r="AW719" i="58"/>
  <c r="AW718" i="58"/>
  <c r="AW717" i="58"/>
  <c r="AW711" i="58"/>
  <c r="AW628" i="58"/>
  <c r="AW627" i="58"/>
  <c r="AW626" i="58"/>
  <c r="AW633" i="58"/>
  <c r="AW625" i="58"/>
  <c r="AW632" i="58"/>
  <c r="AW624" i="58"/>
  <c r="AW631" i="58"/>
  <c r="AW630" i="58"/>
  <c r="AW623" i="58"/>
  <c r="AW629" i="58"/>
  <c r="AW540" i="58"/>
  <c r="AW539" i="58"/>
  <c r="AW538" i="58"/>
  <c r="AW544" i="58"/>
  <c r="AW536" i="58"/>
  <c r="AW543" i="58"/>
  <c r="AW545" i="58"/>
  <c r="AW542" i="58"/>
  <c r="AW541" i="58"/>
  <c r="AW535" i="58"/>
  <c r="AW537" i="58"/>
  <c r="AW452" i="58"/>
  <c r="AW451" i="58"/>
  <c r="AW450" i="58"/>
  <c r="AW456" i="58"/>
  <c r="AW448" i="58"/>
  <c r="AW455" i="58"/>
  <c r="AW453" i="58"/>
  <c r="AW449" i="58"/>
  <c r="AW447" i="58"/>
  <c r="AW457" i="58"/>
  <c r="AW454" i="58"/>
  <c r="AW364" i="58"/>
  <c r="AW363" i="58"/>
  <c r="AW362" i="58"/>
  <c r="AW368" i="58"/>
  <c r="AW360" i="58"/>
  <c r="AW367" i="58"/>
  <c r="AW369" i="58"/>
  <c r="AW359" i="58"/>
  <c r="AW366" i="58"/>
  <c r="AW365" i="58"/>
  <c r="AW361" i="58"/>
  <c r="AW279" i="58"/>
  <c r="AW278" i="58"/>
  <c r="AW277" i="58"/>
  <c r="AW275" i="58"/>
  <c r="AW271" i="58"/>
  <c r="AW274" i="58"/>
  <c r="AW281" i="58"/>
  <c r="AW273" i="58"/>
  <c r="AW276" i="58"/>
  <c r="AW272" i="58"/>
  <c r="AW280" i="58"/>
  <c r="AW191" i="58"/>
  <c r="AW190" i="58"/>
  <c r="AW189" i="58"/>
  <c r="AW187" i="58"/>
  <c r="AW183" i="58"/>
  <c r="AW186" i="58"/>
  <c r="AW193" i="58"/>
  <c r="AW185" i="58"/>
  <c r="AW192" i="58"/>
  <c r="AW188" i="58"/>
  <c r="AW184" i="58"/>
  <c r="AW103" i="58"/>
  <c r="AW102" i="58"/>
  <c r="AW101" i="58"/>
  <c r="AW99" i="58"/>
  <c r="AW95" i="58"/>
  <c r="AW98" i="58"/>
  <c r="AW105" i="58"/>
  <c r="AW97" i="58"/>
  <c r="AW100" i="58"/>
  <c r="AW96" i="58"/>
  <c r="AW104" i="58"/>
  <c r="BE12" i="58"/>
  <c r="BE11" i="58"/>
  <c r="BE10" i="58"/>
  <c r="BE17" i="58"/>
  <c r="BE9" i="58"/>
  <c r="BE16" i="58"/>
  <c r="BE8" i="58"/>
  <c r="BE15" i="58"/>
  <c r="BE13" i="58"/>
  <c r="BE14" i="58"/>
  <c r="BE7" i="58"/>
  <c r="BE736" i="58"/>
  <c r="BE743" i="58"/>
  <c r="BE735" i="58"/>
  <c r="BE742" i="58"/>
  <c r="BE734" i="58"/>
  <c r="BE741" i="58"/>
  <c r="BE740" i="58"/>
  <c r="BE739" i="58"/>
  <c r="BE738" i="58"/>
  <c r="BE737" i="58"/>
  <c r="BE733" i="58"/>
  <c r="BE648" i="58"/>
  <c r="BE655" i="58"/>
  <c r="BE647" i="58"/>
  <c r="BE654" i="58"/>
  <c r="BE646" i="58"/>
  <c r="BE653" i="58"/>
  <c r="BE652" i="58"/>
  <c r="BE651" i="58"/>
  <c r="BE650" i="58"/>
  <c r="BE645" i="58"/>
  <c r="BE649" i="58"/>
  <c r="BE560" i="58"/>
  <c r="BE567" i="58"/>
  <c r="BE559" i="58"/>
  <c r="BE566" i="58"/>
  <c r="BE558" i="58"/>
  <c r="BE565" i="58"/>
  <c r="BE564" i="58"/>
  <c r="BE563" i="58"/>
  <c r="BE562" i="58"/>
  <c r="BE561" i="58"/>
  <c r="BE557" i="58"/>
  <c r="BE472" i="58"/>
  <c r="BE479" i="58"/>
  <c r="BE471" i="58"/>
  <c r="BE478" i="58"/>
  <c r="BE470" i="58"/>
  <c r="BE477" i="58"/>
  <c r="BE476" i="58"/>
  <c r="BE475" i="58"/>
  <c r="BE474" i="58"/>
  <c r="BE473" i="58"/>
  <c r="BE469" i="58"/>
  <c r="BE384" i="58"/>
  <c r="BE391" i="58"/>
  <c r="BE383" i="58"/>
  <c r="BE390" i="58"/>
  <c r="BE382" i="58"/>
  <c r="BE389" i="58"/>
  <c r="BE388" i="58"/>
  <c r="BE387" i="58"/>
  <c r="BE386" i="58"/>
  <c r="BE385" i="58"/>
  <c r="BE381" i="58"/>
  <c r="BE297" i="58"/>
  <c r="BE296" i="58"/>
  <c r="BE303" i="58"/>
  <c r="BE295" i="58"/>
  <c r="BE302" i="58"/>
  <c r="BE294" i="58"/>
  <c r="BE301" i="58"/>
  <c r="BE300" i="58"/>
  <c r="BE299" i="58"/>
  <c r="BE293" i="58"/>
  <c r="BE298" i="58"/>
  <c r="BE209" i="58"/>
  <c r="BE208" i="58"/>
  <c r="BE215" i="58"/>
  <c r="BE207" i="58"/>
  <c r="BE214" i="58"/>
  <c r="BE206" i="58"/>
  <c r="BE213" i="58"/>
  <c r="BE212" i="58"/>
  <c r="BE211" i="58"/>
  <c r="BE210" i="58"/>
  <c r="BE205" i="58"/>
  <c r="BE121" i="58"/>
  <c r="BE120" i="58"/>
  <c r="BE127" i="58"/>
  <c r="BE119" i="58"/>
  <c r="BE126" i="58"/>
  <c r="BE118" i="58"/>
  <c r="BE125" i="58"/>
  <c r="BE124" i="58"/>
  <c r="BE123" i="58"/>
  <c r="BE122" i="58"/>
  <c r="BE117" i="58"/>
  <c r="BE38" i="58"/>
  <c r="BE30" i="58"/>
  <c r="BE37" i="58"/>
  <c r="BE36" i="58"/>
  <c r="BE35" i="58"/>
  <c r="BE34" i="58"/>
  <c r="BE33" i="58"/>
  <c r="BE29" i="58"/>
  <c r="BE39" i="58"/>
  <c r="BE31" i="58"/>
  <c r="BE32" i="58"/>
  <c r="I584" i="58"/>
  <c r="I588" i="58"/>
  <c r="I583" i="58"/>
  <c r="I582" i="58"/>
  <c r="I589" i="58"/>
  <c r="I581" i="58"/>
  <c r="I579" i="58"/>
  <c r="I580" i="58"/>
  <c r="I587" i="58"/>
  <c r="I586" i="58"/>
  <c r="I585" i="58"/>
  <c r="Q695" i="58"/>
  <c r="Q694" i="58"/>
  <c r="Q692" i="58"/>
  <c r="Q699" i="58"/>
  <c r="Q691" i="58"/>
  <c r="Q698" i="58"/>
  <c r="Q690" i="58"/>
  <c r="Q697" i="58"/>
  <c r="Q696" i="58"/>
  <c r="Q693" i="58"/>
  <c r="Q689" i="58"/>
  <c r="Q167" i="58"/>
  <c r="Q166" i="58"/>
  <c r="Q164" i="58"/>
  <c r="Q171" i="58"/>
  <c r="Q163" i="58"/>
  <c r="Q170" i="58"/>
  <c r="Q162" i="58"/>
  <c r="Q169" i="58"/>
  <c r="Q168" i="58"/>
  <c r="Q165" i="58"/>
  <c r="Q161" i="58"/>
  <c r="Y367" i="58"/>
  <c r="Y366" i="58"/>
  <c r="Y365" i="58"/>
  <c r="Y364" i="58"/>
  <c r="Y362" i="58"/>
  <c r="Y369" i="58"/>
  <c r="Y368" i="58"/>
  <c r="Y359" i="58"/>
  <c r="Y363" i="58"/>
  <c r="Y361" i="58"/>
  <c r="Y360" i="58"/>
  <c r="AG11" i="58"/>
  <c r="AG10" i="58"/>
  <c r="AG17" i="58"/>
  <c r="AG9" i="58"/>
  <c r="AG16" i="58"/>
  <c r="AG8" i="58"/>
  <c r="AG15" i="58"/>
  <c r="AG14" i="58"/>
  <c r="AG12" i="58"/>
  <c r="AG7" i="58"/>
  <c r="AG13" i="58"/>
  <c r="AG210" i="58"/>
  <c r="AG209" i="58"/>
  <c r="AG214" i="58"/>
  <c r="AG213" i="58"/>
  <c r="AG212" i="58"/>
  <c r="AG211" i="58"/>
  <c r="AG208" i="58"/>
  <c r="AG205" i="58"/>
  <c r="AG207" i="58"/>
  <c r="AG215" i="58"/>
  <c r="AG206" i="58"/>
  <c r="AO407" i="58"/>
  <c r="AO413" i="58"/>
  <c r="AO405" i="58"/>
  <c r="AO412" i="58"/>
  <c r="AO404" i="58"/>
  <c r="AO411" i="58"/>
  <c r="AO410" i="58"/>
  <c r="AO409" i="58"/>
  <c r="AO408" i="58"/>
  <c r="AO406" i="58"/>
  <c r="AO403" i="58"/>
  <c r="AW610" i="58"/>
  <c r="AW602" i="58"/>
  <c r="AW609" i="58"/>
  <c r="AW608" i="58"/>
  <c r="AW606" i="58"/>
  <c r="AW605" i="58"/>
  <c r="AW611" i="58"/>
  <c r="AW604" i="58"/>
  <c r="AW603" i="58"/>
  <c r="AW601" i="58"/>
  <c r="AW607" i="58"/>
  <c r="BE630" i="58"/>
  <c r="BE629" i="58"/>
  <c r="BE628" i="58"/>
  <c r="BE627" i="58"/>
  <c r="BE626" i="58"/>
  <c r="BE633" i="58"/>
  <c r="BE625" i="58"/>
  <c r="BE632" i="58"/>
  <c r="BE624" i="58"/>
  <c r="BE631" i="58"/>
  <c r="BE623" i="58"/>
  <c r="I771" i="58"/>
  <c r="I770" i="58"/>
  <c r="I776" i="58"/>
  <c r="I768" i="58"/>
  <c r="I775" i="58"/>
  <c r="I767" i="58"/>
  <c r="I774" i="58"/>
  <c r="I773" i="58"/>
  <c r="I766" i="58"/>
  <c r="I772" i="58"/>
  <c r="I769" i="58"/>
  <c r="I683" i="58"/>
  <c r="I682" i="58"/>
  <c r="I688" i="58"/>
  <c r="I680" i="58"/>
  <c r="I687" i="58"/>
  <c r="I679" i="58"/>
  <c r="I686" i="58"/>
  <c r="I685" i="58"/>
  <c r="I684" i="58"/>
  <c r="I681" i="58"/>
  <c r="I678" i="58"/>
  <c r="I593" i="58"/>
  <c r="I600" i="58"/>
  <c r="I592" i="58"/>
  <c r="I599" i="58"/>
  <c r="I591" i="58"/>
  <c r="I590" i="58"/>
  <c r="I597" i="58"/>
  <c r="I598" i="58"/>
  <c r="I596" i="58"/>
  <c r="I595" i="58"/>
  <c r="I594" i="58"/>
  <c r="I505" i="58"/>
  <c r="I512" i="58"/>
  <c r="I504" i="58"/>
  <c r="I511" i="58"/>
  <c r="I503" i="58"/>
  <c r="I502" i="58"/>
  <c r="I510" i="58"/>
  <c r="I509" i="58"/>
  <c r="I508" i="58"/>
  <c r="I507" i="58"/>
  <c r="I506" i="58"/>
  <c r="I417" i="58"/>
  <c r="I424" i="58"/>
  <c r="I416" i="58"/>
  <c r="I423" i="58"/>
  <c r="I415" i="58"/>
  <c r="I414" i="58"/>
  <c r="I422" i="58"/>
  <c r="I420" i="58"/>
  <c r="I419" i="58"/>
  <c r="I418" i="58"/>
  <c r="I421" i="58"/>
  <c r="I329" i="58"/>
  <c r="I336" i="58"/>
  <c r="I328" i="58"/>
  <c r="I335" i="58"/>
  <c r="I327" i="58"/>
  <c r="I326" i="58"/>
  <c r="I334" i="58"/>
  <c r="I332" i="58"/>
  <c r="I331" i="58"/>
  <c r="I333" i="58"/>
  <c r="I330" i="58"/>
  <c r="I241" i="58"/>
  <c r="I248" i="58"/>
  <c r="I240" i="58"/>
  <c r="I247" i="58"/>
  <c r="I239" i="58"/>
  <c r="I238" i="58"/>
  <c r="I246" i="58"/>
  <c r="I244" i="58"/>
  <c r="I243" i="58"/>
  <c r="I242" i="58"/>
  <c r="I245" i="58"/>
  <c r="I153" i="58"/>
  <c r="I160" i="58"/>
  <c r="I152" i="58"/>
  <c r="I159" i="58"/>
  <c r="I151" i="58"/>
  <c r="I150" i="58"/>
  <c r="I158" i="58"/>
  <c r="I156" i="58"/>
  <c r="I155" i="58"/>
  <c r="I157" i="58"/>
  <c r="I154" i="58"/>
  <c r="I65" i="58"/>
  <c r="I72" i="58"/>
  <c r="I64" i="58"/>
  <c r="I71" i="58"/>
  <c r="I63" i="58"/>
  <c r="I62" i="58"/>
  <c r="I70" i="58"/>
  <c r="I68" i="58"/>
  <c r="I67" i="58"/>
  <c r="I66" i="58"/>
  <c r="I69" i="58"/>
  <c r="Q792" i="58"/>
  <c r="Q791" i="58"/>
  <c r="Q797" i="58"/>
  <c r="Q789" i="58"/>
  <c r="Q796" i="58"/>
  <c r="Q795" i="58"/>
  <c r="Q794" i="58"/>
  <c r="Q788" i="58"/>
  <c r="Q798" i="58"/>
  <c r="Q793" i="58"/>
  <c r="Q790" i="58"/>
  <c r="Q704" i="58"/>
  <c r="Q703" i="58"/>
  <c r="Q709" i="58"/>
  <c r="Q701" i="58"/>
  <c r="Q708" i="58"/>
  <c r="Q707" i="58"/>
  <c r="Q706" i="58"/>
  <c r="Q700" i="58"/>
  <c r="Q702" i="58"/>
  <c r="Q710" i="58"/>
  <c r="Q705" i="58"/>
  <c r="Q616" i="58"/>
  <c r="Q615" i="58"/>
  <c r="Q621" i="58"/>
  <c r="Q613" i="58"/>
  <c r="Q620" i="58"/>
  <c r="Q619" i="58"/>
  <c r="Q618" i="58"/>
  <c r="Q612" i="58"/>
  <c r="Q622" i="58"/>
  <c r="Q617" i="58"/>
  <c r="Q614" i="58"/>
  <c r="Q528" i="58"/>
  <c r="Q527" i="58"/>
  <c r="Q533" i="58"/>
  <c r="Q525" i="58"/>
  <c r="Q532" i="58"/>
  <c r="Q531" i="58"/>
  <c r="Q530" i="58"/>
  <c r="Q524" i="58"/>
  <c r="Q526" i="58"/>
  <c r="Q534" i="58"/>
  <c r="Q529" i="58"/>
  <c r="Q440" i="58"/>
  <c r="Q439" i="58"/>
  <c r="Q445" i="58"/>
  <c r="Q437" i="58"/>
  <c r="Q444" i="58"/>
  <c r="Q443" i="58"/>
  <c r="Q442" i="58"/>
  <c r="Q436" i="58"/>
  <c r="Q446" i="58"/>
  <c r="Q441" i="58"/>
  <c r="Q438" i="58"/>
  <c r="Q352" i="58"/>
  <c r="Q351" i="58"/>
  <c r="Q357" i="58"/>
  <c r="Q349" i="58"/>
  <c r="Q356" i="58"/>
  <c r="Q355" i="58"/>
  <c r="Q354" i="58"/>
  <c r="Q348" i="58"/>
  <c r="Q350" i="58"/>
  <c r="Q358" i="58"/>
  <c r="Q353" i="58"/>
  <c r="Q264" i="58"/>
  <c r="Q263" i="58"/>
  <c r="Q269" i="58"/>
  <c r="Q261" i="58"/>
  <c r="Q268" i="58"/>
  <c r="Q267" i="58"/>
  <c r="Q266" i="58"/>
  <c r="Q260" i="58"/>
  <c r="Q270" i="58"/>
  <c r="Q265" i="58"/>
  <c r="Q262" i="58"/>
  <c r="Q176" i="58"/>
  <c r="Q175" i="58"/>
  <c r="Q181" i="58"/>
  <c r="Q173" i="58"/>
  <c r="Q180" i="58"/>
  <c r="Q179" i="58"/>
  <c r="Q178" i="58"/>
  <c r="Q172" i="58"/>
  <c r="Q174" i="58"/>
  <c r="Q182" i="58"/>
  <c r="Q177" i="58"/>
  <c r="Q88" i="58"/>
  <c r="Q87" i="58"/>
  <c r="Q93" i="58"/>
  <c r="Q85" i="58"/>
  <c r="Q92" i="58"/>
  <c r="Q91" i="58"/>
  <c r="Q90" i="58"/>
  <c r="Q84" i="58"/>
  <c r="Q94" i="58"/>
  <c r="Q89" i="58"/>
  <c r="Q86" i="58"/>
  <c r="Y815" i="58"/>
  <c r="Y814" i="58"/>
  <c r="Y813" i="58"/>
  <c r="Y820" i="58"/>
  <c r="Y812" i="58"/>
  <c r="Y819" i="58"/>
  <c r="Y811" i="58"/>
  <c r="Y818" i="58"/>
  <c r="Y817" i="58"/>
  <c r="Y810" i="58"/>
  <c r="Y816" i="58"/>
  <c r="Y728" i="58"/>
  <c r="Y727" i="58"/>
  <c r="Y726" i="58"/>
  <c r="Y725" i="58"/>
  <c r="Y732" i="58"/>
  <c r="Y724" i="58"/>
  <c r="Y731" i="58"/>
  <c r="Y723" i="58"/>
  <c r="Y730" i="58"/>
  <c r="Y729" i="58"/>
  <c r="Y722" i="58"/>
  <c r="Y640" i="58"/>
  <c r="Y639" i="58"/>
  <c r="Y638" i="58"/>
  <c r="Y637" i="58"/>
  <c r="Y644" i="58"/>
  <c r="Y636" i="58"/>
  <c r="Y643" i="58"/>
  <c r="Y635" i="58"/>
  <c r="Y642" i="58"/>
  <c r="Y641" i="58"/>
  <c r="Y634" i="58"/>
  <c r="Y552" i="58"/>
  <c r="Y551" i="58"/>
  <c r="Y550" i="58"/>
  <c r="Y549" i="58"/>
  <c r="Y556" i="58"/>
  <c r="Y548" i="58"/>
  <c r="Y555" i="58"/>
  <c r="Y547" i="58"/>
  <c r="Y553" i="58"/>
  <c r="Y546" i="58"/>
  <c r="Y554" i="58"/>
  <c r="Y464" i="58"/>
  <c r="Y463" i="58"/>
  <c r="Y462" i="58"/>
  <c r="Y461" i="58"/>
  <c r="Y468" i="58"/>
  <c r="Y460" i="58"/>
  <c r="Y467" i="58"/>
  <c r="Y459" i="58"/>
  <c r="Y458" i="58"/>
  <c r="Y466" i="58"/>
  <c r="Y465" i="58"/>
  <c r="Y376" i="58"/>
  <c r="Y375" i="58"/>
  <c r="Y374" i="58"/>
  <c r="Y373" i="58"/>
  <c r="Y379" i="58"/>
  <c r="Y371" i="58"/>
  <c r="Y377" i="58"/>
  <c r="Y372" i="58"/>
  <c r="Y370" i="58"/>
  <c r="Y380" i="58"/>
  <c r="Y378" i="58"/>
  <c r="Y288" i="58"/>
  <c r="Y287" i="58"/>
  <c r="Y286" i="58"/>
  <c r="Y285" i="58"/>
  <c r="Y291" i="58"/>
  <c r="Y283" i="58"/>
  <c r="Y282" i="58"/>
  <c r="Y292" i="58"/>
  <c r="Y290" i="58"/>
  <c r="Y289" i="58"/>
  <c r="Y284" i="58"/>
  <c r="Y200" i="58"/>
  <c r="Y199" i="58"/>
  <c r="Y198" i="58"/>
  <c r="Y197" i="58"/>
  <c r="Y203" i="58"/>
  <c r="Y195" i="58"/>
  <c r="Y204" i="58"/>
  <c r="Y194" i="58"/>
  <c r="Y202" i="58"/>
  <c r="Y201" i="58"/>
  <c r="Y196" i="58"/>
  <c r="Y114" i="58"/>
  <c r="Y113" i="58"/>
  <c r="Y112" i="58"/>
  <c r="Y106" i="58"/>
  <c r="Y111" i="58"/>
  <c r="Y110" i="58"/>
  <c r="Y109" i="58"/>
  <c r="Y116" i="58"/>
  <c r="Y108" i="58"/>
  <c r="Y115" i="58"/>
  <c r="Y107" i="58"/>
  <c r="Y26" i="58"/>
  <c r="Y25" i="58"/>
  <c r="Y24" i="58"/>
  <c r="Y18" i="58"/>
  <c r="Y23" i="58"/>
  <c r="Y22" i="58"/>
  <c r="Y21" i="58"/>
  <c r="Y28" i="58"/>
  <c r="Y20" i="58"/>
  <c r="Y19" i="58"/>
  <c r="Y27" i="58"/>
  <c r="AG754" i="58"/>
  <c r="AG746" i="58"/>
  <c r="AG753" i="58"/>
  <c r="AG745" i="58"/>
  <c r="AG752" i="58"/>
  <c r="AG751" i="58"/>
  <c r="AG747" i="58"/>
  <c r="AG748" i="58"/>
  <c r="AG744" i="58"/>
  <c r="AG749" i="58"/>
  <c r="AG750" i="58"/>
  <c r="AG659" i="58"/>
  <c r="AG666" i="58"/>
  <c r="AG658" i="58"/>
  <c r="AG661" i="58"/>
  <c r="AG660" i="58"/>
  <c r="AG657" i="58"/>
  <c r="AG656" i="58"/>
  <c r="AG665" i="58"/>
  <c r="AG664" i="58"/>
  <c r="AG662" i="58"/>
  <c r="AG663" i="58"/>
  <c r="AG571" i="58"/>
  <c r="AG578" i="58"/>
  <c r="AG570" i="58"/>
  <c r="AG577" i="58"/>
  <c r="AG576" i="58"/>
  <c r="AG575" i="58"/>
  <c r="AG574" i="58"/>
  <c r="AG568" i="58"/>
  <c r="AG573" i="58"/>
  <c r="AG572" i="58"/>
  <c r="AG569" i="58"/>
  <c r="AG483" i="58"/>
  <c r="AG490" i="58"/>
  <c r="AG482" i="58"/>
  <c r="AG485" i="58"/>
  <c r="AG484" i="58"/>
  <c r="AG481" i="58"/>
  <c r="AG480" i="58"/>
  <c r="AG489" i="58"/>
  <c r="AG488" i="58"/>
  <c r="AG486" i="58"/>
  <c r="AG487" i="58"/>
  <c r="AG395" i="58"/>
  <c r="AG402" i="58"/>
  <c r="AG394" i="58"/>
  <c r="AG401" i="58"/>
  <c r="AG400" i="58"/>
  <c r="AG399" i="58"/>
  <c r="AG398" i="58"/>
  <c r="AG392" i="58"/>
  <c r="AG397" i="58"/>
  <c r="AG396" i="58"/>
  <c r="AG393" i="58"/>
  <c r="AG307" i="58"/>
  <c r="AG314" i="58"/>
  <c r="AG306" i="58"/>
  <c r="AG309" i="58"/>
  <c r="AG308" i="58"/>
  <c r="AG305" i="58"/>
  <c r="AG304" i="58"/>
  <c r="AG313" i="58"/>
  <c r="AG312" i="58"/>
  <c r="AG310" i="58"/>
  <c r="AG311" i="58"/>
  <c r="AG219" i="58"/>
  <c r="AG226" i="58"/>
  <c r="AG218" i="58"/>
  <c r="AG225" i="58"/>
  <c r="AG224" i="58"/>
  <c r="AG223" i="58"/>
  <c r="AG222" i="58"/>
  <c r="AG216" i="58"/>
  <c r="AG221" i="58"/>
  <c r="AG220" i="58"/>
  <c r="AG217" i="58"/>
  <c r="AG134" i="58"/>
  <c r="AG133" i="58"/>
  <c r="AG132" i="58"/>
  <c r="AG131" i="58"/>
  <c r="AG128" i="58"/>
  <c r="AG138" i="58"/>
  <c r="AG130" i="58"/>
  <c r="AG137" i="58"/>
  <c r="AG129" i="58"/>
  <c r="AG135" i="58"/>
  <c r="AG136" i="58"/>
  <c r="AG46" i="58"/>
  <c r="AG45" i="58"/>
  <c r="AG44" i="58"/>
  <c r="AG43" i="58"/>
  <c r="AG40" i="58"/>
  <c r="AG50" i="58"/>
  <c r="AG42" i="58"/>
  <c r="AG49" i="58"/>
  <c r="AG41" i="58"/>
  <c r="AG47" i="58"/>
  <c r="AG48" i="58"/>
  <c r="AO772" i="58"/>
  <c r="AO770" i="58"/>
  <c r="AO775" i="58"/>
  <c r="AO767" i="58"/>
  <c r="AO774" i="58"/>
  <c r="AO773" i="58"/>
  <c r="AO776" i="58"/>
  <c r="AO768" i="58"/>
  <c r="AO771" i="58"/>
  <c r="AO769" i="58"/>
  <c r="AO766" i="58"/>
  <c r="AO684" i="58"/>
  <c r="AO682" i="58"/>
  <c r="AO687" i="58"/>
  <c r="AO679" i="58"/>
  <c r="AO680" i="58"/>
  <c r="AO688" i="58"/>
  <c r="AO686" i="58"/>
  <c r="AO685" i="58"/>
  <c r="AO683" i="58"/>
  <c r="AO681" i="58"/>
  <c r="AO678" i="58"/>
  <c r="AO600" i="58"/>
  <c r="AO592" i="58"/>
  <c r="AO598" i="58"/>
  <c r="AO597" i="58"/>
  <c r="AO596" i="58"/>
  <c r="AO595" i="58"/>
  <c r="AO594" i="58"/>
  <c r="AO593" i="58"/>
  <c r="AO591" i="58"/>
  <c r="AO599" i="58"/>
  <c r="AO590" i="58"/>
  <c r="AO512" i="58"/>
  <c r="AO504" i="58"/>
  <c r="AO510" i="58"/>
  <c r="AO509" i="58"/>
  <c r="AO511" i="58"/>
  <c r="AO508" i="58"/>
  <c r="AO507" i="58"/>
  <c r="AO506" i="58"/>
  <c r="AO505" i="58"/>
  <c r="AO503" i="58"/>
  <c r="AO502" i="58"/>
  <c r="AO424" i="58"/>
  <c r="AO416" i="58"/>
  <c r="AO422" i="58"/>
  <c r="AO421" i="58"/>
  <c r="AO415" i="58"/>
  <c r="AO423" i="58"/>
  <c r="AO420" i="58"/>
  <c r="AO417" i="58"/>
  <c r="AO419" i="58"/>
  <c r="AO418" i="58"/>
  <c r="AO414" i="58"/>
  <c r="AO336" i="58"/>
  <c r="AO328" i="58"/>
  <c r="AO334" i="58"/>
  <c r="AO333" i="58"/>
  <c r="AO330" i="58"/>
  <c r="AO329" i="58"/>
  <c r="AO327" i="58"/>
  <c r="AO331" i="58"/>
  <c r="AO335" i="58"/>
  <c r="AO332" i="58"/>
  <c r="AO326" i="58"/>
  <c r="AO248" i="58"/>
  <c r="AO240" i="58"/>
  <c r="AO246" i="58"/>
  <c r="AO245" i="58"/>
  <c r="AO244" i="58"/>
  <c r="AO243" i="58"/>
  <c r="AO242" i="58"/>
  <c r="AO241" i="58"/>
  <c r="AO239" i="58"/>
  <c r="AO247" i="58"/>
  <c r="AO238" i="58"/>
  <c r="AO160" i="58"/>
  <c r="AO158" i="58"/>
  <c r="AO157" i="58"/>
  <c r="AO159" i="58"/>
  <c r="AO156" i="58"/>
  <c r="AO155" i="58"/>
  <c r="AO154" i="58"/>
  <c r="AO151" i="58"/>
  <c r="AO153" i="58"/>
  <c r="AO152" i="58"/>
  <c r="AO150" i="58"/>
  <c r="AO68" i="58"/>
  <c r="AO67" i="58"/>
  <c r="AO66" i="58"/>
  <c r="AO65" i="58"/>
  <c r="AO72" i="58"/>
  <c r="AO64" i="58"/>
  <c r="AO69" i="58"/>
  <c r="AO71" i="58"/>
  <c r="AO63" i="58"/>
  <c r="AO70" i="58"/>
  <c r="AO62" i="58"/>
  <c r="AW795" i="58"/>
  <c r="AW794" i="58"/>
  <c r="AW793" i="58"/>
  <c r="AW792" i="58"/>
  <c r="AW791" i="58"/>
  <c r="AW798" i="58"/>
  <c r="AW790" i="58"/>
  <c r="AW789" i="58"/>
  <c r="AW788" i="58"/>
  <c r="AW797" i="58"/>
  <c r="AW796" i="58"/>
  <c r="AW707" i="58"/>
  <c r="AW706" i="58"/>
  <c r="AW705" i="58"/>
  <c r="AW704" i="58"/>
  <c r="AW703" i="58"/>
  <c r="AW710" i="58"/>
  <c r="AW702" i="58"/>
  <c r="AW709" i="58"/>
  <c r="AW701" i="58"/>
  <c r="AW700" i="58"/>
  <c r="AW708" i="58"/>
  <c r="AW619" i="58"/>
  <c r="AW618" i="58"/>
  <c r="AW617" i="58"/>
  <c r="AW615" i="58"/>
  <c r="AW622" i="58"/>
  <c r="AW614" i="58"/>
  <c r="AW616" i="58"/>
  <c r="AW613" i="58"/>
  <c r="AW612" i="58"/>
  <c r="AW621" i="58"/>
  <c r="AW620" i="58"/>
  <c r="AW531" i="58"/>
  <c r="AW530" i="58"/>
  <c r="AW529" i="58"/>
  <c r="AW527" i="58"/>
  <c r="AW534" i="58"/>
  <c r="AW526" i="58"/>
  <c r="AW533" i="58"/>
  <c r="AW532" i="58"/>
  <c r="AW524" i="58"/>
  <c r="AW528" i="58"/>
  <c r="AW525" i="58"/>
  <c r="AW443" i="58"/>
  <c r="AW442" i="58"/>
  <c r="AW441" i="58"/>
  <c r="AW439" i="58"/>
  <c r="AW446" i="58"/>
  <c r="AW438" i="58"/>
  <c r="AW445" i="58"/>
  <c r="AW440" i="58"/>
  <c r="AW437" i="58"/>
  <c r="AW436" i="58"/>
  <c r="AW444" i="58"/>
  <c r="AW355" i="58"/>
  <c r="AW354" i="58"/>
  <c r="AW353" i="58"/>
  <c r="AW351" i="58"/>
  <c r="AW358" i="58"/>
  <c r="AW350" i="58"/>
  <c r="AW357" i="58"/>
  <c r="AW356" i="58"/>
  <c r="AW352" i="58"/>
  <c r="AW348" i="58"/>
  <c r="AW349" i="58"/>
  <c r="AW270" i="58"/>
  <c r="AW262" i="58"/>
  <c r="AW269" i="58"/>
  <c r="AW261" i="58"/>
  <c r="AW268" i="58"/>
  <c r="AW266" i="58"/>
  <c r="AW265" i="58"/>
  <c r="AW260" i="58"/>
  <c r="AW264" i="58"/>
  <c r="AW267" i="58"/>
  <c r="AW263" i="58"/>
  <c r="AW182" i="58"/>
  <c r="AW174" i="58"/>
  <c r="AW181" i="58"/>
  <c r="AW173" i="58"/>
  <c r="AW180" i="58"/>
  <c r="AW178" i="58"/>
  <c r="AW177" i="58"/>
  <c r="AW172" i="58"/>
  <c r="AW176" i="58"/>
  <c r="AW179" i="58"/>
  <c r="AW175" i="58"/>
  <c r="AW94" i="58"/>
  <c r="AW86" i="58"/>
  <c r="AW93" i="58"/>
  <c r="AW85" i="58"/>
  <c r="AW92" i="58"/>
  <c r="AW90" i="58"/>
  <c r="AW89" i="58"/>
  <c r="AW84" i="58"/>
  <c r="AW88" i="58"/>
  <c r="AW91" i="58"/>
  <c r="AW87" i="58"/>
  <c r="BE815" i="58"/>
  <c r="BE814" i="58"/>
  <c r="BE813" i="58"/>
  <c r="BE820" i="58"/>
  <c r="BE812" i="58"/>
  <c r="BE819" i="58"/>
  <c r="BE811" i="58"/>
  <c r="BE818" i="58"/>
  <c r="BE817" i="58"/>
  <c r="BE816" i="58"/>
  <c r="BE810" i="58"/>
  <c r="BE727" i="58"/>
  <c r="BE726" i="58"/>
  <c r="BE725" i="58"/>
  <c r="BE732" i="58"/>
  <c r="BE724" i="58"/>
  <c r="BE731" i="58"/>
  <c r="BE723" i="58"/>
  <c r="BE730" i="58"/>
  <c r="BE729" i="58"/>
  <c r="BE728" i="58"/>
  <c r="BE722" i="58"/>
  <c r="BE639" i="58"/>
  <c r="BE638" i="58"/>
  <c r="BE637" i="58"/>
  <c r="BE644" i="58"/>
  <c r="BE636" i="58"/>
  <c r="BE643" i="58"/>
  <c r="BE635" i="58"/>
  <c r="BE642" i="58"/>
  <c r="BE641" i="58"/>
  <c r="BE640" i="58"/>
  <c r="BE634" i="58"/>
  <c r="BE551" i="58"/>
  <c r="BE550" i="58"/>
  <c r="BE549" i="58"/>
  <c r="BE556" i="58"/>
  <c r="BE548" i="58"/>
  <c r="BE555" i="58"/>
  <c r="BE547" i="58"/>
  <c r="BE554" i="58"/>
  <c r="BE553" i="58"/>
  <c r="BE552" i="58"/>
  <c r="BE546" i="58"/>
  <c r="BE463" i="58"/>
  <c r="BE462" i="58"/>
  <c r="BE461" i="58"/>
  <c r="BE468" i="58"/>
  <c r="BE460" i="58"/>
  <c r="BE467" i="58"/>
  <c r="BE459" i="58"/>
  <c r="BE466" i="58"/>
  <c r="BE465" i="58"/>
  <c r="BE464" i="58"/>
  <c r="BE458" i="58"/>
  <c r="BE375" i="58"/>
  <c r="BE374" i="58"/>
  <c r="BE373" i="58"/>
  <c r="BE380" i="58"/>
  <c r="BE372" i="58"/>
  <c r="BE379" i="58"/>
  <c r="BE371" i="58"/>
  <c r="BE378" i="58"/>
  <c r="BE377" i="58"/>
  <c r="BE376" i="58"/>
  <c r="BE370" i="58"/>
  <c r="BE288" i="58"/>
  <c r="BE287" i="58"/>
  <c r="BE286" i="58"/>
  <c r="BE285" i="58"/>
  <c r="BE292" i="58"/>
  <c r="BE284" i="58"/>
  <c r="BE291" i="58"/>
  <c r="BE283" i="58"/>
  <c r="BE290" i="58"/>
  <c r="BE289" i="58"/>
  <c r="BE282" i="58"/>
  <c r="BE200" i="58"/>
  <c r="BE199" i="58"/>
  <c r="BE198" i="58"/>
  <c r="BE197" i="58"/>
  <c r="BE204" i="58"/>
  <c r="BE196" i="58"/>
  <c r="BE203" i="58"/>
  <c r="BE195" i="58"/>
  <c r="BE202" i="58"/>
  <c r="BE201" i="58"/>
  <c r="BE194" i="58"/>
  <c r="BE112" i="58"/>
  <c r="BE111" i="58"/>
  <c r="BE110" i="58"/>
  <c r="BE109" i="58"/>
  <c r="BE116" i="58"/>
  <c r="BE108" i="58"/>
  <c r="BE115" i="58"/>
  <c r="BE107" i="58"/>
  <c r="BE114" i="58"/>
  <c r="BE113" i="58"/>
  <c r="BE106" i="58"/>
  <c r="BE21" i="58"/>
  <c r="BE28" i="58"/>
  <c r="BE20" i="58"/>
  <c r="BE27" i="58"/>
  <c r="BE19" i="58"/>
  <c r="BE26" i="58"/>
  <c r="BE25" i="58"/>
  <c r="BE24" i="58"/>
  <c r="BE22" i="58"/>
  <c r="BE23" i="58"/>
  <c r="BE18" i="58"/>
  <c r="H10" i="56" l="1"/>
  <c r="G10" i="56"/>
  <c r="J24" i="63" l="1"/>
  <c r="J59" i="62"/>
  <c r="I24" i="63"/>
  <c r="I59" i="62"/>
  <c r="L44" i="19" l="1"/>
  <c r="I44" i="19" l="1"/>
  <c r="I17" i="19"/>
  <c r="L17" i="19"/>
  <c r="L63" i="19"/>
  <c r="I63" i="19"/>
  <c r="L31" i="19"/>
  <c r="I31" i="19"/>
  <c r="I74" i="19"/>
  <c r="L74" i="19"/>
  <c r="I66" i="19"/>
  <c r="L66" i="19"/>
  <c r="I18" i="19"/>
  <c r="L18" i="19"/>
  <c r="I75" i="19"/>
  <c r="L75" i="19"/>
  <c r="I43" i="19"/>
  <c r="L43" i="19"/>
  <c r="L11" i="19"/>
  <c r="L10" i="19"/>
  <c r="I72" i="19"/>
  <c r="L72" i="19"/>
  <c r="I40" i="19"/>
  <c r="L40" i="19"/>
  <c r="I8" i="19"/>
  <c r="L8" i="19"/>
  <c r="L78" i="19"/>
  <c r="I78" i="19"/>
  <c r="L46" i="19"/>
  <c r="I46" i="19"/>
  <c r="L14" i="19"/>
  <c r="I14" i="19"/>
  <c r="I77" i="19"/>
  <c r="L77" i="19"/>
  <c r="L45" i="19"/>
  <c r="I45" i="19"/>
  <c r="L13" i="19"/>
  <c r="I13" i="19"/>
  <c r="L28" i="19"/>
  <c r="I28" i="19"/>
  <c r="L52" i="19"/>
  <c r="I52" i="19"/>
  <c r="I49" i="19"/>
  <c r="L49" i="19"/>
  <c r="L68" i="19"/>
  <c r="I68" i="19"/>
  <c r="L55" i="19"/>
  <c r="I55" i="19"/>
  <c r="L23" i="19"/>
  <c r="I23" i="19"/>
  <c r="I26" i="19"/>
  <c r="L26" i="19"/>
  <c r="I34" i="19"/>
  <c r="L34" i="19"/>
  <c r="I67" i="19"/>
  <c r="L67" i="19"/>
  <c r="I35" i="19"/>
  <c r="L35" i="19"/>
  <c r="I64" i="19"/>
  <c r="L64" i="19"/>
  <c r="I32" i="19"/>
  <c r="L32" i="19"/>
  <c r="L70" i="19"/>
  <c r="I70" i="19"/>
  <c r="L38" i="19"/>
  <c r="I38" i="19"/>
  <c r="I6" i="19"/>
  <c r="L6" i="19"/>
  <c r="L69" i="19"/>
  <c r="I69" i="19"/>
  <c r="I37" i="19"/>
  <c r="L37" i="19"/>
  <c r="I42" i="19"/>
  <c r="L42" i="19"/>
  <c r="I73" i="19"/>
  <c r="L73" i="19"/>
  <c r="I41" i="19"/>
  <c r="L41" i="19"/>
  <c r="L79" i="19"/>
  <c r="I79" i="19"/>
  <c r="L47" i="19"/>
  <c r="I47" i="19"/>
  <c r="L15" i="19"/>
  <c r="I15" i="19"/>
  <c r="I59" i="19"/>
  <c r="L59" i="19"/>
  <c r="I27" i="19"/>
  <c r="L27" i="19"/>
  <c r="I56" i="19"/>
  <c r="L56" i="19"/>
  <c r="I24" i="19"/>
  <c r="L24" i="19"/>
  <c r="L62" i="19"/>
  <c r="I62" i="19"/>
  <c r="L30" i="19"/>
  <c r="I30" i="19"/>
  <c r="L61" i="19"/>
  <c r="I61" i="19"/>
  <c r="L29" i="19"/>
  <c r="I29" i="19"/>
  <c r="I9" i="19"/>
  <c r="L9" i="19"/>
  <c r="I65" i="19"/>
  <c r="L65" i="19"/>
  <c r="L33" i="19"/>
  <c r="I33" i="19"/>
  <c r="I50" i="19"/>
  <c r="L50" i="19"/>
  <c r="L71" i="19"/>
  <c r="I71" i="19"/>
  <c r="L39" i="19"/>
  <c r="I39" i="19"/>
  <c r="L7" i="19"/>
  <c r="I7" i="19"/>
  <c r="L12" i="19"/>
  <c r="I12" i="19"/>
  <c r="L20" i="19"/>
  <c r="I20" i="19"/>
  <c r="I58" i="19"/>
  <c r="L58" i="19"/>
  <c r="L36" i="19"/>
  <c r="I36" i="19"/>
  <c r="I51" i="19"/>
  <c r="L51" i="19"/>
  <c r="I19" i="19"/>
  <c r="L19" i="19"/>
  <c r="L60" i="19"/>
  <c r="I60" i="19"/>
  <c r="I48" i="19"/>
  <c r="L48" i="19"/>
  <c r="I16" i="19"/>
  <c r="L16" i="19"/>
  <c r="L76" i="19"/>
  <c r="I76" i="19"/>
  <c r="L54" i="19"/>
  <c r="I54" i="19"/>
  <c r="L22" i="19"/>
  <c r="I22" i="19"/>
  <c r="L53" i="19"/>
  <c r="I53" i="19"/>
  <c r="L21" i="19"/>
  <c r="I21" i="19"/>
  <c r="L57" i="19"/>
  <c r="I57" i="19"/>
  <c r="I25" i="19"/>
  <c r="L25" i="19"/>
  <c r="AE77" i="19" l="1"/>
  <c r="AD77" i="19" s="1"/>
  <c r="AF77" i="19" s="1"/>
  <c r="AE70" i="19"/>
  <c r="AD70" i="19" s="1"/>
  <c r="AF70" i="19" s="1"/>
  <c r="AE62" i="19"/>
  <c r="AD62" i="19" s="1"/>
  <c r="AF62" i="19" s="1"/>
  <c r="AE54" i="19"/>
  <c r="AD54" i="19" s="1"/>
  <c r="AF54" i="19" s="1"/>
  <c r="AE76" i="19"/>
  <c r="AD76" i="19" s="1"/>
  <c r="AF76" i="19" s="1"/>
  <c r="AE69" i="19"/>
  <c r="AD69" i="19" s="1"/>
  <c r="AF69" i="19" s="1"/>
  <c r="AE61" i="19"/>
  <c r="AD61" i="19" s="1"/>
  <c r="AF61" i="19" s="1"/>
  <c r="AE75" i="19"/>
  <c r="AD75" i="19" s="1"/>
  <c r="AF75" i="19" s="1"/>
  <c r="AE68" i="19"/>
  <c r="AD68" i="19" s="1"/>
  <c r="AF68" i="19" s="1"/>
  <c r="AE60" i="19"/>
  <c r="AD60" i="19" s="1"/>
  <c r="AF60" i="19" s="1"/>
  <c r="AE52" i="19"/>
  <c r="AD52" i="19" s="1"/>
  <c r="AF52" i="19" s="1"/>
  <c r="AE67" i="19"/>
  <c r="AD67" i="19" s="1"/>
  <c r="AF67" i="19" s="1"/>
  <c r="AE59" i="19"/>
  <c r="AD59" i="19" s="1"/>
  <c r="AF59" i="19" s="1"/>
  <c r="AE74" i="19"/>
  <c r="AD74" i="19" s="1"/>
  <c r="AF74" i="19" s="1"/>
  <c r="AE66" i="19"/>
  <c r="AD66" i="19" s="1"/>
  <c r="AF66" i="19" s="1"/>
  <c r="AE79" i="19"/>
  <c r="AD79" i="19" s="1"/>
  <c r="AF79" i="19" s="1"/>
  <c r="AE73" i="19"/>
  <c r="AD73" i="19" s="1"/>
  <c r="AF73" i="19" s="1"/>
  <c r="AE65" i="19"/>
  <c r="AD65" i="19" s="1"/>
  <c r="AF65" i="19" s="1"/>
  <c r="AE57" i="19"/>
  <c r="AD57" i="19" s="1"/>
  <c r="AF57" i="19" s="1"/>
  <c r="AE72" i="19"/>
  <c r="AD72" i="19" s="1"/>
  <c r="AF72" i="19" s="1"/>
  <c r="AE64" i="19"/>
  <c r="AD64" i="19" s="1"/>
  <c r="AF64" i="19" s="1"/>
  <c r="AE56" i="19"/>
  <c r="AD56" i="19" s="1"/>
  <c r="AF56" i="19" s="1"/>
  <c r="AE53" i="19"/>
  <c r="AD53" i="19" s="1"/>
  <c r="AF53" i="19" s="1"/>
  <c r="AE44" i="19"/>
  <c r="AD44" i="19" s="1"/>
  <c r="AF44" i="19" s="1"/>
  <c r="AE36" i="19"/>
  <c r="AD36" i="19" s="1"/>
  <c r="AF36" i="19" s="1"/>
  <c r="AE28" i="19"/>
  <c r="AD28" i="19" s="1"/>
  <c r="AF28" i="19" s="1"/>
  <c r="AE20" i="19"/>
  <c r="AD20" i="19" s="1"/>
  <c r="AF20" i="19" s="1"/>
  <c r="AE12" i="19"/>
  <c r="AD12" i="19" s="1"/>
  <c r="AF12" i="19" s="1"/>
  <c r="AE51" i="19"/>
  <c r="AD51" i="19" s="1"/>
  <c r="AF51" i="19" s="1"/>
  <c r="AE43" i="19"/>
  <c r="AD43" i="19" s="1"/>
  <c r="AF43" i="19" s="1"/>
  <c r="AE35" i="19"/>
  <c r="AD35" i="19" s="1"/>
  <c r="AF35" i="19" s="1"/>
  <c r="AE27" i="19"/>
  <c r="AD27" i="19" s="1"/>
  <c r="AF27" i="19" s="1"/>
  <c r="AE19" i="19"/>
  <c r="AD19" i="19" s="1"/>
  <c r="AF19" i="19" s="1"/>
  <c r="AE11" i="19"/>
  <c r="AD11" i="19" s="1"/>
  <c r="AF11" i="19" s="1"/>
  <c r="AE50" i="19"/>
  <c r="AD50" i="19" s="1"/>
  <c r="AF50" i="19" s="1"/>
  <c r="AE42" i="19"/>
  <c r="AD42" i="19" s="1"/>
  <c r="AF42" i="19" s="1"/>
  <c r="AE34" i="19"/>
  <c r="AD34" i="19" s="1"/>
  <c r="AF34" i="19" s="1"/>
  <c r="AE26" i="19"/>
  <c r="AD26" i="19" s="1"/>
  <c r="AF26" i="19" s="1"/>
  <c r="AE18" i="19"/>
  <c r="AD18" i="19" s="1"/>
  <c r="AF18" i="19" s="1"/>
  <c r="AE10" i="19"/>
  <c r="AD10" i="19" s="1"/>
  <c r="AF10" i="19" s="1"/>
  <c r="AE78" i="19"/>
  <c r="AD78" i="19" s="1"/>
  <c r="AF78" i="19" s="1"/>
  <c r="AE49" i="19"/>
  <c r="AD49" i="19" s="1"/>
  <c r="AF49" i="19" s="1"/>
  <c r="AE41" i="19"/>
  <c r="AD41" i="19" s="1"/>
  <c r="AF41" i="19" s="1"/>
  <c r="AE33" i="19"/>
  <c r="AD33" i="19" s="1"/>
  <c r="AF33" i="19" s="1"/>
  <c r="AE25" i="19"/>
  <c r="AD25" i="19" s="1"/>
  <c r="AF25" i="19" s="1"/>
  <c r="AE17" i="19"/>
  <c r="AD17" i="19" s="1"/>
  <c r="AF17" i="19" s="1"/>
  <c r="AE9" i="19"/>
  <c r="AD9" i="19" s="1"/>
  <c r="AF9" i="19" s="1"/>
  <c r="AE55" i="19"/>
  <c r="AD55" i="19" s="1"/>
  <c r="AF55" i="19" s="1"/>
  <c r="AE13" i="19"/>
  <c r="AD13" i="19" s="1"/>
  <c r="AF13" i="19" s="1"/>
  <c r="AE71" i="19"/>
  <c r="AD71" i="19" s="1"/>
  <c r="AF71" i="19" s="1"/>
  <c r="AE48" i="19"/>
  <c r="AD48" i="19" s="1"/>
  <c r="AF48" i="19" s="1"/>
  <c r="AE40" i="19"/>
  <c r="AD40" i="19" s="1"/>
  <c r="AF40" i="19" s="1"/>
  <c r="AE32" i="19"/>
  <c r="AD32" i="19" s="1"/>
  <c r="AF32" i="19" s="1"/>
  <c r="AE24" i="19"/>
  <c r="AD24" i="19" s="1"/>
  <c r="AF24" i="19" s="1"/>
  <c r="AE16" i="19"/>
  <c r="AD16" i="19" s="1"/>
  <c r="AF16" i="19" s="1"/>
  <c r="AE8" i="19"/>
  <c r="AD8" i="19" s="1"/>
  <c r="AF8" i="19" s="1"/>
  <c r="AE45" i="19"/>
  <c r="AD45" i="19" s="1"/>
  <c r="AF45" i="19" s="1"/>
  <c r="AE21" i="19"/>
  <c r="AD21" i="19" s="1"/>
  <c r="AF21" i="19" s="1"/>
  <c r="AE63" i="19"/>
  <c r="AD63" i="19" s="1"/>
  <c r="AF63" i="19" s="1"/>
  <c r="AE47" i="19"/>
  <c r="AD47" i="19" s="1"/>
  <c r="AF47" i="19" s="1"/>
  <c r="AE39" i="19"/>
  <c r="AD39" i="19" s="1"/>
  <c r="AF39" i="19" s="1"/>
  <c r="AE31" i="19"/>
  <c r="AD31" i="19" s="1"/>
  <c r="AF31" i="19" s="1"/>
  <c r="AE23" i="19"/>
  <c r="AD23" i="19" s="1"/>
  <c r="AF23" i="19" s="1"/>
  <c r="AE15" i="19"/>
  <c r="AD15" i="19" s="1"/>
  <c r="AF15" i="19" s="1"/>
  <c r="AE7" i="19"/>
  <c r="AD7" i="19" s="1"/>
  <c r="AF7" i="19" s="1"/>
  <c r="AE37" i="19"/>
  <c r="AD37" i="19" s="1"/>
  <c r="AF37" i="19" s="1"/>
  <c r="AE58" i="19"/>
  <c r="AD58" i="19" s="1"/>
  <c r="AF58" i="19" s="1"/>
  <c r="AE46" i="19"/>
  <c r="AD46" i="19" s="1"/>
  <c r="AF46" i="19" s="1"/>
  <c r="AE38" i="19"/>
  <c r="AD38" i="19" s="1"/>
  <c r="AF38" i="19" s="1"/>
  <c r="AE30" i="19"/>
  <c r="AD30" i="19" s="1"/>
  <c r="AF30" i="19" s="1"/>
  <c r="AE22" i="19"/>
  <c r="AD22" i="19" s="1"/>
  <c r="AF22" i="19" s="1"/>
  <c r="AE14" i="19"/>
  <c r="AD14" i="19" s="1"/>
  <c r="AF14" i="19" s="1"/>
  <c r="AE6" i="19"/>
  <c r="AD6" i="19" s="1"/>
  <c r="AF6" i="19" s="1"/>
  <c r="AE29" i="19"/>
  <c r="AD29" i="19" s="1"/>
  <c r="AF29" i="19" s="1"/>
  <c r="S73" i="19"/>
  <c r="R73" i="19" s="1"/>
  <c r="T73" i="19" s="1"/>
  <c r="S65" i="19"/>
  <c r="R65" i="19" s="1"/>
  <c r="T65" i="19" s="1"/>
  <c r="S57" i="19"/>
  <c r="R57" i="19" s="1"/>
  <c r="T57" i="19" s="1"/>
  <c r="S49" i="19"/>
  <c r="R49" i="19" s="1"/>
  <c r="T49" i="19" s="1"/>
  <c r="S41" i="19"/>
  <c r="R41" i="19" s="1"/>
  <c r="T41" i="19" s="1"/>
  <c r="S33" i="19"/>
  <c r="R33" i="19" s="1"/>
  <c r="T33" i="19" s="1"/>
  <c r="S25" i="19"/>
  <c r="R25" i="19" s="1"/>
  <c r="T25" i="19" s="1"/>
  <c r="S17" i="19"/>
  <c r="R17" i="19" s="1"/>
  <c r="T17" i="19" s="1"/>
  <c r="S9" i="19"/>
  <c r="R9" i="19" s="1"/>
  <c r="T9" i="19" s="1"/>
  <c r="S64" i="19"/>
  <c r="R64" i="19" s="1"/>
  <c r="T64" i="19" s="1"/>
  <c r="S40" i="19"/>
  <c r="R40" i="19" s="1"/>
  <c r="T40" i="19" s="1"/>
  <c r="S24" i="19"/>
  <c r="R24" i="19" s="1"/>
  <c r="T24" i="19" s="1"/>
  <c r="S8" i="19"/>
  <c r="R8" i="19" s="1"/>
  <c r="T8" i="19" s="1"/>
  <c r="S72" i="19"/>
  <c r="R72" i="19" s="1"/>
  <c r="T72" i="19" s="1"/>
  <c r="S56" i="19"/>
  <c r="R56" i="19" s="1"/>
  <c r="T56" i="19" s="1"/>
  <c r="S48" i="19"/>
  <c r="R48" i="19" s="1"/>
  <c r="T48" i="19" s="1"/>
  <c r="S32" i="19"/>
  <c r="R32" i="19" s="1"/>
  <c r="T32" i="19" s="1"/>
  <c r="S16" i="19"/>
  <c r="R16" i="19" s="1"/>
  <c r="T16" i="19" s="1"/>
  <c r="S79" i="19"/>
  <c r="R79" i="19" s="1"/>
  <c r="T79" i="19" s="1"/>
  <c r="S71" i="19"/>
  <c r="R71" i="19" s="1"/>
  <c r="T71" i="19" s="1"/>
  <c r="S63" i="19"/>
  <c r="R63" i="19" s="1"/>
  <c r="T63" i="19" s="1"/>
  <c r="S55" i="19"/>
  <c r="R55" i="19" s="1"/>
  <c r="T55" i="19" s="1"/>
  <c r="S47" i="19"/>
  <c r="R47" i="19" s="1"/>
  <c r="T47" i="19" s="1"/>
  <c r="S39" i="19"/>
  <c r="R39" i="19" s="1"/>
  <c r="T39" i="19" s="1"/>
  <c r="S31" i="19"/>
  <c r="R31" i="19" s="1"/>
  <c r="T31" i="19" s="1"/>
  <c r="S23" i="19"/>
  <c r="R23" i="19" s="1"/>
  <c r="T23" i="19" s="1"/>
  <c r="S15" i="19"/>
  <c r="R15" i="19" s="1"/>
  <c r="T15" i="19" s="1"/>
  <c r="S7" i="19"/>
  <c r="R7" i="19" s="1"/>
  <c r="T7" i="19" s="1"/>
  <c r="S78" i="19"/>
  <c r="R78" i="19" s="1"/>
  <c r="T78" i="19" s="1"/>
  <c r="S70" i="19"/>
  <c r="R70" i="19" s="1"/>
  <c r="T70" i="19" s="1"/>
  <c r="S62" i="19"/>
  <c r="R62" i="19" s="1"/>
  <c r="T62" i="19" s="1"/>
  <c r="S54" i="19"/>
  <c r="R54" i="19" s="1"/>
  <c r="T54" i="19" s="1"/>
  <c r="S46" i="19"/>
  <c r="R46" i="19" s="1"/>
  <c r="T46" i="19" s="1"/>
  <c r="S38" i="19"/>
  <c r="R38" i="19" s="1"/>
  <c r="T38" i="19" s="1"/>
  <c r="S30" i="19"/>
  <c r="R30" i="19" s="1"/>
  <c r="T30" i="19" s="1"/>
  <c r="S22" i="19"/>
  <c r="R22" i="19" s="1"/>
  <c r="T22" i="19" s="1"/>
  <c r="S14" i="19"/>
  <c r="R14" i="19" s="1"/>
  <c r="T14" i="19" s="1"/>
  <c r="S6" i="19"/>
  <c r="R6" i="19" s="1"/>
  <c r="S66" i="19"/>
  <c r="R66" i="19" s="1"/>
  <c r="T66" i="19" s="1"/>
  <c r="S34" i="19"/>
  <c r="R34" i="19" s="1"/>
  <c r="T34" i="19" s="1"/>
  <c r="S77" i="19"/>
  <c r="R77" i="19" s="1"/>
  <c r="T77" i="19" s="1"/>
  <c r="S69" i="19"/>
  <c r="R69" i="19" s="1"/>
  <c r="T69" i="19" s="1"/>
  <c r="S61" i="19"/>
  <c r="R61" i="19" s="1"/>
  <c r="T61" i="19" s="1"/>
  <c r="S53" i="19"/>
  <c r="R53" i="19" s="1"/>
  <c r="T53" i="19" s="1"/>
  <c r="S45" i="19"/>
  <c r="R45" i="19" s="1"/>
  <c r="T45" i="19" s="1"/>
  <c r="S37" i="19"/>
  <c r="R37" i="19" s="1"/>
  <c r="T37" i="19" s="1"/>
  <c r="S29" i="19"/>
  <c r="R29" i="19" s="1"/>
  <c r="T29" i="19" s="1"/>
  <c r="S21" i="19"/>
  <c r="R21" i="19" s="1"/>
  <c r="T21" i="19" s="1"/>
  <c r="S13" i="19"/>
  <c r="R13" i="19" s="1"/>
  <c r="T13" i="19" s="1"/>
  <c r="S50" i="19"/>
  <c r="R50" i="19" s="1"/>
  <c r="T50" i="19" s="1"/>
  <c r="S10" i="19"/>
  <c r="R10" i="19" s="1"/>
  <c r="T10" i="19" s="1"/>
  <c r="S76" i="19"/>
  <c r="R76" i="19" s="1"/>
  <c r="T76" i="19" s="1"/>
  <c r="S68" i="19"/>
  <c r="R68" i="19" s="1"/>
  <c r="T68" i="19" s="1"/>
  <c r="S60" i="19"/>
  <c r="R60" i="19" s="1"/>
  <c r="T60" i="19" s="1"/>
  <c r="S52" i="19"/>
  <c r="R52" i="19" s="1"/>
  <c r="T52" i="19" s="1"/>
  <c r="S44" i="19"/>
  <c r="R44" i="19" s="1"/>
  <c r="T44" i="19" s="1"/>
  <c r="S36" i="19"/>
  <c r="R36" i="19" s="1"/>
  <c r="T36" i="19" s="1"/>
  <c r="S28" i="19"/>
  <c r="R28" i="19" s="1"/>
  <c r="T28" i="19" s="1"/>
  <c r="S20" i="19"/>
  <c r="R20" i="19" s="1"/>
  <c r="T20" i="19" s="1"/>
  <c r="S12" i="19"/>
  <c r="R12" i="19" s="1"/>
  <c r="T12" i="19" s="1"/>
  <c r="S74" i="19"/>
  <c r="R74" i="19" s="1"/>
  <c r="T74" i="19" s="1"/>
  <c r="S42" i="19"/>
  <c r="R42" i="19" s="1"/>
  <c r="T42" i="19" s="1"/>
  <c r="S18" i="19"/>
  <c r="R18" i="19" s="1"/>
  <c r="T18" i="19" s="1"/>
  <c r="S75" i="19"/>
  <c r="R75" i="19" s="1"/>
  <c r="T75" i="19" s="1"/>
  <c r="S67" i="19"/>
  <c r="R67" i="19" s="1"/>
  <c r="T67" i="19" s="1"/>
  <c r="S59" i="19"/>
  <c r="R59" i="19" s="1"/>
  <c r="T59" i="19" s="1"/>
  <c r="S51" i="19"/>
  <c r="R51" i="19" s="1"/>
  <c r="T51" i="19" s="1"/>
  <c r="S43" i="19"/>
  <c r="R43" i="19" s="1"/>
  <c r="T43" i="19" s="1"/>
  <c r="S35" i="19"/>
  <c r="R35" i="19" s="1"/>
  <c r="T35" i="19" s="1"/>
  <c r="S27" i="19"/>
  <c r="R27" i="19" s="1"/>
  <c r="T27" i="19" s="1"/>
  <c r="S19" i="19"/>
  <c r="R19" i="19" s="1"/>
  <c r="T19" i="19" s="1"/>
  <c r="S11" i="19"/>
  <c r="R11" i="19" s="1"/>
  <c r="T11" i="19" s="1"/>
  <c r="S58" i="19"/>
  <c r="R58" i="19" s="1"/>
  <c r="T58" i="19" s="1"/>
  <c r="S26" i="19"/>
  <c r="R26" i="19" s="1"/>
  <c r="T26" i="19" s="1"/>
  <c r="K10" i="57"/>
  <c r="J10" i="57"/>
  <c r="BL211" i="58"/>
  <c r="BL143" i="58"/>
  <c r="BL630" i="58"/>
  <c r="BL491" i="58"/>
  <c r="BK17" i="58"/>
  <c r="BL17" i="58"/>
  <c r="BK7" i="58"/>
  <c r="BL7" i="58"/>
  <c r="BL8" i="58"/>
  <c r="BK9" i="58"/>
  <c r="BL9" i="58"/>
  <c r="BK10" i="58"/>
  <c r="BL10" i="58"/>
  <c r="BK11" i="58"/>
  <c r="BL11" i="58"/>
  <c r="BL12" i="58"/>
  <c r="BK13" i="58"/>
  <c r="BL13" i="58"/>
  <c r="BK14" i="58"/>
  <c r="BL14" i="58"/>
  <c r="BK15" i="58"/>
  <c r="BL15" i="58"/>
  <c r="BK16" i="58"/>
  <c r="BL16" i="58"/>
  <c r="BK18" i="58"/>
  <c r="BL18" i="58"/>
  <c r="BK19" i="58"/>
  <c r="BL19" i="58"/>
  <c r="BK20" i="58"/>
  <c r="BL20" i="58"/>
  <c r="BK21" i="58"/>
  <c r="BL21" i="58"/>
  <c r="BK22" i="58"/>
  <c r="BL22" i="58"/>
  <c r="BK23" i="58"/>
  <c r="BL23" i="58"/>
  <c r="BK24" i="58"/>
  <c r="BL24" i="58"/>
  <c r="BK25" i="58"/>
  <c r="BL25" i="58"/>
  <c r="BK26" i="58"/>
  <c r="BL26" i="58"/>
  <c r="BK27" i="58"/>
  <c r="BL27" i="58"/>
  <c r="BK28" i="58"/>
  <c r="BL28" i="58"/>
  <c r="BK29" i="58"/>
  <c r="BL29" i="58"/>
  <c r="BK30" i="58"/>
  <c r="BL30" i="58"/>
  <c r="BK31" i="58"/>
  <c r="BL31" i="58"/>
  <c r="BK32" i="58"/>
  <c r="BL32" i="58"/>
  <c r="BK33" i="58"/>
  <c r="BL33" i="58"/>
  <c r="BK34" i="58"/>
  <c r="BL34" i="58"/>
  <c r="BK35" i="58"/>
  <c r="BL35" i="58"/>
  <c r="BK36" i="58"/>
  <c r="BL36" i="58"/>
  <c r="BK37" i="58"/>
  <c r="BL37" i="58"/>
  <c r="BK38" i="58"/>
  <c r="BL38" i="58"/>
  <c r="BK39" i="58"/>
  <c r="BL39" i="58"/>
  <c r="BK40" i="58"/>
  <c r="BL40" i="58"/>
  <c r="BK41" i="58"/>
  <c r="BL41" i="58"/>
  <c r="BK42" i="58"/>
  <c r="BL42" i="58"/>
  <c r="BK43" i="58"/>
  <c r="BL43" i="58"/>
  <c r="BK44" i="58"/>
  <c r="BL44" i="58"/>
  <c r="BK45" i="58"/>
  <c r="BL45" i="58"/>
  <c r="BK46" i="58"/>
  <c r="BL46" i="58"/>
  <c r="BK47" i="58"/>
  <c r="BL47" i="58"/>
  <c r="BK48" i="58"/>
  <c r="BL48" i="58"/>
  <c r="BK49" i="58"/>
  <c r="BL49" i="58"/>
  <c r="BK50" i="58"/>
  <c r="BL50" i="58"/>
  <c r="BK51" i="58"/>
  <c r="BL51" i="58"/>
  <c r="BK52" i="58"/>
  <c r="BL52" i="58"/>
  <c r="BK53" i="58"/>
  <c r="BL53" i="58"/>
  <c r="BK54" i="58"/>
  <c r="BL54" i="58"/>
  <c r="BK55" i="58"/>
  <c r="BL55" i="58"/>
  <c r="BK56" i="58"/>
  <c r="BL56" i="58"/>
  <c r="BK57" i="58"/>
  <c r="BL57" i="58"/>
  <c r="BK58" i="58"/>
  <c r="BL58" i="58"/>
  <c r="BK59" i="58"/>
  <c r="BL59" i="58"/>
  <c r="BK60" i="58"/>
  <c r="BL60" i="58"/>
  <c r="BK61" i="58"/>
  <c r="BL61" i="58"/>
  <c r="BK62" i="58"/>
  <c r="BL62" i="58"/>
  <c r="BK63" i="58"/>
  <c r="BL63" i="58"/>
  <c r="BK64" i="58"/>
  <c r="BL64" i="58"/>
  <c r="BK65" i="58"/>
  <c r="BL65" i="58"/>
  <c r="BK66" i="58"/>
  <c r="BL66" i="58"/>
  <c r="BK67" i="58"/>
  <c r="BL67" i="58"/>
  <c r="BK68" i="58"/>
  <c r="BL68" i="58"/>
  <c r="BK69" i="58"/>
  <c r="BL69" i="58"/>
  <c r="BK70" i="58"/>
  <c r="BL70" i="58"/>
  <c r="BK71" i="58"/>
  <c r="BL71" i="58"/>
  <c r="BK72" i="58"/>
  <c r="BL72" i="58"/>
  <c r="BK73" i="58"/>
  <c r="BL73" i="58"/>
  <c r="BK74" i="58"/>
  <c r="BL74" i="58"/>
  <c r="BK75" i="58"/>
  <c r="BL75" i="58"/>
  <c r="BK76" i="58"/>
  <c r="BL76" i="58"/>
  <c r="BK77" i="58"/>
  <c r="BL77" i="58"/>
  <c r="BK78" i="58"/>
  <c r="BL78" i="58"/>
  <c r="BK79" i="58"/>
  <c r="BL79" i="58"/>
  <c r="BK80" i="58"/>
  <c r="BL80" i="58"/>
  <c r="BK81" i="58"/>
  <c r="BL81" i="58"/>
  <c r="BK82" i="58"/>
  <c r="BL82" i="58"/>
  <c r="BK83" i="58"/>
  <c r="BL83" i="58"/>
  <c r="BK84" i="58"/>
  <c r="BL84" i="58"/>
  <c r="BK85" i="58"/>
  <c r="BL85" i="58"/>
  <c r="BK86" i="58"/>
  <c r="BL86" i="58"/>
  <c r="BK87" i="58"/>
  <c r="BL87" i="58"/>
  <c r="BK88" i="58"/>
  <c r="BL88" i="58"/>
  <c r="BK89" i="58"/>
  <c r="BL89" i="58"/>
  <c r="BK90" i="58"/>
  <c r="BL90" i="58"/>
  <c r="BK91" i="58"/>
  <c r="BL91" i="58"/>
  <c r="BK92" i="58"/>
  <c r="BL92" i="58"/>
  <c r="BK93" i="58"/>
  <c r="BL93" i="58"/>
  <c r="BK94" i="58"/>
  <c r="BL94" i="58"/>
  <c r="BK95" i="58"/>
  <c r="BL95" i="58"/>
  <c r="BK96" i="58"/>
  <c r="BL96" i="58"/>
  <c r="BK97" i="58"/>
  <c r="BL97" i="58"/>
  <c r="BK98" i="58"/>
  <c r="BL98" i="58"/>
  <c r="BK99" i="58"/>
  <c r="BL99" i="58"/>
  <c r="BK100" i="58"/>
  <c r="BL100" i="58"/>
  <c r="BK101" i="58"/>
  <c r="BL101" i="58"/>
  <c r="BK102" i="58"/>
  <c r="BL102" i="58"/>
  <c r="BK103" i="58"/>
  <c r="BL103" i="58"/>
  <c r="BK104" i="58"/>
  <c r="BL104" i="58"/>
  <c r="BK105" i="58"/>
  <c r="BL105" i="58"/>
  <c r="BK106" i="58"/>
  <c r="BL106" i="58"/>
  <c r="BK107" i="58"/>
  <c r="BL107" i="58"/>
  <c r="BK108" i="58"/>
  <c r="BL108" i="58"/>
  <c r="BK109" i="58"/>
  <c r="BL109" i="58"/>
  <c r="BK110" i="58"/>
  <c r="BL110" i="58"/>
  <c r="BK111" i="58"/>
  <c r="BL111" i="58"/>
  <c r="BK112" i="58"/>
  <c r="BL112" i="58"/>
  <c r="BK113" i="58"/>
  <c r="BL113" i="58"/>
  <c r="BK114" i="58"/>
  <c r="BL114" i="58"/>
  <c r="BK115" i="58"/>
  <c r="BL115" i="58"/>
  <c r="BK116" i="58"/>
  <c r="BL116" i="58"/>
  <c r="BK117" i="58"/>
  <c r="BL117" i="58"/>
  <c r="BK118" i="58"/>
  <c r="BL118" i="58"/>
  <c r="BK119" i="58"/>
  <c r="BL119" i="58"/>
  <c r="BK120" i="58"/>
  <c r="BL120" i="58"/>
  <c r="BK121" i="58"/>
  <c r="BL121" i="58"/>
  <c r="BK122" i="58"/>
  <c r="BL122" i="58"/>
  <c r="BK123" i="58"/>
  <c r="BL123" i="58"/>
  <c r="BK124" i="58"/>
  <c r="BL124" i="58"/>
  <c r="BK125" i="58"/>
  <c r="BL125" i="58"/>
  <c r="BK126" i="58"/>
  <c r="BL126" i="58"/>
  <c r="BK127" i="58"/>
  <c r="BK128" i="58"/>
  <c r="BL128" i="58"/>
  <c r="BK129" i="58"/>
  <c r="BL129" i="58"/>
  <c r="BK130" i="58"/>
  <c r="BL130" i="58"/>
  <c r="BK131" i="58"/>
  <c r="BL131" i="58"/>
  <c r="BK132" i="58"/>
  <c r="BL132" i="58"/>
  <c r="BK133" i="58"/>
  <c r="BL133" i="58"/>
  <c r="BK134" i="58"/>
  <c r="BL134" i="58"/>
  <c r="BK135" i="58"/>
  <c r="BK136" i="58"/>
  <c r="BL136" i="58"/>
  <c r="BK137" i="58"/>
  <c r="BL137" i="58"/>
  <c r="BK138" i="58"/>
  <c r="BL138" i="58"/>
  <c r="BK139" i="58"/>
  <c r="BL139" i="58"/>
  <c r="BK140" i="58"/>
  <c r="BL140" i="58"/>
  <c r="BK141" i="58"/>
  <c r="BL141" i="58"/>
  <c r="BK142" i="58"/>
  <c r="BL142" i="58"/>
  <c r="BK143" i="58"/>
  <c r="BK144" i="58"/>
  <c r="BL144" i="58"/>
  <c r="BK145" i="58"/>
  <c r="BL145" i="58"/>
  <c r="BK146" i="58"/>
  <c r="BL146" i="58"/>
  <c r="BK147" i="58"/>
  <c r="BL147" i="58"/>
  <c r="BK148" i="58"/>
  <c r="BL148" i="58"/>
  <c r="BK149" i="58"/>
  <c r="BL149" i="58"/>
  <c r="BK150" i="58"/>
  <c r="BL150" i="58"/>
  <c r="BK151" i="58"/>
  <c r="BL152" i="58"/>
  <c r="BK153" i="58"/>
  <c r="BL153" i="58"/>
  <c r="BK154" i="58"/>
  <c r="BK155" i="58"/>
  <c r="BL155" i="58"/>
  <c r="BK156" i="58"/>
  <c r="BL156" i="58"/>
  <c r="BK157" i="58"/>
  <c r="BL157" i="58"/>
  <c r="BK158" i="58"/>
  <c r="BL158" i="58"/>
  <c r="BK159" i="58"/>
  <c r="BL159" i="58"/>
  <c r="BK160" i="58"/>
  <c r="BL160" i="58"/>
  <c r="BK161" i="58"/>
  <c r="BL161" i="58"/>
  <c r="BK162" i="58"/>
  <c r="BL162" i="58"/>
  <c r="BK163" i="58"/>
  <c r="BL163" i="58"/>
  <c r="BK164" i="58"/>
  <c r="BL164" i="58"/>
  <c r="BK165" i="58"/>
  <c r="BL165" i="58"/>
  <c r="BK166" i="58"/>
  <c r="BK167" i="58"/>
  <c r="BL167" i="58"/>
  <c r="BK168" i="58"/>
  <c r="BL168" i="58"/>
  <c r="BK169" i="58"/>
  <c r="BK170" i="58"/>
  <c r="BL170" i="58"/>
  <c r="BK171" i="58"/>
  <c r="BL171" i="58"/>
  <c r="BK172" i="58"/>
  <c r="BL172" i="58"/>
  <c r="BK173" i="58"/>
  <c r="BL173" i="58"/>
  <c r="BK174" i="58"/>
  <c r="BL174" i="58"/>
  <c r="BK175" i="58"/>
  <c r="BL175" i="58"/>
  <c r="BK176" i="58"/>
  <c r="BL176" i="58"/>
  <c r="BK177" i="58"/>
  <c r="BL177" i="58"/>
  <c r="BK178" i="58"/>
  <c r="BL178" i="58"/>
  <c r="BK179" i="58"/>
  <c r="BL179" i="58"/>
  <c r="BK180" i="58"/>
  <c r="BL180" i="58"/>
  <c r="BK181" i="58"/>
  <c r="BL181" i="58"/>
  <c r="BK182" i="58"/>
  <c r="BK183" i="58"/>
  <c r="BL183" i="58"/>
  <c r="BK184" i="58"/>
  <c r="BL184" i="58"/>
  <c r="BK185" i="58"/>
  <c r="BK186" i="58"/>
  <c r="BL186" i="58"/>
  <c r="BK187" i="58"/>
  <c r="BL187" i="58"/>
  <c r="BK188" i="58"/>
  <c r="BL188" i="58"/>
  <c r="BK189" i="58"/>
  <c r="BL189" i="58"/>
  <c r="BK190" i="58"/>
  <c r="BL190" i="58"/>
  <c r="BK191" i="58"/>
  <c r="BL191" i="58"/>
  <c r="BK192" i="58"/>
  <c r="BL192" i="58"/>
  <c r="BK193" i="58"/>
  <c r="BL193" i="58"/>
  <c r="BK194" i="58"/>
  <c r="BL194" i="58"/>
  <c r="BK195" i="58"/>
  <c r="BK196" i="58"/>
  <c r="BL196" i="58"/>
  <c r="BK197" i="58"/>
  <c r="BL197" i="58"/>
  <c r="BK198" i="58"/>
  <c r="BL198" i="58"/>
  <c r="BK199" i="58"/>
  <c r="BK200" i="58"/>
  <c r="BL200" i="58"/>
  <c r="BK201" i="58"/>
  <c r="BL201" i="58"/>
  <c r="BK202" i="58"/>
  <c r="BL202" i="58"/>
  <c r="BK203" i="58"/>
  <c r="BK204" i="58"/>
  <c r="BL204" i="58"/>
  <c r="BK205" i="58"/>
  <c r="BL205" i="58"/>
  <c r="BK206" i="58"/>
  <c r="BL206" i="58"/>
  <c r="BK207" i="58"/>
  <c r="BK208" i="58"/>
  <c r="BL208" i="58"/>
  <c r="BK209" i="58"/>
  <c r="BL209" i="58"/>
  <c r="BK210" i="58"/>
  <c r="BL210" i="58"/>
  <c r="BK211" i="58"/>
  <c r="BK212" i="58"/>
  <c r="BL212" i="58"/>
  <c r="BK213" i="58"/>
  <c r="BL213" i="58"/>
  <c r="BK214" i="58"/>
  <c r="BL214" i="58"/>
  <c r="BK215" i="58"/>
  <c r="BL215" i="58"/>
  <c r="BK216" i="58"/>
  <c r="BL216" i="58"/>
  <c r="BK217" i="58"/>
  <c r="BL217" i="58"/>
  <c r="BK218" i="58"/>
  <c r="BL218" i="58"/>
  <c r="BK219" i="58"/>
  <c r="BL219" i="58"/>
  <c r="BK220" i="58"/>
  <c r="BL220" i="58"/>
  <c r="BK221" i="58"/>
  <c r="BL221" i="58"/>
  <c r="BK222" i="58"/>
  <c r="BL222" i="58"/>
  <c r="BK223" i="58"/>
  <c r="BL223" i="58"/>
  <c r="BK224" i="58"/>
  <c r="BL224" i="58"/>
  <c r="BK225" i="58"/>
  <c r="BL225" i="58"/>
  <c r="BK226" i="58"/>
  <c r="BL226" i="58"/>
  <c r="BK227" i="58"/>
  <c r="BL227" i="58"/>
  <c r="BK228" i="58"/>
  <c r="BL228" i="58"/>
  <c r="BK229" i="58"/>
  <c r="BL229" i="58"/>
  <c r="BK230" i="58"/>
  <c r="BL230" i="58"/>
  <c r="BK231" i="58"/>
  <c r="BL231" i="58"/>
  <c r="BK232" i="58"/>
  <c r="BL232" i="58"/>
  <c r="BK233" i="58"/>
  <c r="BL233" i="58"/>
  <c r="BK234" i="58"/>
  <c r="BL234" i="58"/>
  <c r="BK235" i="58"/>
  <c r="BL235" i="58"/>
  <c r="BK236" i="58"/>
  <c r="BL236" i="58"/>
  <c r="BK237" i="58"/>
  <c r="BL237" i="58"/>
  <c r="BK238" i="58"/>
  <c r="BL238" i="58"/>
  <c r="BK239" i="58"/>
  <c r="BL239" i="58"/>
  <c r="BK240" i="58"/>
  <c r="BL240" i="58"/>
  <c r="BK241" i="58"/>
  <c r="BL241" i="58"/>
  <c r="BK242" i="58"/>
  <c r="BL242" i="58"/>
  <c r="BK243" i="58"/>
  <c r="BL243" i="58"/>
  <c r="BK244" i="58"/>
  <c r="BL244" i="58"/>
  <c r="BK245" i="58"/>
  <c r="BL245" i="58"/>
  <c r="BK246" i="58"/>
  <c r="BL246" i="58"/>
  <c r="BK247" i="58"/>
  <c r="BL247" i="58"/>
  <c r="BK248" i="58"/>
  <c r="BL248" i="58"/>
  <c r="BK249" i="58"/>
  <c r="BL249" i="58"/>
  <c r="BK250" i="58"/>
  <c r="BL250" i="58"/>
  <c r="BK251" i="58"/>
  <c r="BL251" i="58"/>
  <c r="BK252" i="58"/>
  <c r="BL252" i="58"/>
  <c r="BK253" i="58"/>
  <c r="BL253" i="58"/>
  <c r="BK254" i="58"/>
  <c r="BL254" i="58"/>
  <c r="BK255" i="58"/>
  <c r="BL255" i="58"/>
  <c r="BK256" i="58"/>
  <c r="BL256" i="58"/>
  <c r="BK257" i="58"/>
  <c r="BL257" i="58"/>
  <c r="BK258" i="58"/>
  <c r="BL258" i="58"/>
  <c r="BK259" i="58"/>
  <c r="BL259" i="58"/>
  <c r="BK260" i="58"/>
  <c r="BL260" i="58"/>
  <c r="BK261" i="58"/>
  <c r="BL261" i="58"/>
  <c r="BK262" i="58"/>
  <c r="BL262" i="58"/>
  <c r="BK263" i="58"/>
  <c r="BL263" i="58"/>
  <c r="BK264" i="58"/>
  <c r="BL264" i="58"/>
  <c r="BK265" i="58"/>
  <c r="BL265" i="58"/>
  <c r="BK266" i="58"/>
  <c r="BL266" i="58"/>
  <c r="BK267" i="58"/>
  <c r="BL267" i="58"/>
  <c r="BK268" i="58"/>
  <c r="BL268" i="58"/>
  <c r="BK269" i="58"/>
  <c r="BL269" i="58"/>
  <c r="BK270" i="58"/>
  <c r="BL270" i="58"/>
  <c r="BK271" i="58"/>
  <c r="BL271" i="58"/>
  <c r="BK272" i="58"/>
  <c r="BL272" i="58"/>
  <c r="BK273" i="58"/>
  <c r="BL273" i="58"/>
  <c r="BK274" i="58"/>
  <c r="BL274" i="58"/>
  <c r="BK275" i="58"/>
  <c r="BL275" i="58"/>
  <c r="BK276" i="58"/>
  <c r="BL276" i="58"/>
  <c r="BK277" i="58"/>
  <c r="BL277" i="58"/>
  <c r="BK278" i="58"/>
  <c r="BL278" i="58"/>
  <c r="BK279" i="58"/>
  <c r="BL279" i="58"/>
  <c r="BK280" i="58"/>
  <c r="BL280" i="58"/>
  <c r="BK281" i="58"/>
  <c r="BL281" i="58"/>
  <c r="BK282" i="58"/>
  <c r="BL282" i="58"/>
  <c r="BK283" i="58"/>
  <c r="BL283" i="58"/>
  <c r="BK284" i="58"/>
  <c r="BL284" i="58"/>
  <c r="BK285" i="58"/>
  <c r="BL285" i="58"/>
  <c r="BK286" i="58"/>
  <c r="BL286" i="58"/>
  <c r="BK287" i="58"/>
  <c r="BL287" i="58"/>
  <c r="BK288" i="58"/>
  <c r="BL288" i="58"/>
  <c r="BK289" i="58"/>
  <c r="BL289" i="58"/>
  <c r="BK290" i="58"/>
  <c r="BL290" i="58"/>
  <c r="BK291" i="58"/>
  <c r="BL291" i="58"/>
  <c r="BK292" i="58"/>
  <c r="BL292" i="58"/>
  <c r="BK293" i="58"/>
  <c r="BL293" i="58"/>
  <c r="BK294" i="58"/>
  <c r="BL294" i="58"/>
  <c r="BK295" i="58"/>
  <c r="BL295" i="58"/>
  <c r="BK296" i="58"/>
  <c r="BL296" i="58"/>
  <c r="BK297" i="58"/>
  <c r="BL297" i="58"/>
  <c r="BK298" i="58"/>
  <c r="BL298" i="58"/>
  <c r="BK299" i="58"/>
  <c r="BL299" i="58"/>
  <c r="BK300" i="58"/>
  <c r="BL300" i="58"/>
  <c r="BK301" i="58"/>
  <c r="BL301" i="58"/>
  <c r="BK302" i="58"/>
  <c r="BL302" i="58"/>
  <c r="BK303" i="58"/>
  <c r="BL303" i="58"/>
  <c r="BK304" i="58"/>
  <c r="BL304" i="58"/>
  <c r="BK305" i="58"/>
  <c r="BL305" i="58"/>
  <c r="BK306" i="58"/>
  <c r="BL306" i="58"/>
  <c r="BK307" i="58"/>
  <c r="BL307" i="58"/>
  <c r="BK308" i="58"/>
  <c r="BL308" i="58"/>
  <c r="BK309" i="58"/>
  <c r="BL309" i="58"/>
  <c r="BK310" i="58"/>
  <c r="BL310" i="58"/>
  <c r="BK311" i="58"/>
  <c r="BL311" i="58"/>
  <c r="BK312" i="58"/>
  <c r="BL312" i="58"/>
  <c r="BK313" i="58"/>
  <c r="BL313" i="58"/>
  <c r="BK314" i="58"/>
  <c r="BL314" i="58"/>
  <c r="BK315" i="58"/>
  <c r="BL315" i="58"/>
  <c r="BK316" i="58"/>
  <c r="BL316" i="58"/>
  <c r="BK317" i="58"/>
  <c r="BL317" i="58"/>
  <c r="BK318" i="58"/>
  <c r="BL318" i="58"/>
  <c r="BK319" i="58"/>
  <c r="BL319" i="58"/>
  <c r="BK320" i="58"/>
  <c r="BL320" i="58"/>
  <c r="BK321" i="58"/>
  <c r="BL321" i="58"/>
  <c r="BK322" i="58"/>
  <c r="BL322" i="58"/>
  <c r="BK323" i="58"/>
  <c r="BL323" i="58"/>
  <c r="BK324" i="58"/>
  <c r="BL324" i="58"/>
  <c r="BK325" i="58"/>
  <c r="BL325" i="58"/>
  <c r="BK326" i="58"/>
  <c r="BL326" i="58"/>
  <c r="BK327" i="58"/>
  <c r="BL327" i="58"/>
  <c r="BK328" i="58"/>
  <c r="BL328" i="58"/>
  <c r="BK329" i="58"/>
  <c r="BL329" i="58"/>
  <c r="BK330" i="58"/>
  <c r="BL330" i="58"/>
  <c r="BK331" i="58"/>
  <c r="BL331" i="58"/>
  <c r="BK332" i="58"/>
  <c r="BL332" i="58"/>
  <c r="BK333" i="58"/>
  <c r="BL333" i="58"/>
  <c r="BK334" i="58"/>
  <c r="BL334" i="58"/>
  <c r="BK335" i="58"/>
  <c r="BL335" i="58"/>
  <c r="BK336" i="58"/>
  <c r="BL336" i="58"/>
  <c r="BK337" i="58"/>
  <c r="BL337" i="58"/>
  <c r="BK338" i="58"/>
  <c r="BL338" i="58"/>
  <c r="BK339" i="58"/>
  <c r="BL339" i="58"/>
  <c r="BK340" i="58"/>
  <c r="BL340" i="58"/>
  <c r="BK341" i="58"/>
  <c r="BL341" i="58"/>
  <c r="BK342" i="58"/>
  <c r="BL342" i="58"/>
  <c r="BK343" i="58"/>
  <c r="BL343" i="58"/>
  <c r="BK344" i="58"/>
  <c r="BL344" i="58"/>
  <c r="BK345" i="58"/>
  <c r="BL345" i="58"/>
  <c r="BK346" i="58"/>
  <c r="BL346" i="58"/>
  <c r="BK347" i="58"/>
  <c r="BL347" i="58"/>
  <c r="BK348" i="58"/>
  <c r="BL348" i="58"/>
  <c r="BK349" i="58"/>
  <c r="BL349" i="58"/>
  <c r="BK350" i="58"/>
  <c r="BL350" i="58"/>
  <c r="BK351" i="58"/>
  <c r="BL351" i="58"/>
  <c r="BK352" i="58"/>
  <c r="BL352" i="58"/>
  <c r="BK353" i="58"/>
  <c r="BL353" i="58"/>
  <c r="BK354" i="58"/>
  <c r="BL354" i="58"/>
  <c r="BK355" i="58"/>
  <c r="BL355" i="58"/>
  <c r="BK356" i="58"/>
  <c r="BL356" i="58"/>
  <c r="BK357" i="58"/>
  <c r="BK358" i="58"/>
  <c r="BL358" i="58"/>
  <c r="BK359" i="58"/>
  <c r="BL359" i="58"/>
  <c r="BK360" i="58"/>
  <c r="BL360" i="58"/>
  <c r="BK361" i="58"/>
  <c r="BL361" i="58"/>
  <c r="BK362" i="58"/>
  <c r="BL362" i="58"/>
  <c r="BK363" i="58"/>
  <c r="BL363" i="58"/>
  <c r="BK364" i="58"/>
  <c r="BL364" i="58"/>
  <c r="BK365" i="58"/>
  <c r="BL365" i="58"/>
  <c r="BK366" i="58"/>
  <c r="BL366" i="58"/>
  <c r="BK367" i="58"/>
  <c r="BL367" i="58"/>
  <c r="BK368" i="58"/>
  <c r="BL368" i="58"/>
  <c r="BK369" i="58"/>
  <c r="BL369" i="58"/>
  <c r="BK370" i="58"/>
  <c r="BL370" i="58"/>
  <c r="BK371" i="58"/>
  <c r="BL371" i="58"/>
  <c r="BK372" i="58"/>
  <c r="BL372" i="58"/>
  <c r="BK373" i="58"/>
  <c r="BL373" i="58"/>
  <c r="BK374" i="58"/>
  <c r="BL374" i="58"/>
  <c r="BK375" i="58"/>
  <c r="BL375" i="58"/>
  <c r="BK376" i="58"/>
  <c r="BL376" i="58"/>
  <c r="BK377" i="58"/>
  <c r="BL377" i="58"/>
  <c r="BK378" i="58"/>
  <c r="BL378" i="58"/>
  <c r="BK379" i="58"/>
  <c r="BL379" i="58"/>
  <c r="BK380" i="58"/>
  <c r="BL380" i="58"/>
  <c r="BK381" i="58"/>
  <c r="BL381" i="58"/>
  <c r="BK382" i="58"/>
  <c r="BL382" i="58"/>
  <c r="BK383" i="58"/>
  <c r="BL383" i="58"/>
  <c r="BK384" i="58"/>
  <c r="BL384" i="58"/>
  <c r="BK385" i="58"/>
  <c r="BL385" i="58"/>
  <c r="BK386" i="58"/>
  <c r="BL386" i="58"/>
  <c r="BK387" i="58"/>
  <c r="BL387" i="58"/>
  <c r="BK388" i="58"/>
  <c r="BL388" i="58"/>
  <c r="BK389" i="58"/>
  <c r="BL389" i="58"/>
  <c r="BK390" i="58"/>
  <c r="BL390" i="58"/>
  <c r="BK391" i="58"/>
  <c r="BL391" i="58"/>
  <c r="BK392" i="58"/>
  <c r="BL392" i="58"/>
  <c r="BK393" i="58"/>
  <c r="BL393" i="58"/>
  <c r="BK394" i="58"/>
  <c r="BL394" i="58"/>
  <c r="BK395" i="58"/>
  <c r="BL395" i="58"/>
  <c r="BK396" i="58"/>
  <c r="BL396" i="58"/>
  <c r="BK397" i="58"/>
  <c r="BL397" i="58"/>
  <c r="BK398" i="58"/>
  <c r="BL398" i="58"/>
  <c r="BK399" i="58"/>
  <c r="BL399" i="58"/>
  <c r="BK400" i="58"/>
  <c r="BL400" i="58"/>
  <c r="BK401" i="58"/>
  <c r="BL401" i="58"/>
  <c r="BK402" i="58"/>
  <c r="BL402" i="58"/>
  <c r="BK403" i="58"/>
  <c r="BL403" i="58"/>
  <c r="BK404" i="58"/>
  <c r="BL404" i="58"/>
  <c r="BK405" i="58"/>
  <c r="BL405" i="58"/>
  <c r="BK406" i="58"/>
  <c r="BL406" i="58"/>
  <c r="BK407" i="58"/>
  <c r="BL407" i="58"/>
  <c r="BK408" i="58"/>
  <c r="BL408" i="58"/>
  <c r="BK409" i="58"/>
  <c r="BL409" i="58"/>
  <c r="BK410" i="58"/>
  <c r="BL410" i="58"/>
  <c r="BK411" i="58"/>
  <c r="BL411" i="58"/>
  <c r="BK412" i="58"/>
  <c r="BL412" i="58"/>
  <c r="BK413" i="58"/>
  <c r="BL413" i="58"/>
  <c r="BK414" i="58"/>
  <c r="BL414" i="58"/>
  <c r="BK415" i="58"/>
  <c r="BL415" i="58"/>
  <c r="BK416" i="58"/>
  <c r="BL416" i="58"/>
  <c r="BK417" i="58"/>
  <c r="BL417" i="58"/>
  <c r="BK418" i="58"/>
  <c r="BL418" i="58"/>
  <c r="BK419" i="58"/>
  <c r="BL419" i="58"/>
  <c r="BK420" i="58"/>
  <c r="BL420" i="58"/>
  <c r="BK421" i="58"/>
  <c r="BL421" i="58"/>
  <c r="BK422" i="58"/>
  <c r="BL422" i="58"/>
  <c r="BK423" i="58"/>
  <c r="BL423" i="58"/>
  <c r="BK424" i="58"/>
  <c r="BL424" i="58"/>
  <c r="BK425" i="58"/>
  <c r="BL425" i="58"/>
  <c r="BK426" i="58"/>
  <c r="BL426" i="58"/>
  <c r="BK427" i="58"/>
  <c r="BL427" i="58"/>
  <c r="BK428" i="58"/>
  <c r="BL428" i="58"/>
  <c r="BK429" i="58"/>
  <c r="BL429" i="58"/>
  <c r="BK430" i="58"/>
  <c r="BL430" i="58"/>
  <c r="BK431" i="58"/>
  <c r="BL431" i="58"/>
  <c r="BK432" i="58"/>
  <c r="BL432" i="58"/>
  <c r="BK433" i="58"/>
  <c r="BL433" i="58"/>
  <c r="BK434" i="58"/>
  <c r="BL434" i="58"/>
  <c r="BK435" i="58"/>
  <c r="BL435" i="58"/>
  <c r="BK436" i="58"/>
  <c r="BL436" i="58"/>
  <c r="BK437" i="58"/>
  <c r="BL437" i="58"/>
  <c r="BK438" i="58"/>
  <c r="BL438" i="58"/>
  <c r="BK439" i="58"/>
  <c r="BL439" i="58"/>
  <c r="BK440" i="58"/>
  <c r="BL440" i="58"/>
  <c r="BK441" i="58"/>
  <c r="BL441" i="58"/>
  <c r="BK442" i="58"/>
  <c r="BL442" i="58"/>
  <c r="BK443" i="58"/>
  <c r="BL443" i="58"/>
  <c r="BK444" i="58"/>
  <c r="BL444" i="58"/>
  <c r="BK445" i="58"/>
  <c r="BL445" i="58"/>
  <c r="BK446" i="58"/>
  <c r="BL446" i="58"/>
  <c r="BK447" i="58"/>
  <c r="BL447" i="58"/>
  <c r="BK448" i="58"/>
  <c r="BL448" i="58"/>
  <c r="BK449" i="58"/>
  <c r="BL449" i="58"/>
  <c r="BK450" i="58"/>
  <c r="BL450" i="58"/>
  <c r="BK451" i="58"/>
  <c r="BL451" i="58"/>
  <c r="BK452" i="58"/>
  <c r="BL452" i="58"/>
  <c r="BK453" i="58"/>
  <c r="BL453" i="58"/>
  <c r="BK454" i="58"/>
  <c r="BL454" i="58"/>
  <c r="BK455" i="58"/>
  <c r="BL455" i="58"/>
  <c r="BK456" i="58"/>
  <c r="BL456" i="58"/>
  <c r="BK457" i="58"/>
  <c r="BL457" i="58"/>
  <c r="BK458" i="58"/>
  <c r="BL458" i="58"/>
  <c r="BK459" i="58"/>
  <c r="BL459" i="58"/>
  <c r="BK460" i="58"/>
  <c r="BL460" i="58"/>
  <c r="BK461" i="58"/>
  <c r="BL461" i="58"/>
  <c r="BK462" i="58"/>
  <c r="BL462" i="58"/>
  <c r="BK463" i="58"/>
  <c r="BL463" i="58"/>
  <c r="BK464" i="58"/>
  <c r="BL464" i="58"/>
  <c r="BK465" i="58"/>
  <c r="BL465" i="58"/>
  <c r="BK466" i="58"/>
  <c r="BL466" i="58"/>
  <c r="BK467" i="58"/>
  <c r="BL467" i="58"/>
  <c r="BK468" i="58"/>
  <c r="BL468" i="58"/>
  <c r="BK469" i="58"/>
  <c r="BL469" i="58"/>
  <c r="BK470" i="58"/>
  <c r="BL470" i="58"/>
  <c r="BK471" i="58"/>
  <c r="BL471" i="58"/>
  <c r="BK472" i="58"/>
  <c r="BL472" i="58"/>
  <c r="BK473" i="58"/>
  <c r="BL473" i="58"/>
  <c r="BK474" i="58"/>
  <c r="BL474" i="58"/>
  <c r="BK475" i="58"/>
  <c r="BL475" i="58"/>
  <c r="BL476" i="58"/>
  <c r="BK477" i="58"/>
  <c r="BL477" i="58"/>
  <c r="BK478" i="58"/>
  <c r="BL478" i="58"/>
  <c r="BK479" i="58"/>
  <c r="BL479" i="58"/>
  <c r="BK480" i="58"/>
  <c r="BL480" i="58"/>
  <c r="BK481" i="58"/>
  <c r="BL481" i="58"/>
  <c r="BK482" i="58"/>
  <c r="BL482" i="58"/>
  <c r="BK483" i="58"/>
  <c r="BL483" i="58"/>
  <c r="BK484" i="58"/>
  <c r="BL484" i="58"/>
  <c r="BK485" i="58"/>
  <c r="BL485" i="58"/>
  <c r="BK486" i="58"/>
  <c r="BL486" i="58"/>
  <c r="BK487" i="58"/>
  <c r="BL487" i="58"/>
  <c r="BK488" i="58"/>
  <c r="BL488" i="58"/>
  <c r="BK489" i="58"/>
  <c r="BL489" i="58"/>
  <c r="BK490" i="58"/>
  <c r="BL490" i="58"/>
  <c r="BK491" i="58"/>
  <c r="BK492" i="58"/>
  <c r="BL492" i="58"/>
  <c r="BK493" i="58"/>
  <c r="BL493" i="58"/>
  <c r="BK494" i="58"/>
  <c r="BL494" i="58"/>
  <c r="BK495" i="58"/>
  <c r="BL495" i="58"/>
  <c r="BK496" i="58"/>
  <c r="BL496" i="58"/>
  <c r="BK497" i="58"/>
  <c r="BL497" i="58"/>
  <c r="BK498" i="58"/>
  <c r="BL498" i="58"/>
  <c r="BK499" i="58"/>
  <c r="BL499" i="58"/>
  <c r="BK500" i="58"/>
  <c r="BL500" i="58"/>
  <c r="BK501" i="58"/>
  <c r="BL501" i="58"/>
  <c r="BK502" i="58"/>
  <c r="BL502" i="58"/>
  <c r="BK503" i="58"/>
  <c r="BL503" i="58"/>
  <c r="BK504" i="58"/>
  <c r="BL504" i="58"/>
  <c r="BK505" i="58"/>
  <c r="BL505" i="58"/>
  <c r="BK506" i="58"/>
  <c r="BL506" i="58"/>
  <c r="BK507" i="58"/>
  <c r="BL507" i="58"/>
  <c r="BK508" i="58"/>
  <c r="BL508" i="58"/>
  <c r="BK509" i="58"/>
  <c r="BL509" i="58"/>
  <c r="BK510" i="58"/>
  <c r="BL510" i="58"/>
  <c r="BK511" i="58"/>
  <c r="BL511" i="58"/>
  <c r="BK512" i="58"/>
  <c r="BL512" i="58"/>
  <c r="BK513" i="58"/>
  <c r="BL513" i="58"/>
  <c r="BK514" i="58"/>
  <c r="BL514" i="58"/>
  <c r="BK515" i="58"/>
  <c r="BL515" i="58"/>
  <c r="BK516" i="58"/>
  <c r="BL516" i="58"/>
  <c r="BK517" i="58"/>
  <c r="BL517" i="58"/>
  <c r="BK518" i="58"/>
  <c r="BL518" i="58"/>
  <c r="BK519" i="58"/>
  <c r="BL519" i="58"/>
  <c r="BK520" i="58"/>
  <c r="BL520" i="58"/>
  <c r="BK521" i="58"/>
  <c r="BL521" i="58"/>
  <c r="BK522" i="58"/>
  <c r="BL522" i="58"/>
  <c r="BK523" i="58"/>
  <c r="BL523" i="58"/>
  <c r="BK524" i="58"/>
  <c r="BL524" i="58"/>
  <c r="BK525" i="58"/>
  <c r="BL525" i="58"/>
  <c r="BK526" i="58"/>
  <c r="BL526" i="58"/>
  <c r="BK527" i="58"/>
  <c r="BL527" i="58"/>
  <c r="BK528" i="58"/>
  <c r="BL528" i="58"/>
  <c r="BK529" i="58"/>
  <c r="BL529" i="58"/>
  <c r="BK530" i="58"/>
  <c r="BL530" i="58"/>
  <c r="BK531" i="58"/>
  <c r="BL531" i="58"/>
  <c r="BK532" i="58"/>
  <c r="BL532" i="58"/>
  <c r="BK533" i="58"/>
  <c r="BL533" i="58"/>
  <c r="BK534" i="58"/>
  <c r="BL534" i="58"/>
  <c r="BK535" i="58"/>
  <c r="BL535" i="58"/>
  <c r="BK536" i="58"/>
  <c r="BL536" i="58"/>
  <c r="BK537" i="58"/>
  <c r="BL537" i="58"/>
  <c r="BK538" i="58"/>
  <c r="BL538" i="58"/>
  <c r="BK539" i="58"/>
  <c r="BL539" i="58"/>
  <c r="BK540" i="58"/>
  <c r="BL540" i="58"/>
  <c r="BK541" i="58"/>
  <c r="BL541" i="58"/>
  <c r="BK542" i="58"/>
  <c r="BL542" i="58"/>
  <c r="BK543" i="58"/>
  <c r="BL543" i="58"/>
  <c r="BK544" i="58"/>
  <c r="BL544" i="58"/>
  <c r="BK545" i="58"/>
  <c r="BL545" i="58"/>
  <c r="BK546" i="58"/>
  <c r="BL546" i="58"/>
  <c r="BK547" i="58"/>
  <c r="BL547" i="58"/>
  <c r="BK548" i="58"/>
  <c r="BL548" i="58"/>
  <c r="BK549" i="58"/>
  <c r="BL549" i="58"/>
  <c r="BK550" i="58"/>
  <c r="BL550" i="58"/>
  <c r="BK551" i="58"/>
  <c r="BL551" i="58"/>
  <c r="BK552" i="58"/>
  <c r="BL552" i="58"/>
  <c r="BK553" i="58"/>
  <c r="BL553" i="58"/>
  <c r="BK554" i="58"/>
  <c r="BK555" i="58"/>
  <c r="BL555" i="58"/>
  <c r="BK556" i="58"/>
  <c r="BL556" i="58"/>
  <c r="BK557" i="58"/>
  <c r="BL557" i="58"/>
  <c r="BK558" i="58"/>
  <c r="BL558" i="58"/>
  <c r="BK559" i="58"/>
  <c r="BL559" i="58"/>
  <c r="BK560" i="58"/>
  <c r="BL560" i="58"/>
  <c r="BK561" i="58"/>
  <c r="BL561" i="58"/>
  <c r="BK562" i="58"/>
  <c r="BL562" i="58"/>
  <c r="BK563" i="58"/>
  <c r="BL563" i="58"/>
  <c r="BK564" i="58"/>
  <c r="BL564" i="58"/>
  <c r="BK565" i="58"/>
  <c r="BL565" i="58"/>
  <c r="BK566" i="58"/>
  <c r="BL566" i="58"/>
  <c r="BK567" i="58"/>
  <c r="BL567" i="58"/>
  <c r="BK568" i="58"/>
  <c r="BL568" i="58"/>
  <c r="BK569" i="58"/>
  <c r="BL569" i="58"/>
  <c r="BK570" i="58"/>
  <c r="BL570" i="58"/>
  <c r="BK571" i="58"/>
  <c r="BL571" i="58"/>
  <c r="BK572" i="58"/>
  <c r="BL572" i="58"/>
  <c r="BK573" i="58"/>
  <c r="BL573" i="58"/>
  <c r="BK574" i="58"/>
  <c r="BL574" i="58"/>
  <c r="BL575" i="58"/>
  <c r="BK576" i="58"/>
  <c r="BL576" i="58"/>
  <c r="BK577" i="58"/>
  <c r="BL577" i="58"/>
  <c r="BK578" i="58"/>
  <c r="BK579" i="58"/>
  <c r="BL579" i="58"/>
  <c r="BK580" i="58"/>
  <c r="BL580" i="58"/>
  <c r="BK581" i="58"/>
  <c r="BL581" i="58"/>
  <c r="BK582" i="58"/>
  <c r="BL582" i="58"/>
  <c r="BK583" i="58"/>
  <c r="BL583" i="58"/>
  <c r="BK584" i="58"/>
  <c r="BL584" i="58"/>
  <c r="BK585" i="58"/>
  <c r="BL585" i="58"/>
  <c r="BK586" i="58"/>
  <c r="BL586" i="58"/>
  <c r="BK587" i="58"/>
  <c r="BL587" i="58"/>
  <c r="BK588" i="58"/>
  <c r="BL588" i="58"/>
  <c r="BK589" i="58"/>
  <c r="BL589" i="58"/>
  <c r="BK590" i="58"/>
  <c r="BL590" i="58"/>
  <c r="BK591" i="58"/>
  <c r="BL591" i="58"/>
  <c r="BK592" i="58"/>
  <c r="BL592" i="58"/>
  <c r="BK593" i="58"/>
  <c r="BL593" i="58"/>
  <c r="BK594" i="58"/>
  <c r="BL594" i="58"/>
  <c r="BK595" i="58"/>
  <c r="BL595" i="58"/>
  <c r="BK596" i="58"/>
  <c r="BL596" i="58"/>
  <c r="BK597" i="58"/>
  <c r="BL597" i="58"/>
  <c r="BK598" i="58"/>
  <c r="BL598" i="58"/>
  <c r="BK599" i="58"/>
  <c r="BL599" i="58"/>
  <c r="BK600" i="58"/>
  <c r="BL600" i="58"/>
  <c r="BK601" i="58"/>
  <c r="BL601" i="58"/>
  <c r="BK602" i="58"/>
  <c r="BL602" i="58"/>
  <c r="BK603" i="58"/>
  <c r="BL603" i="58"/>
  <c r="BK604" i="58"/>
  <c r="BL604" i="58"/>
  <c r="BK605" i="58"/>
  <c r="BL605" i="58"/>
  <c r="BK606" i="58"/>
  <c r="BL606" i="58"/>
  <c r="BK607" i="58"/>
  <c r="BL607" i="58"/>
  <c r="BK608" i="58"/>
  <c r="BL608" i="58"/>
  <c r="BK609" i="58"/>
  <c r="BL609" i="58"/>
  <c r="BK610" i="58"/>
  <c r="BL610" i="58"/>
  <c r="BK611" i="58"/>
  <c r="BL611" i="58"/>
  <c r="BK612" i="58"/>
  <c r="BL612" i="58"/>
  <c r="BK613" i="58"/>
  <c r="BL613" i="58"/>
  <c r="BK614" i="58"/>
  <c r="BL614" i="58"/>
  <c r="BK615" i="58"/>
  <c r="BL615" i="58"/>
  <c r="BK616" i="58"/>
  <c r="BL616" i="58"/>
  <c r="BK617" i="58"/>
  <c r="BL617" i="58"/>
  <c r="BK618" i="58"/>
  <c r="BL618" i="58"/>
  <c r="BK619" i="58"/>
  <c r="BL619" i="58"/>
  <c r="BK620" i="58"/>
  <c r="BL620" i="58"/>
  <c r="BK621" i="58"/>
  <c r="BL621" i="58"/>
  <c r="BK622" i="58"/>
  <c r="BL622" i="58"/>
  <c r="BK623" i="58"/>
  <c r="BL623" i="58"/>
  <c r="BK624" i="58"/>
  <c r="BL624" i="58"/>
  <c r="BK625" i="58"/>
  <c r="BL625" i="58"/>
  <c r="BK626" i="58"/>
  <c r="BL626" i="58"/>
  <c r="BK627" i="58"/>
  <c r="BL627" i="58"/>
  <c r="BK628" i="58"/>
  <c r="BL628" i="58"/>
  <c r="BK629" i="58"/>
  <c r="BL629" i="58"/>
  <c r="BK630" i="58"/>
  <c r="BK631" i="58"/>
  <c r="BL631" i="58"/>
  <c r="BK632" i="58"/>
  <c r="BL632" i="58"/>
  <c r="BK633" i="58"/>
  <c r="BL633" i="58"/>
  <c r="BK634" i="58"/>
  <c r="BL634" i="58"/>
  <c r="BK635" i="58"/>
  <c r="BL635" i="58"/>
  <c r="BK636" i="58"/>
  <c r="BL636" i="58"/>
  <c r="BK637" i="58"/>
  <c r="BL637" i="58"/>
  <c r="BK638" i="58"/>
  <c r="BL638" i="58"/>
  <c r="BK639" i="58"/>
  <c r="BL639" i="58"/>
  <c r="BK640" i="58"/>
  <c r="BL640" i="58"/>
  <c r="BK641" i="58"/>
  <c r="BL641" i="58"/>
  <c r="BK642" i="58"/>
  <c r="BL642" i="58"/>
  <c r="BK643" i="58"/>
  <c r="BL643" i="58"/>
  <c r="BK644" i="58"/>
  <c r="BL644" i="58"/>
  <c r="BK645" i="58"/>
  <c r="BL645" i="58"/>
  <c r="BK646" i="58"/>
  <c r="BL646" i="58"/>
  <c r="BK647" i="58"/>
  <c r="BL647" i="58"/>
  <c r="BK648" i="58"/>
  <c r="BL648" i="58"/>
  <c r="BK649" i="58"/>
  <c r="BL649" i="58"/>
  <c r="BK650" i="58"/>
  <c r="BL650" i="58"/>
  <c r="BK651" i="58"/>
  <c r="BL651" i="58"/>
  <c r="BK652" i="58"/>
  <c r="BL652" i="58"/>
  <c r="BK653" i="58"/>
  <c r="BL653" i="58"/>
  <c r="BK654" i="58"/>
  <c r="BL654" i="58"/>
  <c r="BK655" i="58"/>
  <c r="BL655" i="58"/>
  <c r="BK656" i="58"/>
  <c r="BL656" i="58"/>
  <c r="BK657" i="58"/>
  <c r="BL657" i="58"/>
  <c r="BK658" i="58"/>
  <c r="BK659" i="58"/>
  <c r="BL659" i="58"/>
  <c r="BK660" i="58"/>
  <c r="BL660" i="58"/>
  <c r="BK661" i="58"/>
  <c r="BL661" i="58"/>
  <c r="BK662" i="58"/>
  <c r="BL662" i="58"/>
  <c r="BK663" i="58"/>
  <c r="BL663" i="58"/>
  <c r="BK664" i="58"/>
  <c r="BL664" i="58"/>
  <c r="BK665" i="58"/>
  <c r="BL665" i="58"/>
  <c r="BK666" i="58"/>
  <c r="BL666" i="58"/>
  <c r="BK667" i="58"/>
  <c r="BL667" i="58"/>
  <c r="BK668" i="58"/>
  <c r="BL668" i="58"/>
  <c r="BK669" i="58"/>
  <c r="BL669" i="58"/>
  <c r="BK670" i="58"/>
  <c r="BL670" i="58"/>
  <c r="BK671" i="58"/>
  <c r="BL671" i="58"/>
  <c r="BK672" i="58"/>
  <c r="BL672" i="58"/>
  <c r="BK673" i="58"/>
  <c r="BL673" i="58"/>
  <c r="BK674" i="58"/>
  <c r="BL674" i="58"/>
  <c r="BK675" i="58"/>
  <c r="BL675" i="58"/>
  <c r="BK676" i="58"/>
  <c r="BL676" i="58"/>
  <c r="BK677" i="58"/>
  <c r="BL677" i="58"/>
  <c r="BK678" i="58"/>
  <c r="BL678" i="58"/>
  <c r="BK679" i="58"/>
  <c r="BL679" i="58"/>
  <c r="BK680" i="58"/>
  <c r="BL680" i="58"/>
  <c r="BK681" i="58"/>
  <c r="BL681" i="58"/>
  <c r="BK682" i="58"/>
  <c r="BL682" i="58"/>
  <c r="BK683" i="58"/>
  <c r="BL683" i="58"/>
  <c r="BK684" i="58"/>
  <c r="BL684" i="58"/>
  <c r="BK685" i="58"/>
  <c r="BL685" i="58"/>
  <c r="BK686" i="58"/>
  <c r="BL686" i="58"/>
  <c r="BK687" i="58"/>
  <c r="BL687" i="58"/>
  <c r="BK688" i="58"/>
  <c r="BL688" i="58"/>
  <c r="BK689" i="58"/>
  <c r="BL689" i="58"/>
  <c r="BK690" i="58"/>
  <c r="BL690" i="58"/>
  <c r="BK691" i="58"/>
  <c r="BL691" i="58"/>
  <c r="BK692" i="58"/>
  <c r="BL692" i="58"/>
  <c r="BK693" i="58"/>
  <c r="BL693" i="58"/>
  <c r="BK694" i="58"/>
  <c r="BL694" i="58"/>
  <c r="BK695" i="58"/>
  <c r="BL695" i="58"/>
  <c r="BK696" i="58"/>
  <c r="BL696" i="58"/>
  <c r="BK697" i="58"/>
  <c r="BL697" i="58"/>
  <c r="BK698" i="58"/>
  <c r="BL698" i="58"/>
  <c r="BK699" i="58"/>
  <c r="BL699" i="58"/>
  <c r="BK700" i="58"/>
  <c r="BL700" i="58"/>
  <c r="BK701" i="58"/>
  <c r="BL701" i="58"/>
  <c r="BK702" i="58"/>
  <c r="BL702" i="58"/>
  <c r="BK703" i="58"/>
  <c r="BL703" i="58"/>
  <c r="BK704" i="58"/>
  <c r="BL704" i="58"/>
  <c r="BK705" i="58"/>
  <c r="BL705" i="58"/>
  <c r="BK706" i="58"/>
  <c r="BL706" i="58"/>
  <c r="BK707" i="58"/>
  <c r="BL707" i="58"/>
  <c r="BK708" i="58"/>
  <c r="BL708" i="58"/>
  <c r="BK709" i="58"/>
  <c r="BL709" i="58"/>
  <c r="BK710" i="58"/>
  <c r="BL710" i="58"/>
  <c r="BK711" i="58"/>
  <c r="BL711" i="58"/>
  <c r="BK712" i="58"/>
  <c r="BL712" i="58"/>
  <c r="BK713" i="58"/>
  <c r="BL713" i="58"/>
  <c r="BK714" i="58"/>
  <c r="BL714" i="58"/>
  <c r="BK715" i="58"/>
  <c r="BL715" i="58"/>
  <c r="BK716" i="58"/>
  <c r="BL716" i="58"/>
  <c r="BK717" i="58"/>
  <c r="BL717" i="58"/>
  <c r="BK718" i="58"/>
  <c r="BL718" i="58"/>
  <c r="BK719" i="58"/>
  <c r="BL719" i="58"/>
  <c r="BK720" i="58"/>
  <c r="BL720" i="58"/>
  <c r="BK721" i="58"/>
  <c r="BL721" i="58"/>
  <c r="BK722" i="58"/>
  <c r="BL722" i="58"/>
  <c r="BK723" i="58"/>
  <c r="BL723" i="58"/>
  <c r="BK724" i="58"/>
  <c r="BL724" i="58"/>
  <c r="BK725" i="58"/>
  <c r="BL725" i="58"/>
  <c r="BK726" i="58"/>
  <c r="BL726" i="58"/>
  <c r="BK727" i="58"/>
  <c r="BL727" i="58"/>
  <c r="BK728" i="58"/>
  <c r="BL728" i="58"/>
  <c r="BK729" i="58"/>
  <c r="BL729" i="58"/>
  <c r="BK730" i="58"/>
  <c r="BL730" i="58"/>
  <c r="BK731" i="58"/>
  <c r="BL731" i="58"/>
  <c r="BK732" i="58"/>
  <c r="BL732" i="58"/>
  <c r="BK733" i="58"/>
  <c r="BL733" i="58"/>
  <c r="BK734" i="58"/>
  <c r="BL734" i="58"/>
  <c r="BK735" i="58"/>
  <c r="BL735" i="58"/>
  <c r="BK736" i="58"/>
  <c r="BL736" i="58"/>
  <c r="BK737" i="58"/>
  <c r="BL737" i="58"/>
  <c r="BK738" i="58"/>
  <c r="BL738" i="58"/>
  <c r="BK739" i="58"/>
  <c r="BL739" i="58"/>
  <c r="BK740" i="58"/>
  <c r="BL740" i="58"/>
  <c r="BK741" i="58"/>
  <c r="BL741" i="58"/>
  <c r="BK742" i="58"/>
  <c r="BL742" i="58"/>
  <c r="BK743" i="58"/>
  <c r="BL743" i="58"/>
  <c r="BK744" i="58"/>
  <c r="BL744" i="58"/>
  <c r="BK745" i="58"/>
  <c r="BL745" i="58"/>
  <c r="BK746" i="58"/>
  <c r="BL746" i="58"/>
  <c r="BK747" i="58"/>
  <c r="BL747" i="58"/>
  <c r="BK748" i="58"/>
  <c r="BL748" i="58"/>
  <c r="BK749" i="58"/>
  <c r="BL749" i="58"/>
  <c r="BK750" i="58"/>
  <c r="BL750" i="58"/>
  <c r="BK751" i="58"/>
  <c r="BL751" i="58"/>
  <c r="BK752" i="58"/>
  <c r="BL752" i="58"/>
  <c r="BK753" i="58"/>
  <c r="BL753" i="58"/>
  <c r="BK754" i="58"/>
  <c r="BL754" i="58"/>
  <c r="BK755" i="58"/>
  <c r="BL755" i="58"/>
  <c r="BK756" i="58"/>
  <c r="BL756" i="58"/>
  <c r="BK757" i="58"/>
  <c r="BL757" i="58"/>
  <c r="BK758" i="58"/>
  <c r="BL758" i="58"/>
  <c r="BK759" i="58"/>
  <c r="BL759" i="58"/>
  <c r="BK760" i="58"/>
  <c r="BL760" i="58"/>
  <c r="BK761" i="58"/>
  <c r="BL761" i="58"/>
  <c r="BK762" i="58"/>
  <c r="BL762" i="58"/>
  <c r="BK763" i="58"/>
  <c r="BL763" i="58"/>
  <c r="BK764" i="58"/>
  <c r="BL764" i="58"/>
  <c r="BK765" i="58"/>
  <c r="BL765" i="58"/>
  <c r="BK766" i="58"/>
  <c r="BL766" i="58"/>
  <c r="BK767" i="58"/>
  <c r="BL767" i="58"/>
  <c r="BK768" i="58"/>
  <c r="BL768" i="58"/>
  <c r="BK769" i="58"/>
  <c r="BL769" i="58"/>
  <c r="BK770" i="58"/>
  <c r="BL770" i="58"/>
  <c r="BK771" i="58"/>
  <c r="BL771" i="58"/>
  <c r="BK772" i="58"/>
  <c r="BL772" i="58"/>
  <c r="BK773" i="58"/>
  <c r="BL773" i="58"/>
  <c r="BK774" i="58"/>
  <c r="BL774" i="58"/>
  <c r="BK775" i="58"/>
  <c r="BL775" i="58"/>
  <c r="BK776" i="58"/>
  <c r="BL776" i="58"/>
  <c r="BK777" i="58"/>
  <c r="BL777" i="58"/>
  <c r="BK778" i="58"/>
  <c r="BL778" i="58"/>
  <c r="BK779" i="58"/>
  <c r="BL779" i="58"/>
  <c r="BK780" i="58"/>
  <c r="BL780" i="58"/>
  <c r="BK781" i="58"/>
  <c r="BL781" i="58"/>
  <c r="BK782" i="58"/>
  <c r="BL782" i="58"/>
  <c r="BK783" i="58"/>
  <c r="BL783" i="58"/>
  <c r="BK784" i="58"/>
  <c r="BL784" i="58"/>
  <c r="BK785" i="58"/>
  <c r="BL785" i="58"/>
  <c r="BK786" i="58"/>
  <c r="BL786" i="58"/>
  <c r="BK787" i="58"/>
  <c r="BL787" i="58"/>
  <c r="BK788" i="58"/>
  <c r="BL788" i="58"/>
  <c r="BK789" i="58"/>
  <c r="BL789" i="58"/>
  <c r="BK790" i="58"/>
  <c r="BL790" i="58"/>
  <c r="BK791" i="58"/>
  <c r="BL791" i="58"/>
  <c r="BK792" i="58"/>
  <c r="BL792" i="58"/>
  <c r="BK793" i="58"/>
  <c r="BL793" i="58"/>
  <c r="BK794" i="58"/>
  <c r="BL794" i="58"/>
  <c r="BK795" i="58"/>
  <c r="BL795" i="58"/>
  <c r="BK796" i="58"/>
  <c r="BL796" i="58"/>
  <c r="BK797" i="58"/>
  <c r="BL797" i="58"/>
  <c r="BK798" i="58"/>
  <c r="BL798" i="58"/>
  <c r="BK799" i="58"/>
  <c r="BL799" i="58"/>
  <c r="BK800" i="58"/>
  <c r="BL800" i="58"/>
  <c r="BK801" i="58"/>
  <c r="BL801" i="58"/>
  <c r="BK802" i="58"/>
  <c r="BL802" i="58"/>
  <c r="BK803" i="58"/>
  <c r="BL803" i="58"/>
  <c r="BK804" i="58"/>
  <c r="BL804" i="58"/>
  <c r="BK805" i="58"/>
  <c r="BL805" i="58"/>
  <c r="BK806" i="58"/>
  <c r="BL806" i="58"/>
  <c r="BK807" i="58"/>
  <c r="BL807" i="58"/>
  <c r="BK808" i="58"/>
  <c r="BL808" i="58"/>
  <c r="BK809" i="58"/>
  <c r="BL809" i="58"/>
  <c r="BK810" i="58"/>
  <c r="BL810" i="58"/>
  <c r="BK811" i="58"/>
  <c r="BL811" i="58"/>
  <c r="BK812" i="58"/>
  <c r="BL812" i="58"/>
  <c r="BK813" i="58"/>
  <c r="BL813" i="58"/>
  <c r="BK814" i="58"/>
  <c r="BL814" i="58"/>
  <c r="BK815" i="58"/>
  <c r="BL815" i="58"/>
  <c r="BK816" i="58"/>
  <c r="BL816" i="58"/>
  <c r="BK817" i="58"/>
  <c r="BL817" i="58"/>
  <c r="BK818" i="58"/>
  <c r="BL818" i="58"/>
  <c r="BK819" i="58"/>
  <c r="BL819" i="58"/>
  <c r="BK820" i="58"/>
  <c r="BL820" i="58"/>
  <c r="T6" i="19" l="1"/>
  <c r="U6" i="19" s="1"/>
  <c r="BN579" i="58"/>
  <c r="BN501" i="58"/>
  <c r="BN347" i="58"/>
  <c r="BN130" i="58"/>
  <c r="BN820" i="58"/>
  <c r="BO820" i="58"/>
  <c r="BM820" i="58"/>
  <c r="BN819" i="58"/>
  <c r="BO819" i="58"/>
  <c r="BM819" i="58"/>
  <c r="BO818" i="58"/>
  <c r="BM818" i="58"/>
  <c r="BN818" i="58"/>
  <c r="BM817" i="58"/>
  <c r="BO817" i="58"/>
  <c r="BN817" i="58"/>
  <c r="BO816" i="58"/>
  <c r="BM816" i="58"/>
  <c r="BN816" i="58"/>
  <c r="BN815" i="58"/>
  <c r="BM815" i="58"/>
  <c r="BO815" i="58"/>
  <c r="BM814" i="58"/>
  <c r="BO814" i="58"/>
  <c r="BN814" i="58"/>
  <c r="BM813" i="58"/>
  <c r="BO813" i="58"/>
  <c r="BN813" i="58"/>
  <c r="BN812" i="58"/>
  <c r="BO812" i="58"/>
  <c r="BM812" i="58"/>
  <c r="BN811" i="58"/>
  <c r="BM811" i="58"/>
  <c r="BO811" i="58"/>
  <c r="BM810" i="58"/>
  <c r="BO810" i="58"/>
  <c r="BN810" i="58"/>
  <c r="BM809" i="58"/>
  <c r="BO809" i="58"/>
  <c r="BN809" i="58"/>
  <c r="BM808" i="58"/>
  <c r="BO808" i="58"/>
  <c r="BN808" i="58"/>
  <c r="BN807" i="58"/>
  <c r="BM807" i="58"/>
  <c r="BO807" i="58"/>
  <c r="BM806" i="58"/>
  <c r="BO806" i="58"/>
  <c r="BN806" i="58"/>
  <c r="BO805" i="58"/>
  <c r="BM805" i="58"/>
  <c r="BN805" i="58"/>
  <c r="BN804" i="58"/>
  <c r="BO804" i="58"/>
  <c r="BM804" i="58"/>
  <c r="BN803" i="58"/>
  <c r="BO803" i="58"/>
  <c r="BM803" i="58"/>
  <c r="BO802" i="58"/>
  <c r="BM802" i="58"/>
  <c r="BN802" i="58"/>
  <c r="BM801" i="58"/>
  <c r="BO801" i="58"/>
  <c r="BN801" i="58"/>
  <c r="BO800" i="58"/>
  <c r="BM800" i="58"/>
  <c r="BN800" i="58"/>
  <c r="BN799" i="58"/>
  <c r="BM799" i="58"/>
  <c r="BO799" i="58"/>
  <c r="BM798" i="58"/>
  <c r="BO798" i="58"/>
  <c r="BN798" i="58"/>
  <c r="BM797" i="58"/>
  <c r="BO797" i="58"/>
  <c r="BN797" i="58"/>
  <c r="BN796" i="58"/>
  <c r="BO796" i="58"/>
  <c r="BM796" i="58"/>
  <c r="BN795" i="58"/>
  <c r="BM795" i="58"/>
  <c r="BO795" i="58"/>
  <c r="BO794" i="58"/>
  <c r="BM794" i="58"/>
  <c r="BN794" i="58"/>
  <c r="BM793" i="58"/>
  <c r="BO793" i="58"/>
  <c r="BN793" i="58"/>
  <c r="BM792" i="58"/>
  <c r="BO792" i="58"/>
  <c r="BN792" i="58"/>
  <c r="BN791" i="58"/>
  <c r="BO791" i="58"/>
  <c r="BM791" i="58"/>
  <c r="BO790" i="58"/>
  <c r="BM790" i="58"/>
  <c r="BN790" i="58"/>
  <c r="BN789" i="58"/>
  <c r="BM789" i="58"/>
  <c r="BO789" i="58"/>
  <c r="BN788" i="58"/>
  <c r="BM788" i="58"/>
  <c r="BO788" i="58"/>
  <c r="BN787" i="58"/>
  <c r="BO787" i="58"/>
  <c r="BM787" i="58"/>
  <c r="BO786" i="58"/>
  <c r="BM786" i="58"/>
  <c r="BN786" i="58"/>
  <c r="BO785" i="58"/>
  <c r="BM785" i="58"/>
  <c r="BN785" i="58"/>
  <c r="BM784" i="58"/>
  <c r="BO784" i="58"/>
  <c r="BN784" i="58"/>
  <c r="BN783" i="58"/>
  <c r="BO783" i="58"/>
  <c r="BM783" i="58"/>
  <c r="BO782" i="58"/>
  <c r="BM782" i="58"/>
  <c r="BN782" i="58"/>
  <c r="BM781" i="58"/>
  <c r="BO781" i="58"/>
  <c r="BN781" i="58"/>
  <c r="BN780" i="58"/>
  <c r="BM780" i="58"/>
  <c r="BO780" i="58"/>
  <c r="BN779" i="58"/>
  <c r="BO779" i="58"/>
  <c r="BM779" i="58"/>
  <c r="BM778" i="58"/>
  <c r="BO778" i="58"/>
  <c r="BN778" i="58"/>
  <c r="BM777" i="58"/>
  <c r="BO777" i="58"/>
  <c r="BN777" i="58"/>
  <c r="BO776" i="58"/>
  <c r="BM776" i="58"/>
  <c r="BN776" i="58"/>
  <c r="BN775" i="58"/>
  <c r="BM775" i="58"/>
  <c r="BO775" i="58"/>
  <c r="BO774" i="58"/>
  <c r="BM774" i="58"/>
  <c r="BN774" i="58"/>
  <c r="BM773" i="58"/>
  <c r="BO773" i="58"/>
  <c r="BN773" i="58"/>
  <c r="BN772" i="58"/>
  <c r="BM772" i="58"/>
  <c r="BO772" i="58"/>
  <c r="BN771" i="58"/>
  <c r="BO771" i="58"/>
  <c r="BM771" i="58"/>
  <c r="BM770" i="58"/>
  <c r="BO770" i="58"/>
  <c r="BN770" i="58"/>
  <c r="BO769" i="58"/>
  <c r="BM769" i="58"/>
  <c r="BN769" i="58"/>
  <c r="BO768" i="58"/>
  <c r="BM768" i="58"/>
  <c r="BN768" i="58"/>
  <c r="BN767" i="58"/>
  <c r="BM767" i="58"/>
  <c r="BO767" i="58"/>
  <c r="BM766" i="58"/>
  <c r="BO766" i="58"/>
  <c r="BN766" i="58"/>
  <c r="BO765" i="58"/>
  <c r="BM765" i="58"/>
  <c r="BN765" i="58"/>
  <c r="BN764" i="58"/>
  <c r="BM764" i="58"/>
  <c r="BO764" i="58"/>
  <c r="BN763" i="58"/>
  <c r="BO763" i="58"/>
  <c r="BM763" i="58"/>
  <c r="BM762" i="58"/>
  <c r="BO762" i="58"/>
  <c r="BN762" i="58"/>
  <c r="BO761" i="58"/>
  <c r="BM761" i="58"/>
  <c r="BN761" i="58"/>
  <c r="BM760" i="58"/>
  <c r="BO760" i="58"/>
  <c r="BN760" i="58"/>
  <c r="BN759" i="58"/>
  <c r="BM759" i="58"/>
  <c r="BO759" i="58"/>
  <c r="BM758" i="58"/>
  <c r="BO758" i="58"/>
  <c r="BN758" i="58"/>
  <c r="BN757" i="58"/>
  <c r="BO757" i="58"/>
  <c r="BM757" i="58"/>
  <c r="BN756" i="58"/>
  <c r="BM756" i="58"/>
  <c r="BO756" i="58"/>
  <c r="BN755" i="58"/>
  <c r="BO755" i="58"/>
  <c r="BM755" i="58"/>
  <c r="BO754" i="58"/>
  <c r="BM754" i="58"/>
  <c r="BN754" i="58"/>
  <c r="BM753" i="58"/>
  <c r="BO753" i="58"/>
  <c r="BN753" i="58"/>
  <c r="BO752" i="58"/>
  <c r="BM752" i="58"/>
  <c r="BN752" i="58"/>
  <c r="BN751" i="58"/>
  <c r="BM751" i="58"/>
  <c r="BO751" i="58"/>
  <c r="BM750" i="58"/>
  <c r="BO750" i="58"/>
  <c r="BN750" i="58"/>
  <c r="BO749" i="58"/>
  <c r="BM749" i="58"/>
  <c r="BN749" i="58"/>
  <c r="BN748" i="58"/>
  <c r="BM748" i="58"/>
  <c r="BO748" i="58"/>
  <c r="BN747" i="58"/>
  <c r="BO747" i="58"/>
  <c r="BM747" i="58"/>
  <c r="BO746" i="58"/>
  <c r="BM746" i="58"/>
  <c r="BN746" i="58"/>
  <c r="BM745" i="58"/>
  <c r="BO745" i="58"/>
  <c r="BN745" i="58"/>
  <c r="BM744" i="58"/>
  <c r="BO744" i="58"/>
  <c r="BN744" i="58"/>
  <c r="BN743" i="58"/>
  <c r="BO743" i="58"/>
  <c r="BM743" i="58"/>
  <c r="BM742" i="58"/>
  <c r="BO742" i="58"/>
  <c r="BN742" i="58"/>
  <c r="BM741" i="58"/>
  <c r="BO741" i="58"/>
  <c r="BN741" i="58"/>
  <c r="BN740" i="58"/>
  <c r="BM740" i="58"/>
  <c r="BO740" i="58"/>
  <c r="BN739" i="58"/>
  <c r="BO739" i="58"/>
  <c r="BM739" i="58"/>
  <c r="BO738" i="58"/>
  <c r="BM738" i="58"/>
  <c r="BN738" i="58"/>
  <c r="BM737" i="58"/>
  <c r="BO737" i="58"/>
  <c r="BN737" i="58"/>
  <c r="BO736" i="58"/>
  <c r="BM736" i="58"/>
  <c r="BN736" i="58"/>
  <c r="BN735" i="58"/>
  <c r="BO735" i="58"/>
  <c r="BM735" i="58"/>
  <c r="BM734" i="58"/>
  <c r="BO734" i="58"/>
  <c r="BN734" i="58"/>
  <c r="BM733" i="58"/>
  <c r="BO733" i="58"/>
  <c r="BN733" i="58"/>
  <c r="BN732" i="58"/>
  <c r="BM732" i="58"/>
  <c r="BO732" i="58"/>
  <c r="BN731" i="58"/>
  <c r="BO731" i="58"/>
  <c r="BM731" i="58"/>
  <c r="BO730" i="58"/>
  <c r="BM730" i="58"/>
  <c r="BN730" i="58"/>
  <c r="BM729" i="58"/>
  <c r="BO729" i="58"/>
  <c r="BN729" i="58"/>
  <c r="BM728" i="58"/>
  <c r="BO728" i="58"/>
  <c r="BN728" i="58"/>
  <c r="BN727" i="58"/>
  <c r="BM727" i="58"/>
  <c r="BO727" i="58"/>
  <c r="BN726" i="58"/>
  <c r="BM726" i="58"/>
  <c r="BO726" i="58"/>
  <c r="BM725" i="58"/>
  <c r="BO725" i="58"/>
  <c r="BN725" i="58"/>
  <c r="BN724" i="58"/>
  <c r="BM724" i="58"/>
  <c r="BO724" i="58"/>
  <c r="BN723" i="58"/>
  <c r="BO723" i="58"/>
  <c r="BM723" i="58"/>
  <c r="BO722" i="58"/>
  <c r="BM722" i="58"/>
  <c r="BN722" i="58"/>
  <c r="BO721" i="58"/>
  <c r="BM721" i="58"/>
  <c r="BN721" i="58"/>
  <c r="BM720" i="58"/>
  <c r="BO720" i="58"/>
  <c r="BN720" i="58"/>
  <c r="BN719" i="58"/>
  <c r="BO719" i="58"/>
  <c r="BM719" i="58"/>
  <c r="BM718" i="58"/>
  <c r="BO718" i="58"/>
  <c r="BN718" i="58"/>
  <c r="BM717" i="58"/>
  <c r="BO717" i="58"/>
  <c r="BN717" i="58"/>
  <c r="BN716" i="58"/>
  <c r="BM716" i="58"/>
  <c r="BO716" i="58"/>
  <c r="BN715" i="58"/>
  <c r="BO715" i="58"/>
  <c r="BM715" i="58"/>
  <c r="BO714" i="58"/>
  <c r="BM714" i="58"/>
  <c r="BN714" i="58"/>
  <c r="BO713" i="58"/>
  <c r="BM713" i="58"/>
  <c r="BN713" i="58"/>
  <c r="BM712" i="58"/>
  <c r="BO712" i="58"/>
  <c r="BN712" i="58"/>
  <c r="BN711" i="58"/>
  <c r="BO711" i="58"/>
  <c r="BM711" i="58"/>
  <c r="BO710" i="58"/>
  <c r="BM710" i="58"/>
  <c r="BN710" i="58"/>
  <c r="BN709" i="58"/>
  <c r="BM709" i="58"/>
  <c r="BO709" i="58"/>
  <c r="BN708" i="58"/>
  <c r="BM708" i="58"/>
  <c r="BO708" i="58"/>
  <c r="BN707" i="58"/>
  <c r="BO707" i="58"/>
  <c r="BM707" i="58"/>
  <c r="BO706" i="58"/>
  <c r="BM706" i="58"/>
  <c r="BN706" i="58"/>
  <c r="BO705" i="58"/>
  <c r="BM705" i="58"/>
  <c r="BN705" i="58"/>
  <c r="BM704" i="58"/>
  <c r="BO704" i="58"/>
  <c r="BN704" i="58"/>
  <c r="BN703" i="58"/>
  <c r="BM703" i="58"/>
  <c r="BO703" i="58"/>
  <c r="BO702" i="58"/>
  <c r="BM702" i="58"/>
  <c r="BN702" i="58"/>
  <c r="BM701" i="58"/>
  <c r="BO701" i="58"/>
  <c r="BN701" i="58"/>
  <c r="BN700" i="58"/>
  <c r="BM700" i="58"/>
  <c r="BO700" i="58"/>
  <c r="BN699" i="58"/>
  <c r="BO699" i="58"/>
  <c r="BM699" i="58"/>
  <c r="BM698" i="58"/>
  <c r="BO698" i="58"/>
  <c r="BN698" i="58"/>
  <c r="BO697" i="58"/>
  <c r="BM697" i="58"/>
  <c r="BN697" i="58"/>
  <c r="BM696" i="58"/>
  <c r="BO696" i="58"/>
  <c r="BN696" i="58"/>
  <c r="BN695" i="58"/>
  <c r="BM695" i="58"/>
  <c r="BO695" i="58"/>
  <c r="BO694" i="58"/>
  <c r="BM694" i="58"/>
  <c r="BN694" i="58"/>
  <c r="BM693" i="58"/>
  <c r="BO693" i="58"/>
  <c r="BN693" i="58"/>
  <c r="BN692" i="58"/>
  <c r="BM692" i="58"/>
  <c r="BO692" i="58"/>
  <c r="BN691" i="58"/>
  <c r="BO691" i="58"/>
  <c r="BM691" i="58"/>
  <c r="BO690" i="58"/>
  <c r="BM690" i="58"/>
  <c r="BN690" i="58"/>
  <c r="BO689" i="58"/>
  <c r="BM689" i="58"/>
  <c r="BN689" i="58"/>
  <c r="BO688" i="58"/>
  <c r="BM688" i="58"/>
  <c r="BN688" i="58"/>
  <c r="BN687" i="58"/>
  <c r="BM687" i="58"/>
  <c r="BO687" i="58"/>
  <c r="BM686" i="58"/>
  <c r="BO686" i="58"/>
  <c r="BN686" i="58"/>
  <c r="BM685" i="58"/>
  <c r="BO685" i="58"/>
  <c r="BN685" i="58"/>
  <c r="BN684" i="58"/>
  <c r="BM684" i="58"/>
  <c r="BO684" i="58"/>
  <c r="BN683" i="58"/>
  <c r="BO683" i="58"/>
  <c r="BM683" i="58"/>
  <c r="BM682" i="58"/>
  <c r="BO682" i="58"/>
  <c r="BN682" i="58"/>
  <c r="BO681" i="58"/>
  <c r="BM681" i="58"/>
  <c r="BN681" i="58"/>
  <c r="BO680" i="58"/>
  <c r="BM680" i="58"/>
  <c r="BN680" i="58"/>
  <c r="BN679" i="58"/>
  <c r="BM679" i="58"/>
  <c r="BO679" i="58"/>
  <c r="BM678" i="58"/>
  <c r="BO678" i="58"/>
  <c r="BN678" i="58"/>
  <c r="BO677" i="58"/>
  <c r="BM677" i="58"/>
  <c r="BN677" i="58"/>
  <c r="BN676" i="58"/>
  <c r="BM676" i="58"/>
  <c r="BO676" i="58"/>
  <c r="BN675" i="58"/>
  <c r="BO675" i="58"/>
  <c r="BM675" i="58"/>
  <c r="BM674" i="58"/>
  <c r="BO674" i="58"/>
  <c r="BN674" i="58"/>
  <c r="BM673" i="58"/>
  <c r="BO673" i="58"/>
  <c r="BN673" i="58"/>
  <c r="BO672" i="58"/>
  <c r="BM672" i="58"/>
  <c r="BN672" i="58"/>
  <c r="BN671" i="58"/>
  <c r="BM671" i="58"/>
  <c r="BO671" i="58"/>
  <c r="BM670" i="58"/>
  <c r="BO670" i="58"/>
  <c r="BN670" i="58"/>
  <c r="BO669" i="58"/>
  <c r="BM669" i="58"/>
  <c r="BN669" i="58"/>
  <c r="BN668" i="58"/>
  <c r="BM668" i="58"/>
  <c r="BO668" i="58"/>
  <c r="BN667" i="58"/>
  <c r="BO667" i="58"/>
  <c r="BM667" i="58"/>
  <c r="BO666" i="58"/>
  <c r="BM666" i="58"/>
  <c r="BN666" i="58"/>
  <c r="BM665" i="58"/>
  <c r="BO665" i="58"/>
  <c r="BN665" i="58"/>
  <c r="BO664" i="58"/>
  <c r="BM664" i="58"/>
  <c r="BN664" i="58"/>
  <c r="BN663" i="58"/>
  <c r="BM663" i="58"/>
  <c r="BO663" i="58"/>
  <c r="BM662" i="58"/>
  <c r="BO662" i="58"/>
  <c r="BN662" i="58"/>
  <c r="BO661" i="58"/>
  <c r="BM661" i="58"/>
  <c r="BN661" i="58"/>
  <c r="BN660" i="58"/>
  <c r="BM660" i="58"/>
  <c r="BO660" i="58"/>
  <c r="BN659" i="58"/>
  <c r="BO659" i="58"/>
  <c r="BM659" i="58"/>
  <c r="BM658" i="58"/>
  <c r="BN658" i="58"/>
  <c r="BM657" i="58"/>
  <c r="BO657" i="58"/>
  <c r="BN657" i="58"/>
  <c r="BM656" i="58"/>
  <c r="BO656" i="58"/>
  <c r="BN656" i="58"/>
  <c r="BN655" i="58"/>
  <c r="BO655" i="58"/>
  <c r="BM655" i="58"/>
  <c r="BN654" i="58"/>
  <c r="BM654" i="58"/>
  <c r="BO654" i="58"/>
  <c r="BM653" i="58"/>
  <c r="BO653" i="58"/>
  <c r="BN653" i="58"/>
  <c r="BN652" i="58"/>
  <c r="BM652" i="58"/>
  <c r="BO652" i="58"/>
  <c r="BN651" i="58"/>
  <c r="BO651" i="58"/>
  <c r="BM651" i="58"/>
  <c r="BO650" i="58"/>
  <c r="BM650" i="58"/>
  <c r="BN650" i="58"/>
  <c r="BM649" i="58"/>
  <c r="BO649" i="58"/>
  <c r="BN649" i="58"/>
  <c r="BO648" i="58"/>
  <c r="BM648" i="58"/>
  <c r="BN648" i="58"/>
  <c r="BN647" i="58"/>
  <c r="BO647" i="58"/>
  <c r="BM647" i="58"/>
  <c r="BN646" i="58"/>
  <c r="BM646" i="58"/>
  <c r="BO646" i="58"/>
  <c r="BM645" i="58"/>
  <c r="BO645" i="58"/>
  <c r="BN645" i="58"/>
  <c r="BN644" i="58"/>
  <c r="BM644" i="58"/>
  <c r="BO644" i="58"/>
  <c r="BN643" i="58"/>
  <c r="BO643" i="58"/>
  <c r="BM643" i="58"/>
  <c r="BO642" i="58"/>
  <c r="BM642" i="58"/>
  <c r="BN642" i="58"/>
  <c r="BM641" i="58"/>
  <c r="BO641" i="58"/>
  <c r="BN641" i="58"/>
  <c r="BM640" i="58"/>
  <c r="BO640" i="58"/>
  <c r="BN640" i="58"/>
  <c r="BN639" i="58"/>
  <c r="BO639" i="58"/>
  <c r="BM639" i="58"/>
  <c r="BN638" i="58"/>
  <c r="BM638" i="58"/>
  <c r="BO638" i="58"/>
  <c r="BM637" i="58"/>
  <c r="BO637" i="58"/>
  <c r="BN637" i="58"/>
  <c r="BN636" i="58"/>
  <c r="BM636" i="58"/>
  <c r="BO636" i="58"/>
  <c r="BN635" i="58"/>
  <c r="BO635" i="58"/>
  <c r="BM635" i="58"/>
  <c r="BO634" i="58"/>
  <c r="BM634" i="58"/>
  <c r="BN634" i="58"/>
  <c r="BO633" i="58"/>
  <c r="BM633" i="58"/>
  <c r="BN633" i="58"/>
  <c r="BM632" i="58"/>
  <c r="BO632" i="58"/>
  <c r="BN632" i="58"/>
  <c r="BN631" i="58"/>
  <c r="BO631" i="58"/>
  <c r="BM631" i="58"/>
  <c r="BN630" i="58"/>
  <c r="BM630" i="58"/>
  <c r="BO630" i="58"/>
  <c r="BM629" i="58"/>
  <c r="BO629" i="58"/>
  <c r="BN629" i="58"/>
  <c r="BN628" i="58"/>
  <c r="BM628" i="58"/>
  <c r="BO628" i="58"/>
  <c r="BN627" i="58"/>
  <c r="BO627" i="58"/>
  <c r="BM627" i="58"/>
  <c r="BO626" i="58"/>
  <c r="BM626" i="58"/>
  <c r="BN626" i="58"/>
  <c r="BO625" i="58"/>
  <c r="BM625" i="58"/>
  <c r="BN625" i="58"/>
  <c r="BM624" i="58"/>
  <c r="BO624" i="58"/>
  <c r="BN624" i="58"/>
  <c r="BO623" i="58"/>
  <c r="BM623" i="58"/>
  <c r="BN623" i="58"/>
  <c r="BN622" i="58"/>
  <c r="BO622" i="58"/>
  <c r="BM622" i="58"/>
  <c r="BM621" i="58"/>
  <c r="BO621" i="58"/>
  <c r="BN621" i="58"/>
  <c r="BN620" i="58"/>
  <c r="BM620" i="58"/>
  <c r="BO620" i="58"/>
  <c r="BN619" i="58"/>
  <c r="BO619" i="58"/>
  <c r="BM619" i="58"/>
  <c r="BM618" i="58"/>
  <c r="BO618" i="58"/>
  <c r="BN618" i="58"/>
  <c r="BO617" i="58"/>
  <c r="BM617" i="58"/>
  <c r="BN617" i="58"/>
  <c r="BM616" i="58"/>
  <c r="BO616" i="58"/>
  <c r="BN616" i="58"/>
  <c r="BO615" i="58"/>
  <c r="BM615" i="58"/>
  <c r="BN615" i="58"/>
  <c r="BN614" i="58"/>
  <c r="BO614" i="58"/>
  <c r="BM614" i="58"/>
  <c r="BM613" i="58"/>
  <c r="BO613" i="58"/>
  <c r="BN613" i="58"/>
  <c r="BN612" i="58"/>
  <c r="BM612" i="58"/>
  <c r="BO612" i="58"/>
  <c r="BN611" i="58"/>
  <c r="BO611" i="58"/>
  <c r="BM611" i="58"/>
  <c r="BO610" i="58"/>
  <c r="BM610" i="58"/>
  <c r="BN610" i="58"/>
  <c r="BO609" i="58"/>
  <c r="BM609" i="58"/>
  <c r="BN609" i="58"/>
  <c r="BM608" i="58"/>
  <c r="BO608" i="58"/>
  <c r="BN608" i="58"/>
  <c r="BM607" i="58"/>
  <c r="BO607" i="58"/>
  <c r="BN607" i="58"/>
  <c r="BN606" i="58"/>
  <c r="BO606" i="58"/>
  <c r="BM606" i="58"/>
  <c r="BM605" i="58"/>
  <c r="BO605" i="58"/>
  <c r="BN605" i="58"/>
  <c r="BN604" i="58"/>
  <c r="BM604" i="58"/>
  <c r="BO604" i="58"/>
  <c r="BN603" i="58"/>
  <c r="BO603" i="58"/>
  <c r="BM603" i="58"/>
  <c r="BM602" i="58"/>
  <c r="BO602" i="58"/>
  <c r="BN602" i="58"/>
  <c r="BO601" i="58"/>
  <c r="BM601" i="58"/>
  <c r="BN601" i="58"/>
  <c r="BO600" i="58"/>
  <c r="BM600" i="58"/>
  <c r="BN600" i="58"/>
  <c r="BM599" i="58"/>
  <c r="BO599" i="58"/>
  <c r="BN599" i="58"/>
  <c r="BN598" i="58"/>
  <c r="BM598" i="58"/>
  <c r="BO598" i="58"/>
  <c r="BM597" i="58"/>
  <c r="BO597" i="58"/>
  <c r="BN597" i="58"/>
  <c r="BN596" i="58"/>
  <c r="BM596" i="58"/>
  <c r="BO596" i="58"/>
  <c r="BN595" i="58"/>
  <c r="BO595" i="58"/>
  <c r="BM595" i="58"/>
  <c r="BM594" i="58"/>
  <c r="BO594" i="58"/>
  <c r="BN594" i="58"/>
  <c r="BO593" i="58"/>
  <c r="BM593" i="58"/>
  <c r="BN593" i="58"/>
  <c r="BO592" i="58"/>
  <c r="BM592" i="58"/>
  <c r="BN592" i="58"/>
  <c r="BM591" i="58"/>
  <c r="BO591" i="58"/>
  <c r="BN591" i="58"/>
  <c r="BN590" i="58"/>
  <c r="BO590" i="58"/>
  <c r="BM590" i="58"/>
  <c r="BM589" i="58"/>
  <c r="BO589" i="58"/>
  <c r="BN589" i="58"/>
  <c r="BN588" i="58"/>
  <c r="BM588" i="58"/>
  <c r="BO588" i="58"/>
  <c r="BN587" i="58"/>
  <c r="BO587" i="58"/>
  <c r="BM587" i="58"/>
  <c r="BM586" i="58"/>
  <c r="BO586" i="58"/>
  <c r="BN586" i="58"/>
  <c r="BO585" i="58"/>
  <c r="BM585" i="58"/>
  <c r="BN585" i="58"/>
  <c r="BO584" i="58"/>
  <c r="BM584" i="58"/>
  <c r="BN584" i="58"/>
  <c r="BM583" i="58"/>
  <c r="BO583" i="58"/>
  <c r="BN583" i="58"/>
  <c r="BN582" i="58"/>
  <c r="BM582" i="58"/>
  <c r="BO582" i="58"/>
  <c r="BO581" i="58"/>
  <c r="BM581" i="58"/>
  <c r="BN581" i="58"/>
  <c r="BN580" i="58"/>
  <c r="BM580" i="58"/>
  <c r="BO580" i="58"/>
  <c r="BO579" i="58"/>
  <c r="BM579" i="58"/>
  <c r="BM578" i="58"/>
  <c r="BN578" i="58"/>
  <c r="BN577" i="58"/>
  <c r="BM577" i="58"/>
  <c r="BO577" i="58"/>
  <c r="BO576" i="58"/>
  <c r="BM576" i="58"/>
  <c r="BN576" i="58"/>
  <c r="BN574" i="58"/>
  <c r="BM574" i="58"/>
  <c r="BO574" i="58"/>
  <c r="BN573" i="58"/>
  <c r="BO573" i="58"/>
  <c r="BM573" i="58"/>
  <c r="BM572" i="58"/>
  <c r="BO572" i="58"/>
  <c r="BN572" i="58"/>
  <c r="BN571" i="58"/>
  <c r="BO571" i="58"/>
  <c r="BM571" i="58"/>
  <c r="BO570" i="58"/>
  <c r="BM570" i="58"/>
  <c r="BN570" i="58"/>
  <c r="BM569" i="58"/>
  <c r="BO569" i="58"/>
  <c r="BN569" i="58"/>
  <c r="BM568" i="58"/>
  <c r="BO568" i="58"/>
  <c r="BN568" i="58"/>
  <c r="BO567" i="58"/>
  <c r="BM567" i="58"/>
  <c r="BN567" i="58"/>
  <c r="BN566" i="58"/>
  <c r="BM566" i="58"/>
  <c r="BO566" i="58"/>
  <c r="BN565" i="58"/>
  <c r="BM565" i="58"/>
  <c r="BO565" i="58"/>
  <c r="BM564" i="58"/>
  <c r="BO564" i="58"/>
  <c r="BN564" i="58"/>
  <c r="BN563" i="58"/>
  <c r="BO563" i="58"/>
  <c r="BM563" i="58"/>
  <c r="BO562" i="58"/>
  <c r="BM562" i="58"/>
  <c r="BN562" i="58"/>
  <c r="BM561" i="58"/>
  <c r="BO561" i="58"/>
  <c r="BN561" i="58"/>
  <c r="BO560" i="58"/>
  <c r="BM560" i="58"/>
  <c r="BN560" i="58"/>
  <c r="BO559" i="58"/>
  <c r="BM559" i="58"/>
  <c r="BN559" i="58"/>
  <c r="BN558" i="58"/>
  <c r="BM558" i="58"/>
  <c r="BO558" i="58"/>
  <c r="BN557" i="58"/>
  <c r="BM557" i="58"/>
  <c r="BO557" i="58"/>
  <c r="BM556" i="58"/>
  <c r="BO556" i="58"/>
  <c r="BN556" i="58"/>
  <c r="BN555" i="58"/>
  <c r="BO555" i="58"/>
  <c r="BM555" i="58"/>
  <c r="BM554" i="58"/>
  <c r="BN554" i="58"/>
  <c r="BM553" i="58"/>
  <c r="BO553" i="58"/>
  <c r="BN553" i="58"/>
  <c r="BN552" i="58"/>
  <c r="BM552" i="58"/>
  <c r="BO552" i="58"/>
  <c r="BO551" i="58"/>
  <c r="BM551" i="58"/>
  <c r="BN551" i="58"/>
  <c r="BM550" i="58"/>
  <c r="BO550" i="58"/>
  <c r="BN550" i="58"/>
  <c r="BN549" i="58"/>
  <c r="BM549" i="58"/>
  <c r="BO549" i="58"/>
  <c r="BN548" i="58"/>
  <c r="BM548" i="58"/>
  <c r="BO548" i="58"/>
  <c r="BN547" i="58"/>
  <c r="BO547" i="58"/>
  <c r="BM547" i="58"/>
  <c r="BO546" i="58"/>
  <c r="BM546" i="58"/>
  <c r="BN546" i="58"/>
  <c r="BO545" i="58"/>
  <c r="BM545" i="58"/>
  <c r="BN545" i="58"/>
  <c r="BN544" i="58"/>
  <c r="BM544" i="58"/>
  <c r="BO544" i="58"/>
  <c r="BO543" i="58"/>
  <c r="BM543" i="58"/>
  <c r="BN543" i="58"/>
  <c r="BM542" i="58"/>
  <c r="BO542" i="58"/>
  <c r="BN542" i="58"/>
  <c r="BN541" i="58"/>
  <c r="BM541" i="58"/>
  <c r="BO541" i="58"/>
  <c r="BN540" i="58"/>
  <c r="BM540" i="58"/>
  <c r="BO540" i="58"/>
  <c r="BN539" i="58"/>
  <c r="BO539" i="58"/>
  <c r="BM539" i="58"/>
  <c r="BO538" i="58"/>
  <c r="BM538" i="58"/>
  <c r="BN538" i="58"/>
  <c r="BO537" i="58"/>
  <c r="BM537" i="58"/>
  <c r="BN537" i="58"/>
  <c r="BN536" i="58"/>
  <c r="BM536" i="58"/>
  <c r="BO536" i="58"/>
  <c r="BO535" i="58"/>
  <c r="BM535" i="58"/>
  <c r="BN535" i="58"/>
  <c r="BO534" i="58"/>
  <c r="BM534" i="58"/>
  <c r="BN534" i="58"/>
  <c r="BN533" i="58"/>
  <c r="BM533" i="58"/>
  <c r="BO533" i="58"/>
  <c r="BN532" i="58"/>
  <c r="BM532" i="58"/>
  <c r="BO532" i="58"/>
  <c r="BN531" i="58"/>
  <c r="BO531" i="58"/>
  <c r="BM531" i="58"/>
  <c r="BO530" i="58"/>
  <c r="BM530" i="58"/>
  <c r="BN530" i="58"/>
  <c r="BO529" i="58"/>
  <c r="BM529" i="58"/>
  <c r="BN529" i="58"/>
  <c r="BN528" i="58"/>
  <c r="BM528" i="58"/>
  <c r="BO528" i="58"/>
  <c r="BO527" i="58"/>
  <c r="BM527" i="58"/>
  <c r="BN527" i="58"/>
  <c r="BM526" i="58"/>
  <c r="BO526" i="58"/>
  <c r="BN526" i="58"/>
  <c r="BN525" i="58"/>
  <c r="BM525" i="58"/>
  <c r="BO525" i="58"/>
  <c r="BN524" i="58"/>
  <c r="BM524" i="58"/>
  <c r="BO524" i="58"/>
  <c r="BN523" i="58"/>
  <c r="BO523" i="58"/>
  <c r="BM523" i="58"/>
  <c r="BM522" i="58"/>
  <c r="BO522" i="58"/>
  <c r="BN522" i="58"/>
  <c r="BO521" i="58"/>
  <c r="BM521" i="58"/>
  <c r="BN521" i="58"/>
  <c r="BN520" i="58"/>
  <c r="BM520" i="58"/>
  <c r="BO520" i="58"/>
  <c r="BM519" i="58"/>
  <c r="BO519" i="58"/>
  <c r="BN519" i="58"/>
  <c r="BO518" i="58"/>
  <c r="BM518" i="58"/>
  <c r="BN518" i="58"/>
  <c r="BN517" i="58"/>
  <c r="BM517" i="58"/>
  <c r="BO517" i="58"/>
  <c r="BN516" i="58"/>
  <c r="BM516" i="58"/>
  <c r="BO516" i="58"/>
  <c r="BN515" i="58"/>
  <c r="BO515" i="58"/>
  <c r="BM515" i="58"/>
  <c r="BM514" i="58"/>
  <c r="BO514" i="58"/>
  <c r="BN514" i="58"/>
  <c r="BO513" i="58"/>
  <c r="BM513" i="58"/>
  <c r="BN513" i="58"/>
  <c r="BN512" i="58"/>
  <c r="BO512" i="58"/>
  <c r="BM512" i="58"/>
  <c r="BM511" i="58"/>
  <c r="BO511" i="58"/>
  <c r="BN511" i="58"/>
  <c r="BM510" i="58"/>
  <c r="BO510" i="58"/>
  <c r="BN510" i="58"/>
  <c r="BN509" i="58"/>
  <c r="BM509" i="58"/>
  <c r="BO509" i="58"/>
  <c r="BN508" i="58"/>
  <c r="BM508" i="58"/>
  <c r="BO508" i="58"/>
  <c r="BN507" i="58"/>
  <c r="BO507" i="58"/>
  <c r="BM507" i="58"/>
  <c r="BO506" i="58"/>
  <c r="BM506" i="58"/>
  <c r="BN506" i="58"/>
  <c r="BO505" i="58"/>
  <c r="BM505" i="58"/>
  <c r="BN505" i="58"/>
  <c r="BN504" i="58"/>
  <c r="BO504" i="58"/>
  <c r="BM504" i="58"/>
  <c r="BM503" i="58"/>
  <c r="BO503" i="58"/>
  <c r="BN503" i="58"/>
  <c r="BM502" i="58"/>
  <c r="BO502" i="58"/>
  <c r="BN502" i="58"/>
  <c r="BO501" i="58"/>
  <c r="BM501" i="58"/>
  <c r="BN500" i="58"/>
  <c r="BM500" i="58"/>
  <c r="BO500" i="58"/>
  <c r="BN499" i="58"/>
  <c r="BO499" i="58"/>
  <c r="BM499" i="58"/>
  <c r="BM498" i="58"/>
  <c r="BO498" i="58"/>
  <c r="BN498" i="58"/>
  <c r="BO497" i="58"/>
  <c r="BM497" i="58"/>
  <c r="BN497" i="58"/>
  <c r="BN496" i="58"/>
  <c r="BO496" i="58"/>
  <c r="BM496" i="58"/>
  <c r="BM495" i="58"/>
  <c r="BO495" i="58"/>
  <c r="BN495" i="58"/>
  <c r="BM494" i="58"/>
  <c r="BO494" i="58"/>
  <c r="BN494" i="58"/>
  <c r="BN493" i="58"/>
  <c r="BM493" i="58"/>
  <c r="BO493" i="58"/>
  <c r="BN492" i="58"/>
  <c r="BM492" i="58"/>
  <c r="BO492" i="58"/>
  <c r="BO491" i="58"/>
  <c r="BM491" i="58"/>
  <c r="BN491" i="58"/>
  <c r="BO490" i="58"/>
  <c r="BM490" i="58"/>
  <c r="BN490" i="58"/>
  <c r="BM489" i="58"/>
  <c r="BO489" i="58"/>
  <c r="BN489" i="58"/>
  <c r="BN488" i="58"/>
  <c r="BO488" i="58"/>
  <c r="BM488" i="58"/>
  <c r="BM487" i="58"/>
  <c r="BO487" i="58"/>
  <c r="BN487" i="58"/>
  <c r="BM486" i="58"/>
  <c r="BO486" i="58"/>
  <c r="BN486" i="58"/>
  <c r="BN485" i="58"/>
  <c r="BM485" i="58"/>
  <c r="BO485" i="58"/>
  <c r="BN484" i="58"/>
  <c r="BM484" i="58"/>
  <c r="BO484" i="58"/>
  <c r="BO483" i="58"/>
  <c r="BM483" i="58"/>
  <c r="BN483" i="58"/>
  <c r="BO482" i="58"/>
  <c r="BM482" i="58"/>
  <c r="BN482" i="58"/>
  <c r="BM481" i="58"/>
  <c r="BO481" i="58"/>
  <c r="BN481" i="58"/>
  <c r="BN480" i="58"/>
  <c r="BM480" i="58"/>
  <c r="BO480" i="58"/>
  <c r="BO479" i="58"/>
  <c r="BM479" i="58"/>
  <c r="BN479" i="58"/>
  <c r="BM478" i="58"/>
  <c r="BO478" i="58"/>
  <c r="BN478" i="58"/>
  <c r="BN477" i="58"/>
  <c r="BM477" i="58"/>
  <c r="BO477" i="58"/>
  <c r="BN475" i="58"/>
  <c r="BO475" i="58"/>
  <c r="BM475" i="58"/>
  <c r="BO474" i="58"/>
  <c r="BM474" i="58"/>
  <c r="BN474" i="58"/>
  <c r="BM473" i="58"/>
  <c r="BO473" i="58"/>
  <c r="BN473" i="58"/>
  <c r="BO472" i="58"/>
  <c r="BM472" i="58"/>
  <c r="BN472" i="58"/>
  <c r="BN471" i="58"/>
  <c r="BO471" i="58"/>
  <c r="BM471" i="58"/>
  <c r="BM470" i="58"/>
  <c r="BO470" i="58"/>
  <c r="BN470" i="58"/>
  <c r="BN469" i="58"/>
  <c r="BM469" i="58"/>
  <c r="BO469" i="58"/>
  <c r="BN468" i="58"/>
  <c r="BM468" i="58"/>
  <c r="BO468" i="58"/>
  <c r="BN467" i="58"/>
  <c r="BO467" i="58"/>
  <c r="BM467" i="58"/>
  <c r="BO466" i="58"/>
  <c r="BM466" i="58"/>
  <c r="BN466" i="58"/>
  <c r="BM465" i="58"/>
  <c r="BO465" i="58"/>
  <c r="BN465" i="58"/>
  <c r="BM464" i="58"/>
  <c r="BO464" i="58"/>
  <c r="BN464" i="58"/>
  <c r="BN463" i="58"/>
  <c r="BO463" i="58"/>
  <c r="BM463" i="58"/>
  <c r="BM462" i="58"/>
  <c r="BO462" i="58"/>
  <c r="BN462" i="58"/>
  <c r="BN461" i="58"/>
  <c r="BM461" i="58"/>
  <c r="BO461" i="58"/>
  <c r="BN460" i="58"/>
  <c r="BM460" i="58"/>
  <c r="BO460" i="58"/>
  <c r="BN459" i="58"/>
  <c r="BO459" i="58"/>
  <c r="BM459" i="58"/>
  <c r="BO458" i="58"/>
  <c r="BM458" i="58"/>
  <c r="BN458" i="58"/>
  <c r="BO457" i="58"/>
  <c r="BM457" i="58"/>
  <c r="BN457" i="58"/>
  <c r="BM456" i="58"/>
  <c r="BO456" i="58"/>
  <c r="BN456" i="58"/>
  <c r="BN455" i="58"/>
  <c r="BO455" i="58"/>
  <c r="BM455" i="58"/>
  <c r="BM454" i="58"/>
  <c r="BO454" i="58"/>
  <c r="BN454" i="58"/>
  <c r="BN453" i="58"/>
  <c r="BM453" i="58"/>
  <c r="BO453" i="58"/>
  <c r="BN452" i="58"/>
  <c r="BM452" i="58"/>
  <c r="BO452" i="58"/>
  <c r="BN451" i="58"/>
  <c r="BO451" i="58"/>
  <c r="BM451" i="58"/>
  <c r="BO450" i="58"/>
  <c r="BM450" i="58"/>
  <c r="BN450" i="58"/>
  <c r="BO449" i="58"/>
  <c r="BM449" i="58"/>
  <c r="BN449" i="58"/>
  <c r="BM448" i="58"/>
  <c r="BO448" i="58"/>
  <c r="BN448" i="58"/>
  <c r="BN447" i="58"/>
  <c r="BO447" i="58"/>
  <c r="BM447" i="58"/>
  <c r="BO446" i="58"/>
  <c r="BM446" i="58"/>
  <c r="BN446" i="58"/>
  <c r="BN445" i="58"/>
  <c r="BM445" i="58"/>
  <c r="BO445" i="58"/>
  <c r="BN444" i="58"/>
  <c r="BM444" i="58"/>
  <c r="BO444" i="58"/>
  <c r="BN443" i="58"/>
  <c r="BO443" i="58"/>
  <c r="BM443" i="58"/>
  <c r="BM442" i="58"/>
  <c r="BO442" i="58"/>
  <c r="BN442" i="58"/>
  <c r="BO441" i="58"/>
  <c r="BM441" i="58"/>
  <c r="BN441" i="58"/>
  <c r="BM440" i="58"/>
  <c r="BO440" i="58"/>
  <c r="BN440" i="58"/>
  <c r="BN439" i="58"/>
  <c r="BO439" i="58"/>
  <c r="BM439" i="58"/>
  <c r="BO438" i="58"/>
  <c r="BM438" i="58"/>
  <c r="BN438" i="58"/>
  <c r="BN437" i="58"/>
  <c r="BM437" i="58"/>
  <c r="BO437" i="58"/>
  <c r="BN436" i="58"/>
  <c r="BM436" i="58"/>
  <c r="BO436" i="58"/>
  <c r="BN435" i="58"/>
  <c r="BO435" i="58"/>
  <c r="BM435" i="58"/>
  <c r="BO434" i="58"/>
  <c r="BM434" i="58"/>
  <c r="BN434" i="58"/>
  <c r="BO433" i="58"/>
  <c r="BM433" i="58"/>
  <c r="BN433" i="58"/>
  <c r="BM432" i="58"/>
  <c r="BO432" i="58"/>
  <c r="BN432" i="58"/>
  <c r="BN431" i="58"/>
  <c r="BO431" i="58"/>
  <c r="BM431" i="58"/>
  <c r="BO430" i="58"/>
  <c r="BM430" i="58"/>
  <c r="BN430" i="58"/>
  <c r="BN429" i="58"/>
  <c r="BM429" i="58"/>
  <c r="BO429" i="58"/>
  <c r="BN428" i="58"/>
  <c r="BM428" i="58"/>
  <c r="BO428" i="58"/>
  <c r="BN427" i="58"/>
  <c r="BO427" i="58"/>
  <c r="BM427" i="58"/>
  <c r="BO426" i="58"/>
  <c r="BM426" i="58"/>
  <c r="BN426" i="58"/>
  <c r="BO425" i="58"/>
  <c r="BM425" i="58"/>
  <c r="BN425" i="58"/>
  <c r="BM424" i="58"/>
  <c r="BO424" i="58"/>
  <c r="BN424" i="58"/>
  <c r="BN423" i="58"/>
  <c r="BM423" i="58"/>
  <c r="BO423" i="58"/>
  <c r="BM422" i="58"/>
  <c r="BO422" i="58"/>
  <c r="BN422" i="58"/>
  <c r="BN421" i="58"/>
  <c r="BM421" i="58"/>
  <c r="BO421" i="58"/>
  <c r="BN420" i="58"/>
  <c r="BM420" i="58"/>
  <c r="BO420" i="58"/>
  <c r="BN419" i="58"/>
  <c r="BO419" i="58"/>
  <c r="BM419" i="58"/>
  <c r="BO418" i="58"/>
  <c r="BM418" i="58"/>
  <c r="BN418" i="58"/>
  <c r="BO417" i="58"/>
  <c r="BM417" i="58"/>
  <c r="BN417" i="58"/>
  <c r="BM416" i="58"/>
  <c r="BO416" i="58"/>
  <c r="BN416" i="58"/>
  <c r="BN415" i="58"/>
  <c r="BM415" i="58"/>
  <c r="BO415" i="58"/>
  <c r="BM414" i="58"/>
  <c r="BO414" i="58"/>
  <c r="BN414" i="58"/>
  <c r="BN413" i="58"/>
  <c r="BM413" i="58"/>
  <c r="BO413" i="58"/>
  <c r="BN412" i="58"/>
  <c r="BM412" i="58"/>
  <c r="BO412" i="58"/>
  <c r="BN411" i="58"/>
  <c r="BO411" i="58"/>
  <c r="BM411" i="58"/>
  <c r="BO410" i="58"/>
  <c r="BM410" i="58"/>
  <c r="BN410" i="58"/>
  <c r="BO409" i="58"/>
  <c r="BM409" i="58"/>
  <c r="BN409" i="58"/>
  <c r="BO408" i="58"/>
  <c r="BM408" i="58"/>
  <c r="BN408" i="58"/>
  <c r="BN407" i="58"/>
  <c r="BM407" i="58"/>
  <c r="BO407" i="58"/>
  <c r="BO406" i="58"/>
  <c r="BM406" i="58"/>
  <c r="BN406" i="58"/>
  <c r="BN405" i="58"/>
  <c r="BM405" i="58"/>
  <c r="BO405" i="58"/>
  <c r="BN404" i="58"/>
  <c r="BM404" i="58"/>
  <c r="BO404" i="58"/>
  <c r="BN403" i="58"/>
  <c r="BO403" i="58"/>
  <c r="BM403" i="58"/>
  <c r="BM402" i="58"/>
  <c r="BO402" i="58"/>
  <c r="BN402" i="58"/>
  <c r="BO401" i="58"/>
  <c r="BM401" i="58"/>
  <c r="BN401" i="58"/>
  <c r="BO400" i="58"/>
  <c r="BM400" i="58"/>
  <c r="BN400" i="58"/>
  <c r="BN399" i="58"/>
  <c r="BM399" i="58"/>
  <c r="BO399" i="58"/>
  <c r="BM398" i="58"/>
  <c r="BO398" i="58"/>
  <c r="BN398" i="58"/>
  <c r="BN397" i="58"/>
  <c r="BO397" i="58"/>
  <c r="BM397" i="58"/>
  <c r="BN396" i="58"/>
  <c r="BM396" i="58"/>
  <c r="BO396" i="58"/>
  <c r="BN395" i="58"/>
  <c r="BO395" i="58"/>
  <c r="BM395" i="58"/>
  <c r="BM394" i="58"/>
  <c r="BO394" i="58"/>
  <c r="BN394" i="58"/>
  <c r="BO393" i="58"/>
  <c r="BM393" i="58"/>
  <c r="BN393" i="58"/>
  <c r="BO392" i="58"/>
  <c r="BM392" i="58"/>
  <c r="BN392" i="58"/>
  <c r="BN391" i="58"/>
  <c r="BM391" i="58"/>
  <c r="BO391" i="58"/>
  <c r="BM390" i="58"/>
  <c r="BO390" i="58"/>
  <c r="BN390" i="58"/>
  <c r="BN389" i="58"/>
  <c r="BO389" i="58"/>
  <c r="BM389" i="58"/>
  <c r="BN388" i="58"/>
  <c r="BM388" i="58"/>
  <c r="BO388" i="58"/>
  <c r="BN387" i="58"/>
  <c r="BO387" i="58"/>
  <c r="BM387" i="58"/>
  <c r="BO386" i="58"/>
  <c r="BM386" i="58"/>
  <c r="BN386" i="58"/>
  <c r="BM385" i="58"/>
  <c r="BO385" i="58"/>
  <c r="BN385" i="58"/>
  <c r="BO384" i="58"/>
  <c r="BM384" i="58"/>
  <c r="BN384" i="58"/>
  <c r="BN383" i="58"/>
  <c r="BM383" i="58"/>
  <c r="BO383" i="58"/>
  <c r="BM382" i="58"/>
  <c r="BO382" i="58"/>
  <c r="BN382" i="58"/>
  <c r="BN381" i="58"/>
  <c r="BO381" i="58"/>
  <c r="BM381" i="58"/>
  <c r="BN380" i="58"/>
  <c r="BM380" i="58"/>
  <c r="BO380" i="58"/>
  <c r="BN379" i="58"/>
  <c r="BO379" i="58"/>
  <c r="BM379" i="58"/>
  <c r="BO378" i="58"/>
  <c r="BM378" i="58"/>
  <c r="BN378" i="58"/>
  <c r="BM377" i="58"/>
  <c r="BO377" i="58"/>
  <c r="BN377" i="58"/>
  <c r="BO376" i="58"/>
  <c r="BM376" i="58"/>
  <c r="BN376" i="58"/>
  <c r="BN375" i="58"/>
  <c r="BO375" i="58"/>
  <c r="BM375" i="58"/>
  <c r="BM374" i="58"/>
  <c r="BO374" i="58"/>
  <c r="BN374" i="58"/>
  <c r="BN373" i="58"/>
  <c r="BM373" i="58"/>
  <c r="BO373" i="58"/>
  <c r="BN372" i="58"/>
  <c r="BM372" i="58"/>
  <c r="BO372" i="58"/>
  <c r="BN371" i="58"/>
  <c r="BO371" i="58"/>
  <c r="BM371" i="58"/>
  <c r="BO370" i="58"/>
  <c r="BM370" i="58"/>
  <c r="BN370" i="58"/>
  <c r="BM369" i="58"/>
  <c r="BO369" i="58"/>
  <c r="BN369" i="58"/>
  <c r="BO368" i="58"/>
  <c r="BM368" i="58"/>
  <c r="BN368" i="58"/>
  <c r="BN367" i="58"/>
  <c r="BO367" i="58"/>
  <c r="BM367" i="58"/>
  <c r="BM366" i="58"/>
  <c r="BO366" i="58"/>
  <c r="BN366" i="58"/>
  <c r="BN365" i="58"/>
  <c r="BM365" i="58"/>
  <c r="BO365" i="58"/>
  <c r="BN364" i="58"/>
  <c r="BM364" i="58"/>
  <c r="BO364" i="58"/>
  <c r="BN363" i="58"/>
  <c r="BO363" i="58"/>
  <c r="BM363" i="58"/>
  <c r="BO362" i="58"/>
  <c r="BM362" i="58"/>
  <c r="BN362" i="58"/>
  <c r="BM361" i="58"/>
  <c r="BO361" i="58"/>
  <c r="BN361" i="58"/>
  <c r="BO360" i="58"/>
  <c r="BM360" i="58"/>
  <c r="BN360" i="58"/>
  <c r="BN359" i="58"/>
  <c r="BO359" i="58"/>
  <c r="BM359" i="58"/>
  <c r="BM358" i="58"/>
  <c r="BO358" i="58"/>
  <c r="BN358" i="58"/>
  <c r="BM357" i="58"/>
  <c r="BN357" i="58"/>
  <c r="BN356" i="58"/>
  <c r="BM356" i="58"/>
  <c r="BO356" i="58"/>
  <c r="BN355" i="58"/>
  <c r="BO355" i="58"/>
  <c r="BM355" i="58"/>
  <c r="BO354" i="58"/>
  <c r="BM354" i="58"/>
  <c r="BN354" i="58"/>
  <c r="BO353" i="58"/>
  <c r="BM353" i="58"/>
  <c r="BN353" i="58"/>
  <c r="BM352" i="58"/>
  <c r="BO352" i="58"/>
  <c r="BN352" i="58"/>
  <c r="BN351" i="58"/>
  <c r="BO351" i="58"/>
  <c r="BM351" i="58"/>
  <c r="BM350" i="58"/>
  <c r="BO350" i="58"/>
  <c r="BN350" i="58"/>
  <c r="BM349" i="58"/>
  <c r="BO349" i="58"/>
  <c r="BN349" i="58"/>
  <c r="BN348" i="58"/>
  <c r="BO348" i="58"/>
  <c r="BM348" i="58"/>
  <c r="BO347" i="58"/>
  <c r="BM347" i="58"/>
  <c r="BO346" i="58"/>
  <c r="BM346" i="58"/>
  <c r="BN346" i="58"/>
  <c r="BO345" i="58"/>
  <c r="BM345" i="58"/>
  <c r="BN345" i="58"/>
  <c r="BM344" i="58"/>
  <c r="BO344" i="58"/>
  <c r="BN344" i="58"/>
  <c r="BN343" i="58"/>
  <c r="BO343" i="58"/>
  <c r="BM343" i="58"/>
  <c r="BO342" i="58"/>
  <c r="BM342" i="58"/>
  <c r="BN342" i="58"/>
  <c r="BM341" i="58"/>
  <c r="BO341" i="58"/>
  <c r="BN341" i="58"/>
  <c r="BN340" i="58"/>
  <c r="BM340" i="58"/>
  <c r="BO340" i="58"/>
  <c r="BN339" i="58"/>
  <c r="BO339" i="58"/>
  <c r="BM339" i="58"/>
  <c r="BO338" i="58"/>
  <c r="BM338" i="58"/>
  <c r="BN338" i="58"/>
  <c r="BO337" i="58"/>
  <c r="BM337" i="58"/>
  <c r="BN337" i="58"/>
  <c r="BM336" i="58"/>
  <c r="BO336" i="58"/>
  <c r="BN336" i="58"/>
  <c r="BN335" i="58"/>
  <c r="BM335" i="58"/>
  <c r="BO335" i="58"/>
  <c r="BO334" i="58"/>
  <c r="BM334" i="58"/>
  <c r="BN334" i="58"/>
  <c r="BM333" i="58"/>
  <c r="BO333" i="58"/>
  <c r="BN333" i="58"/>
  <c r="BN332" i="58"/>
  <c r="BM332" i="58"/>
  <c r="BO332" i="58"/>
  <c r="BN331" i="58"/>
  <c r="BO331" i="58"/>
  <c r="BM331" i="58"/>
  <c r="BO330" i="58"/>
  <c r="BM330" i="58"/>
  <c r="BN330" i="58"/>
  <c r="BO329" i="58"/>
  <c r="BM329" i="58"/>
  <c r="BN329" i="58"/>
  <c r="BM328" i="58"/>
  <c r="BO328" i="58"/>
  <c r="BN328" i="58"/>
  <c r="BN327" i="58"/>
  <c r="BM327" i="58"/>
  <c r="BO327" i="58"/>
  <c r="BO326" i="58"/>
  <c r="BM326" i="58"/>
  <c r="BN326" i="58"/>
  <c r="BM325" i="58"/>
  <c r="BO325" i="58"/>
  <c r="BN325" i="58"/>
  <c r="BN324" i="58"/>
  <c r="BM324" i="58"/>
  <c r="BO324" i="58"/>
  <c r="BN323" i="58"/>
  <c r="BO323" i="58"/>
  <c r="BM323" i="58"/>
  <c r="BM322" i="58"/>
  <c r="BO322" i="58"/>
  <c r="BN322" i="58"/>
  <c r="BO321" i="58"/>
  <c r="BM321" i="58"/>
  <c r="BN321" i="58"/>
  <c r="BO320" i="58"/>
  <c r="BM320" i="58"/>
  <c r="BN320" i="58"/>
  <c r="BN319" i="58"/>
  <c r="BM319" i="58"/>
  <c r="BO319" i="58"/>
  <c r="BO318" i="58"/>
  <c r="BM318" i="58"/>
  <c r="BN318" i="58"/>
  <c r="BM317" i="58"/>
  <c r="BO317" i="58"/>
  <c r="BN317" i="58"/>
  <c r="BN316" i="58"/>
  <c r="BM316" i="58"/>
  <c r="BO316" i="58"/>
  <c r="BN315" i="58"/>
  <c r="BO315" i="58"/>
  <c r="BM315" i="58"/>
  <c r="BM314" i="58"/>
  <c r="BO314" i="58"/>
  <c r="BN314" i="58"/>
  <c r="BO313" i="58"/>
  <c r="BM313" i="58"/>
  <c r="BN313" i="58"/>
  <c r="BO312" i="58"/>
  <c r="BM312" i="58"/>
  <c r="BN312" i="58"/>
  <c r="BN311" i="58"/>
  <c r="BM311" i="58"/>
  <c r="BO311" i="58"/>
  <c r="BM310" i="58"/>
  <c r="BO310" i="58"/>
  <c r="BN310" i="58"/>
  <c r="BO309" i="58"/>
  <c r="BM309" i="58"/>
  <c r="BN309" i="58"/>
  <c r="BN308" i="58"/>
  <c r="BM308" i="58"/>
  <c r="BO308" i="58"/>
  <c r="BN307" i="58"/>
  <c r="BO307" i="58"/>
  <c r="BM307" i="58"/>
  <c r="BM306" i="58"/>
  <c r="BO306" i="58"/>
  <c r="BN306" i="58"/>
  <c r="BO305" i="58"/>
  <c r="BM305" i="58"/>
  <c r="BN305" i="58"/>
  <c r="BO304" i="58"/>
  <c r="BM304" i="58"/>
  <c r="BN304" i="58"/>
  <c r="BN303" i="58"/>
  <c r="BM303" i="58"/>
  <c r="BO303" i="58"/>
  <c r="BM302" i="58"/>
  <c r="BO302" i="58"/>
  <c r="BN302" i="58"/>
  <c r="BM301" i="58"/>
  <c r="BO301" i="58"/>
  <c r="BN301" i="58"/>
  <c r="BN300" i="58"/>
  <c r="BM300" i="58"/>
  <c r="BO300" i="58"/>
  <c r="BN299" i="58"/>
  <c r="BO299" i="58"/>
  <c r="BM299" i="58"/>
  <c r="BO298" i="58"/>
  <c r="BM298" i="58"/>
  <c r="BN298" i="58"/>
  <c r="BM297" i="58"/>
  <c r="BO297" i="58"/>
  <c r="BN297" i="58"/>
  <c r="BO296" i="58"/>
  <c r="BM296" i="58"/>
  <c r="BN296" i="58"/>
  <c r="BN295" i="58"/>
  <c r="BM295" i="58"/>
  <c r="BO295" i="58"/>
  <c r="BM294" i="58"/>
  <c r="BO294" i="58"/>
  <c r="BN294" i="58"/>
  <c r="BO293" i="58"/>
  <c r="BM293" i="58"/>
  <c r="BN293" i="58"/>
  <c r="BN292" i="58"/>
  <c r="BM292" i="58"/>
  <c r="BO292" i="58"/>
  <c r="BN291" i="58"/>
  <c r="BO291" i="58"/>
  <c r="BM291" i="58"/>
  <c r="BO290" i="58"/>
  <c r="BM290" i="58"/>
  <c r="BN290" i="58"/>
  <c r="BM289" i="58"/>
  <c r="BO289" i="58"/>
  <c r="BN289" i="58"/>
  <c r="BO288" i="58"/>
  <c r="BM288" i="58"/>
  <c r="BN288" i="58"/>
  <c r="BN287" i="58"/>
  <c r="BO287" i="58"/>
  <c r="BM287" i="58"/>
  <c r="BM286" i="58"/>
  <c r="BO286" i="58"/>
  <c r="BN286" i="58"/>
  <c r="BM285" i="58"/>
  <c r="BO285" i="58"/>
  <c r="BN285" i="58"/>
  <c r="BN284" i="58"/>
  <c r="BM284" i="58"/>
  <c r="BO284" i="58"/>
  <c r="BN283" i="58"/>
  <c r="BO283" i="58"/>
  <c r="BM283" i="58"/>
  <c r="BO282" i="58"/>
  <c r="BM282" i="58"/>
  <c r="BN282" i="58"/>
  <c r="BM281" i="58"/>
  <c r="BO281" i="58"/>
  <c r="BN281" i="58"/>
  <c r="BO280" i="58"/>
  <c r="BM280" i="58"/>
  <c r="BN280" i="58"/>
  <c r="BN279" i="58"/>
  <c r="BO279" i="58"/>
  <c r="BM279" i="58"/>
  <c r="BM278" i="58"/>
  <c r="BO278" i="58"/>
  <c r="BN278" i="58"/>
  <c r="BM277" i="58"/>
  <c r="BO277" i="58"/>
  <c r="BN277" i="58"/>
  <c r="BN276" i="58"/>
  <c r="BM276" i="58"/>
  <c r="BO276" i="58"/>
  <c r="BN275" i="58"/>
  <c r="BO275" i="58"/>
  <c r="BM275" i="58"/>
  <c r="BO274" i="58"/>
  <c r="BM274" i="58"/>
  <c r="BN274" i="58"/>
  <c r="BM273" i="58"/>
  <c r="BO273" i="58"/>
  <c r="BN273" i="58"/>
  <c r="BM272" i="58"/>
  <c r="BO272" i="58"/>
  <c r="BN272" i="58"/>
  <c r="BN271" i="58"/>
  <c r="BO271" i="58"/>
  <c r="BM271" i="58"/>
  <c r="BM270" i="58"/>
  <c r="BO270" i="58"/>
  <c r="BN270" i="58"/>
  <c r="BM269" i="58"/>
  <c r="BO269" i="58"/>
  <c r="BN269" i="58"/>
  <c r="BN268" i="58"/>
  <c r="BM268" i="58"/>
  <c r="BO268" i="58"/>
  <c r="BN267" i="58"/>
  <c r="BO267" i="58"/>
  <c r="BM267" i="58"/>
  <c r="BO266" i="58"/>
  <c r="BM266" i="58"/>
  <c r="BN266" i="58"/>
  <c r="BO265" i="58"/>
  <c r="BM265" i="58"/>
  <c r="BN265" i="58"/>
  <c r="BM264" i="58"/>
  <c r="BO264" i="58"/>
  <c r="BN264" i="58"/>
  <c r="BN263" i="58"/>
  <c r="BO263" i="58"/>
  <c r="BM263" i="58"/>
  <c r="BM262" i="58"/>
  <c r="BO262" i="58"/>
  <c r="BN262" i="58"/>
  <c r="BM261" i="58"/>
  <c r="BO261" i="58"/>
  <c r="BN261" i="58"/>
  <c r="BN260" i="58"/>
  <c r="BO260" i="58"/>
  <c r="BM260" i="58"/>
  <c r="BN259" i="58"/>
  <c r="BO259" i="58"/>
  <c r="BM259" i="58"/>
  <c r="BO258" i="58"/>
  <c r="BM258" i="58"/>
  <c r="BN258" i="58"/>
  <c r="BO257" i="58"/>
  <c r="BM257" i="58"/>
  <c r="BN257" i="58"/>
  <c r="BM256" i="58"/>
  <c r="BO256" i="58"/>
  <c r="BN256" i="58"/>
  <c r="BN255" i="58"/>
  <c r="BM255" i="58"/>
  <c r="BO255" i="58"/>
  <c r="BO254" i="58"/>
  <c r="BM254" i="58"/>
  <c r="BN254" i="58"/>
  <c r="BM253" i="58"/>
  <c r="BO253" i="58"/>
  <c r="BN253" i="58"/>
  <c r="BN252" i="58"/>
  <c r="BM252" i="58"/>
  <c r="BO252" i="58"/>
  <c r="BN251" i="58"/>
  <c r="BO251" i="58"/>
  <c r="BM251" i="58"/>
  <c r="BO250" i="58"/>
  <c r="BM250" i="58"/>
  <c r="BN250" i="58"/>
  <c r="BO249" i="58"/>
  <c r="BM249" i="58"/>
  <c r="BN249" i="58"/>
  <c r="BM248" i="58"/>
  <c r="BO248" i="58"/>
  <c r="BN248" i="58"/>
  <c r="BN247" i="58"/>
  <c r="BM247" i="58"/>
  <c r="BO247" i="58"/>
  <c r="BO246" i="58"/>
  <c r="BM246" i="58"/>
  <c r="BN246" i="58"/>
  <c r="BM245" i="58"/>
  <c r="BO245" i="58"/>
  <c r="BN245" i="58"/>
  <c r="BN244" i="58"/>
  <c r="BM244" i="58"/>
  <c r="BO244" i="58"/>
  <c r="BN243" i="58"/>
  <c r="BO243" i="58"/>
  <c r="BM243" i="58"/>
  <c r="BO242" i="58"/>
  <c r="BM242" i="58"/>
  <c r="BN242" i="58"/>
  <c r="BO241" i="58"/>
  <c r="BM241" i="58"/>
  <c r="BN241" i="58"/>
  <c r="BM240" i="58"/>
  <c r="BO240" i="58"/>
  <c r="BN240" i="58"/>
  <c r="BN239" i="58"/>
  <c r="BM239" i="58"/>
  <c r="BO239" i="58"/>
  <c r="BO238" i="58"/>
  <c r="BM238" i="58"/>
  <c r="BN238" i="58"/>
  <c r="BM237" i="58"/>
  <c r="BO237" i="58"/>
  <c r="BN237" i="58"/>
  <c r="BN236" i="58"/>
  <c r="BM236" i="58"/>
  <c r="BO236" i="58"/>
  <c r="BN235" i="58"/>
  <c r="BO235" i="58"/>
  <c r="BM235" i="58"/>
  <c r="BO234" i="58"/>
  <c r="BM234" i="58"/>
  <c r="BN234" i="58"/>
  <c r="BO233" i="58"/>
  <c r="BM233" i="58"/>
  <c r="BN233" i="58"/>
  <c r="BO232" i="58"/>
  <c r="BM232" i="58"/>
  <c r="BN232" i="58"/>
  <c r="BN231" i="58"/>
  <c r="BM231" i="58"/>
  <c r="BO231" i="58"/>
  <c r="BM230" i="58"/>
  <c r="BO230" i="58"/>
  <c r="BN230" i="58"/>
  <c r="BM229" i="58"/>
  <c r="BO229" i="58"/>
  <c r="BN229" i="58"/>
  <c r="BN228" i="58"/>
  <c r="BM228" i="58"/>
  <c r="BO228" i="58"/>
  <c r="BN227" i="58"/>
  <c r="BO227" i="58"/>
  <c r="BM227" i="58"/>
  <c r="BM226" i="58"/>
  <c r="BO226" i="58"/>
  <c r="BN226" i="58"/>
  <c r="BO225" i="58"/>
  <c r="BM225" i="58"/>
  <c r="BN225" i="58"/>
  <c r="BO224" i="58"/>
  <c r="BM224" i="58"/>
  <c r="BN224" i="58"/>
  <c r="BN223" i="58"/>
  <c r="BM223" i="58"/>
  <c r="BO223" i="58"/>
  <c r="BM222" i="58"/>
  <c r="BO222" i="58"/>
  <c r="BN222" i="58"/>
  <c r="BO221" i="58"/>
  <c r="BM221" i="58"/>
  <c r="BN221" i="58"/>
  <c r="BN220" i="58"/>
  <c r="BM220" i="58"/>
  <c r="BO220" i="58"/>
  <c r="BN219" i="58"/>
  <c r="BO219" i="58"/>
  <c r="BM219" i="58"/>
  <c r="BM218" i="58"/>
  <c r="BO218" i="58"/>
  <c r="BN218" i="58"/>
  <c r="BO217" i="58"/>
  <c r="BM217" i="58"/>
  <c r="BN217" i="58"/>
  <c r="BO216" i="58"/>
  <c r="BM216" i="58"/>
  <c r="BN216" i="58"/>
  <c r="BN215" i="58"/>
  <c r="BM215" i="58"/>
  <c r="BO215" i="58"/>
  <c r="BM214" i="58"/>
  <c r="BO214" i="58"/>
  <c r="BN214" i="58"/>
  <c r="BO213" i="58"/>
  <c r="BM213" i="58"/>
  <c r="BN213" i="58"/>
  <c r="BN212" i="58"/>
  <c r="BM212" i="58"/>
  <c r="BO212" i="58"/>
  <c r="BN211" i="58"/>
  <c r="BO211" i="58"/>
  <c r="BM211" i="58"/>
  <c r="BO210" i="58"/>
  <c r="BM210" i="58"/>
  <c r="BN210" i="58"/>
  <c r="BO209" i="58"/>
  <c r="BM209" i="58"/>
  <c r="BN209" i="58"/>
  <c r="BO208" i="58"/>
  <c r="BM208" i="58"/>
  <c r="BN208" i="58"/>
  <c r="BM207" i="58"/>
  <c r="BN207" i="58"/>
  <c r="BN206" i="58"/>
  <c r="BM206" i="58"/>
  <c r="BO206" i="58"/>
  <c r="BO205" i="58"/>
  <c r="BM205" i="58"/>
  <c r="BN205" i="58"/>
  <c r="BN204" i="58"/>
  <c r="BM204" i="58"/>
  <c r="BO204" i="58"/>
  <c r="BN203" i="58"/>
  <c r="BM203" i="58"/>
  <c r="BO202" i="58"/>
  <c r="BM202" i="58"/>
  <c r="BN202" i="58"/>
  <c r="BN201" i="58"/>
  <c r="BM201" i="58"/>
  <c r="BO201" i="58"/>
  <c r="BO200" i="58"/>
  <c r="BM200" i="58"/>
  <c r="BN200" i="58"/>
  <c r="BM199" i="58"/>
  <c r="BN199" i="58"/>
  <c r="BN198" i="58"/>
  <c r="BM198" i="58"/>
  <c r="BO198" i="58"/>
  <c r="BN197" i="58"/>
  <c r="BM197" i="58"/>
  <c r="BO197" i="58"/>
  <c r="BM196" i="58"/>
  <c r="BO196" i="58"/>
  <c r="BN196" i="58"/>
  <c r="BN195" i="58"/>
  <c r="BM195" i="58"/>
  <c r="BO194" i="58"/>
  <c r="BM194" i="58"/>
  <c r="BN194" i="58"/>
  <c r="BM193" i="58"/>
  <c r="BO193" i="58"/>
  <c r="BN193" i="58"/>
  <c r="BN192" i="58"/>
  <c r="BO192" i="58"/>
  <c r="BM192" i="58"/>
  <c r="BO191" i="58"/>
  <c r="BM191" i="58"/>
  <c r="BN191" i="58"/>
  <c r="BM190" i="58"/>
  <c r="BO190" i="58"/>
  <c r="BN190" i="58"/>
  <c r="BN189" i="58"/>
  <c r="BM189" i="58"/>
  <c r="BO189" i="58"/>
  <c r="BN188" i="58"/>
  <c r="BM188" i="58"/>
  <c r="BO188" i="58"/>
  <c r="BN187" i="58"/>
  <c r="BO187" i="58"/>
  <c r="BM187" i="58"/>
  <c r="BO186" i="58"/>
  <c r="BM186" i="58"/>
  <c r="BN186" i="58"/>
  <c r="BM185" i="58"/>
  <c r="BN185" i="58"/>
  <c r="BN184" i="58"/>
  <c r="BM184" i="58"/>
  <c r="BO184" i="58"/>
  <c r="BO183" i="58"/>
  <c r="BM183" i="58"/>
  <c r="BN183" i="58"/>
  <c r="BM182" i="58"/>
  <c r="BN182" i="58"/>
  <c r="BN181" i="58"/>
  <c r="BM181" i="58"/>
  <c r="BO181" i="58"/>
  <c r="BN180" i="58"/>
  <c r="BM180" i="58"/>
  <c r="BO180" i="58"/>
  <c r="BN179" i="58"/>
  <c r="BO179" i="58"/>
  <c r="BM179" i="58"/>
  <c r="BO178" i="58"/>
  <c r="BM178" i="58"/>
  <c r="BN178" i="58"/>
  <c r="BO177" i="58"/>
  <c r="BM177" i="58"/>
  <c r="BN177" i="58"/>
  <c r="BM176" i="58"/>
  <c r="BO176" i="58"/>
  <c r="BN176" i="58"/>
  <c r="BN175" i="58"/>
  <c r="BO175" i="58"/>
  <c r="BM175" i="58"/>
  <c r="BM174" i="58"/>
  <c r="BO174" i="58"/>
  <c r="BN174" i="58"/>
  <c r="BN173" i="58"/>
  <c r="BM173" i="58"/>
  <c r="BO173" i="58"/>
  <c r="BN172" i="58"/>
  <c r="BO172" i="58"/>
  <c r="BM172" i="58"/>
  <c r="BN171" i="58"/>
  <c r="BO171" i="58"/>
  <c r="BM171" i="58"/>
  <c r="BO170" i="58"/>
  <c r="BM170" i="58"/>
  <c r="BN170" i="58"/>
  <c r="BM169" i="58"/>
  <c r="BN169" i="58"/>
  <c r="BM168" i="58"/>
  <c r="BO168" i="58"/>
  <c r="BN168" i="58"/>
  <c r="BN167" i="58"/>
  <c r="BO167" i="58"/>
  <c r="BM167" i="58"/>
  <c r="BN166" i="58"/>
  <c r="BM166" i="58"/>
  <c r="BM165" i="58"/>
  <c r="BO165" i="58"/>
  <c r="BN165" i="58"/>
  <c r="BN164" i="58"/>
  <c r="BO164" i="58"/>
  <c r="BM164" i="58"/>
  <c r="BN163" i="58"/>
  <c r="BO163" i="58"/>
  <c r="BM163" i="58"/>
  <c r="BN162" i="58"/>
  <c r="BO162" i="58"/>
  <c r="BM162" i="58"/>
  <c r="BO161" i="58"/>
  <c r="BM161" i="58"/>
  <c r="BN161" i="58"/>
  <c r="BM160" i="58"/>
  <c r="BO160" i="58"/>
  <c r="BN160" i="58"/>
  <c r="BM159" i="58"/>
  <c r="BO159" i="58"/>
  <c r="BN159" i="58"/>
  <c r="BN158" i="58"/>
  <c r="BM158" i="58"/>
  <c r="BO158" i="58"/>
  <c r="BM157" i="58"/>
  <c r="BO157" i="58"/>
  <c r="BN157" i="58"/>
  <c r="BN156" i="58"/>
  <c r="BM156" i="58"/>
  <c r="BO156" i="58"/>
  <c r="BN155" i="58"/>
  <c r="BO155" i="58"/>
  <c r="BM155" i="58"/>
  <c r="BN154" i="58"/>
  <c r="BM154" i="58"/>
  <c r="BO153" i="58"/>
  <c r="BM153" i="58"/>
  <c r="BN153" i="58"/>
  <c r="BM151" i="58"/>
  <c r="BN151" i="58"/>
  <c r="BO150" i="58"/>
  <c r="BM150" i="58"/>
  <c r="BN150" i="58"/>
  <c r="BN149" i="58"/>
  <c r="BM149" i="58"/>
  <c r="BO149" i="58"/>
  <c r="BM148" i="58"/>
  <c r="BO148" i="58"/>
  <c r="BN148" i="58"/>
  <c r="BN147" i="58"/>
  <c r="BO147" i="58"/>
  <c r="BM147" i="58"/>
  <c r="BN146" i="58"/>
  <c r="BO146" i="58"/>
  <c r="BM146" i="58"/>
  <c r="BO145" i="58"/>
  <c r="BM145" i="58"/>
  <c r="BN145" i="58"/>
  <c r="BO144" i="58"/>
  <c r="BM144" i="58"/>
  <c r="BN144" i="58"/>
  <c r="BM143" i="58"/>
  <c r="BO143" i="58"/>
  <c r="BN143" i="58"/>
  <c r="BM142" i="58"/>
  <c r="BO142" i="58"/>
  <c r="BN142" i="58"/>
  <c r="BN141" i="58"/>
  <c r="BM141" i="58"/>
  <c r="BO141" i="58"/>
  <c r="BN140" i="58"/>
  <c r="BM140" i="58"/>
  <c r="BO140" i="58"/>
  <c r="BO139" i="58"/>
  <c r="BM139" i="58"/>
  <c r="BN139" i="58"/>
  <c r="BN138" i="58"/>
  <c r="BM138" i="58"/>
  <c r="BO138" i="58"/>
  <c r="BO137" i="58"/>
  <c r="BM137" i="58"/>
  <c r="BN137" i="58"/>
  <c r="BN136" i="58"/>
  <c r="BO136" i="58"/>
  <c r="BM136" i="58"/>
  <c r="BM135" i="58"/>
  <c r="BN135" i="58"/>
  <c r="BM134" i="58"/>
  <c r="BO134" i="58"/>
  <c r="BN134" i="58"/>
  <c r="BN133" i="58"/>
  <c r="BO133" i="58"/>
  <c r="BM133" i="58"/>
  <c r="BN132" i="58"/>
  <c r="BM132" i="58"/>
  <c r="BO132" i="58"/>
  <c r="BO131" i="58"/>
  <c r="BM131" i="58"/>
  <c r="BN131" i="58"/>
  <c r="BM130" i="58"/>
  <c r="BO130" i="58"/>
  <c r="BO129" i="58"/>
  <c r="BM129" i="58"/>
  <c r="BN129" i="58"/>
  <c r="BO128" i="58"/>
  <c r="BM128" i="58"/>
  <c r="BN128" i="58"/>
  <c r="BN127" i="58"/>
  <c r="BM127" i="58"/>
  <c r="BM126" i="58"/>
  <c r="BO126" i="58"/>
  <c r="BN126" i="58"/>
  <c r="BM125" i="58"/>
  <c r="BO125" i="58"/>
  <c r="BN125" i="58"/>
  <c r="BN124" i="58"/>
  <c r="BM124" i="58"/>
  <c r="BO124" i="58"/>
  <c r="BN123" i="58"/>
  <c r="BO123" i="58"/>
  <c r="BM123" i="58"/>
  <c r="BN122" i="58"/>
  <c r="BO122" i="58"/>
  <c r="BM122" i="58"/>
  <c r="BM121" i="58"/>
  <c r="BO121" i="58"/>
  <c r="BN121" i="58"/>
  <c r="BO120" i="58"/>
  <c r="BM120" i="58"/>
  <c r="BN120" i="58"/>
  <c r="BN119" i="58"/>
  <c r="BM119" i="58"/>
  <c r="BO119" i="58"/>
  <c r="BM118" i="58"/>
  <c r="BO118" i="58"/>
  <c r="BN118" i="58"/>
  <c r="BO117" i="58"/>
  <c r="BM117" i="58"/>
  <c r="BN117" i="58"/>
  <c r="BN116" i="58"/>
  <c r="BM116" i="58"/>
  <c r="BO116" i="58"/>
  <c r="BN115" i="58"/>
  <c r="BO115" i="58"/>
  <c r="BM115" i="58"/>
  <c r="BN114" i="58"/>
  <c r="BO114" i="58"/>
  <c r="BM114" i="58"/>
  <c r="BM113" i="58"/>
  <c r="BO113" i="58"/>
  <c r="BN113" i="58"/>
  <c r="BO112" i="58"/>
  <c r="BM112" i="58"/>
  <c r="BN112" i="58"/>
  <c r="BN111" i="58"/>
  <c r="BO111" i="58"/>
  <c r="BM111" i="58"/>
  <c r="BM110" i="58"/>
  <c r="BO110" i="58"/>
  <c r="BN110" i="58"/>
  <c r="BM109" i="58"/>
  <c r="BO109" i="58"/>
  <c r="BN109" i="58"/>
  <c r="BN108" i="58"/>
  <c r="BM108" i="58"/>
  <c r="BO108" i="58"/>
  <c r="BN107" i="58"/>
  <c r="BO107" i="58"/>
  <c r="BM107" i="58"/>
  <c r="BN106" i="58"/>
  <c r="BO106" i="58"/>
  <c r="BM106" i="58"/>
  <c r="BM105" i="58"/>
  <c r="BO105" i="58"/>
  <c r="BN105" i="58"/>
  <c r="BO104" i="58"/>
  <c r="BM104" i="58"/>
  <c r="BN104" i="58"/>
  <c r="BN103" i="58"/>
  <c r="BO103" i="58"/>
  <c r="BM103" i="58"/>
  <c r="BM102" i="58"/>
  <c r="BO102" i="58"/>
  <c r="BN102" i="58"/>
  <c r="BM101" i="58"/>
  <c r="BO101" i="58"/>
  <c r="BN101" i="58"/>
  <c r="BN100" i="58"/>
  <c r="BM100" i="58"/>
  <c r="BO100" i="58"/>
  <c r="BN99" i="58"/>
  <c r="BO99" i="58"/>
  <c r="BM99" i="58"/>
  <c r="BN98" i="58"/>
  <c r="BO98" i="58"/>
  <c r="BM98" i="58"/>
  <c r="BM97" i="58"/>
  <c r="BO97" i="58"/>
  <c r="BN97" i="58"/>
  <c r="BO96" i="58"/>
  <c r="BM96" i="58"/>
  <c r="BN96" i="58"/>
  <c r="BN95" i="58"/>
  <c r="BO95" i="58"/>
  <c r="BM95" i="58"/>
  <c r="BM94" i="58"/>
  <c r="BO94" i="58"/>
  <c r="BN94" i="58"/>
  <c r="BM93" i="58"/>
  <c r="BO93" i="58"/>
  <c r="BN93" i="58"/>
  <c r="BN92" i="58"/>
  <c r="BM92" i="58"/>
  <c r="BO92" i="58"/>
  <c r="BN91" i="58"/>
  <c r="BO91" i="58"/>
  <c r="BM91" i="58"/>
  <c r="BN90" i="58"/>
  <c r="BO90" i="58"/>
  <c r="BM90" i="58"/>
  <c r="BO89" i="58"/>
  <c r="BM89" i="58"/>
  <c r="BN89" i="58"/>
  <c r="BM88" i="58"/>
  <c r="BO88" i="58"/>
  <c r="BN88" i="58"/>
  <c r="BN87" i="58"/>
  <c r="BO87" i="58"/>
  <c r="BM87" i="58"/>
  <c r="BM86" i="58"/>
  <c r="BO86" i="58"/>
  <c r="BN86" i="58"/>
  <c r="BM85" i="58"/>
  <c r="BO85" i="58"/>
  <c r="BN85" i="58"/>
  <c r="BN84" i="58"/>
  <c r="BO84" i="58"/>
  <c r="BM84" i="58"/>
  <c r="BN83" i="58"/>
  <c r="BO83" i="58"/>
  <c r="BM83" i="58"/>
  <c r="BN82" i="58"/>
  <c r="BO82" i="58"/>
  <c r="BM82" i="58"/>
  <c r="BO81" i="58"/>
  <c r="BM81" i="58"/>
  <c r="BN81" i="58"/>
  <c r="BM80" i="58"/>
  <c r="BO80" i="58"/>
  <c r="BN80" i="58"/>
  <c r="BN79" i="58"/>
  <c r="BO79" i="58"/>
  <c r="BM79" i="58"/>
  <c r="BO78" i="58"/>
  <c r="BM78" i="58"/>
  <c r="BN78" i="58"/>
  <c r="BM77" i="58"/>
  <c r="BO77" i="58"/>
  <c r="BN77" i="58"/>
  <c r="BN76" i="58"/>
  <c r="BM76" i="58"/>
  <c r="BO76" i="58"/>
  <c r="BN75" i="58"/>
  <c r="BO75" i="58"/>
  <c r="BM75" i="58"/>
  <c r="BN74" i="58"/>
  <c r="BO74" i="58"/>
  <c r="BM74" i="58"/>
  <c r="BO73" i="58"/>
  <c r="BM73" i="58"/>
  <c r="BN73" i="58"/>
  <c r="BM72" i="58"/>
  <c r="BO72" i="58"/>
  <c r="BN72" i="58"/>
  <c r="BN71" i="58"/>
  <c r="BM71" i="58"/>
  <c r="BO71" i="58"/>
  <c r="BM70" i="58"/>
  <c r="BO70" i="58"/>
  <c r="BN70" i="58"/>
  <c r="BM69" i="58"/>
  <c r="BO69" i="58"/>
  <c r="BN69" i="58"/>
  <c r="BN68" i="58"/>
  <c r="BM68" i="58"/>
  <c r="BO68" i="58"/>
  <c r="BN67" i="58"/>
  <c r="BO67" i="58"/>
  <c r="BM67" i="58"/>
  <c r="BN66" i="58"/>
  <c r="BM66" i="58"/>
  <c r="BO66" i="58"/>
  <c r="BO65" i="58"/>
  <c r="BM65" i="58"/>
  <c r="BN65" i="58"/>
  <c r="BM64" i="58"/>
  <c r="BO64" i="58"/>
  <c r="BN64" i="58"/>
  <c r="BN63" i="58"/>
  <c r="BM63" i="58"/>
  <c r="BO63" i="58"/>
  <c r="BO62" i="58"/>
  <c r="BM62" i="58"/>
  <c r="BN62" i="58"/>
  <c r="BM61" i="58"/>
  <c r="BO61" i="58"/>
  <c r="BN61" i="58"/>
  <c r="BN60" i="58"/>
  <c r="BM60" i="58"/>
  <c r="BO60" i="58"/>
  <c r="BN59" i="58"/>
  <c r="BO59" i="58"/>
  <c r="BM59" i="58"/>
  <c r="BN58" i="58"/>
  <c r="BO58" i="58"/>
  <c r="BM58" i="58"/>
  <c r="BO57" i="58"/>
  <c r="BM57" i="58"/>
  <c r="BN57" i="58"/>
  <c r="BM56" i="58"/>
  <c r="BO56" i="58"/>
  <c r="BN56" i="58"/>
  <c r="BN55" i="58"/>
  <c r="BM55" i="58"/>
  <c r="BO55" i="58"/>
  <c r="BM54" i="58"/>
  <c r="BO54" i="58"/>
  <c r="BN54" i="58"/>
  <c r="BM53" i="58"/>
  <c r="BO53" i="58"/>
  <c r="BN53" i="58"/>
  <c r="BN52" i="58"/>
  <c r="BM52" i="58"/>
  <c r="BO52" i="58"/>
  <c r="BN51" i="58"/>
  <c r="BO51" i="58"/>
  <c r="BM51" i="58"/>
  <c r="BN50" i="58"/>
  <c r="BM50" i="58"/>
  <c r="BO50" i="58"/>
  <c r="BO49" i="58"/>
  <c r="BM49" i="58"/>
  <c r="BN49" i="58"/>
  <c r="BO48" i="58"/>
  <c r="BM48" i="58"/>
  <c r="BN48" i="58"/>
  <c r="BN47" i="58"/>
  <c r="BM47" i="58"/>
  <c r="BO47" i="58"/>
  <c r="BM46" i="58"/>
  <c r="BO46" i="58"/>
  <c r="BN46" i="58"/>
  <c r="BO45" i="58"/>
  <c r="BM45" i="58"/>
  <c r="BN45" i="58"/>
  <c r="BN44" i="58"/>
  <c r="BM44" i="58"/>
  <c r="BO44" i="58"/>
  <c r="BN43" i="58"/>
  <c r="BO43" i="58"/>
  <c r="BM43" i="58"/>
  <c r="BN42" i="58"/>
  <c r="BM42" i="58"/>
  <c r="BO42" i="58"/>
  <c r="BO41" i="58"/>
  <c r="BM41" i="58"/>
  <c r="BN41" i="58"/>
  <c r="BO40" i="58"/>
  <c r="BM40" i="58"/>
  <c r="BN40" i="58"/>
  <c r="BN39" i="58"/>
  <c r="BM39" i="58"/>
  <c r="BO39" i="58"/>
  <c r="BM38" i="58"/>
  <c r="BO38" i="58"/>
  <c r="BN38" i="58"/>
  <c r="BM37" i="58"/>
  <c r="BO37" i="58"/>
  <c r="BN37" i="58"/>
  <c r="BN36" i="58"/>
  <c r="BM36" i="58"/>
  <c r="BO36" i="58"/>
  <c r="BN35" i="58"/>
  <c r="BO35" i="58"/>
  <c r="BM35" i="58"/>
  <c r="BN34" i="58"/>
  <c r="BO34" i="58"/>
  <c r="BM34" i="58"/>
  <c r="BM33" i="58"/>
  <c r="BO33" i="58"/>
  <c r="BN33" i="58"/>
  <c r="BO32" i="58"/>
  <c r="BM32" i="58"/>
  <c r="BN32" i="58"/>
  <c r="BN31" i="58"/>
  <c r="BM31" i="58"/>
  <c r="BO31" i="58"/>
  <c r="BM30" i="58"/>
  <c r="BO30" i="58"/>
  <c r="BN30" i="58"/>
  <c r="BO29" i="58"/>
  <c r="BM29" i="58"/>
  <c r="BN29" i="58"/>
  <c r="BN28" i="58"/>
  <c r="BM28" i="58"/>
  <c r="BO28" i="58"/>
  <c r="BN27" i="58"/>
  <c r="BO27" i="58"/>
  <c r="BM27" i="58"/>
  <c r="BN26" i="58"/>
  <c r="BO26" i="58"/>
  <c r="BM26" i="58"/>
  <c r="BM25" i="58"/>
  <c r="BO25" i="58"/>
  <c r="BO24" i="58"/>
  <c r="BM24" i="58"/>
  <c r="BN24" i="58"/>
  <c r="BN23" i="58"/>
  <c r="BO23" i="58"/>
  <c r="BM23" i="58"/>
  <c r="BM22" i="58"/>
  <c r="BO22" i="58"/>
  <c r="BN22" i="58"/>
  <c r="BM21" i="58"/>
  <c r="BO21" i="58"/>
  <c r="BN21" i="58"/>
  <c r="BN20" i="58"/>
  <c r="BM20" i="58"/>
  <c r="BO20" i="58"/>
  <c r="BN19" i="58"/>
  <c r="BO19" i="58"/>
  <c r="BM19" i="58"/>
  <c r="BO18" i="58"/>
  <c r="BM18" i="58"/>
  <c r="BN18" i="58"/>
  <c r="BN17" i="58"/>
  <c r="BM17" i="58"/>
  <c r="BO17" i="58"/>
  <c r="BM16" i="58"/>
  <c r="BO16" i="58"/>
  <c r="BN16" i="58"/>
  <c r="BO15" i="58"/>
  <c r="BM15" i="58"/>
  <c r="BN15" i="58"/>
  <c r="BN14" i="58"/>
  <c r="BM14" i="58"/>
  <c r="BO14" i="58"/>
  <c r="BM13" i="58"/>
  <c r="BO13" i="58"/>
  <c r="BN13" i="58"/>
  <c r="BN11" i="58"/>
  <c r="BO11" i="58"/>
  <c r="BM11" i="58"/>
  <c r="BN10" i="58"/>
  <c r="BO10" i="58"/>
  <c r="BM10" i="58"/>
  <c r="BM9" i="58"/>
  <c r="BO9" i="58"/>
  <c r="BN9" i="58"/>
  <c r="BO7" i="58"/>
  <c r="BM7" i="58"/>
  <c r="BN7" i="58"/>
  <c r="BL151" i="58"/>
  <c r="BO151" i="58" s="1"/>
  <c r="BL135" i="58"/>
  <c r="BO135" i="58" s="1"/>
  <c r="BL127" i="58"/>
  <c r="BO127" i="58" s="1"/>
  <c r="BL207" i="58"/>
  <c r="BO207" i="58" s="1"/>
  <c r="BL203" i="58"/>
  <c r="BO203" i="58" s="1"/>
  <c r="BL199" i="58"/>
  <c r="BO199" i="58" s="1"/>
  <c r="BL195" i="58"/>
  <c r="BO195" i="58" s="1"/>
  <c r="BL182" i="58"/>
  <c r="BO182" i="58" s="1"/>
  <c r="BL166" i="58"/>
  <c r="BO166" i="58" s="1"/>
  <c r="BL154" i="58"/>
  <c r="BO154" i="58" s="1"/>
  <c r="BL185" i="58"/>
  <c r="BO185" i="58" s="1"/>
  <c r="BL169" i="58"/>
  <c r="BO169" i="58" s="1"/>
  <c r="BL554" i="58"/>
  <c r="BO554" i="58" s="1"/>
  <c r="BK152" i="58"/>
  <c r="BK8" i="58"/>
  <c r="BK476" i="58"/>
  <c r="BL357" i="58"/>
  <c r="BO357" i="58" s="1"/>
  <c r="BK575" i="58"/>
  <c r="BN25" i="58"/>
  <c r="BL658" i="58"/>
  <c r="BO658" i="58" s="1"/>
  <c r="BL578" i="58"/>
  <c r="BO578" i="58" s="1"/>
  <c r="BK12" i="58"/>
  <c r="BM575" i="58" l="1"/>
  <c r="BO575" i="58"/>
  <c r="BN575" i="58"/>
  <c r="BM476" i="58"/>
  <c r="BO476" i="58"/>
  <c r="BN476" i="58"/>
  <c r="BM152" i="58"/>
  <c r="BO152" i="58"/>
  <c r="BN152" i="58"/>
  <c r="BO12" i="58"/>
  <c r="BM12" i="58"/>
  <c r="BN12" i="58"/>
  <c r="BO8" i="58"/>
  <c r="BM8" i="58"/>
  <c r="BN8" i="58"/>
  <c r="G523" i="57"/>
  <c r="H523" i="57"/>
  <c r="I523" i="57"/>
  <c r="G524" i="57"/>
  <c r="H524" i="57"/>
  <c r="I524" i="57"/>
  <c r="G525" i="57"/>
  <c r="H525" i="57"/>
  <c r="I525" i="57"/>
  <c r="G526" i="57"/>
  <c r="H526" i="57"/>
  <c r="I526" i="57"/>
  <c r="G527" i="57"/>
  <c r="H527" i="57"/>
  <c r="I527" i="57"/>
  <c r="G528" i="57"/>
  <c r="I528" i="57"/>
  <c r="H522" i="57"/>
  <c r="I522" i="57"/>
  <c r="G522" i="57"/>
  <c r="J402" i="57"/>
  <c r="K402" i="57"/>
  <c r="K401" i="57"/>
  <c r="J401" i="57"/>
  <c r="K400" i="57"/>
  <c r="J400" i="57"/>
  <c r="K399" i="57"/>
  <c r="J399" i="57"/>
  <c r="K398" i="57"/>
  <c r="J398" i="57"/>
  <c r="K397" i="57"/>
  <c r="J397" i="57"/>
  <c r="K396" i="57"/>
  <c r="J396" i="57"/>
  <c r="K395" i="57"/>
  <c r="J395" i="57"/>
  <c r="K394" i="57"/>
  <c r="J394" i="57"/>
  <c r="K393" i="57"/>
  <c r="J393" i="57"/>
  <c r="K392" i="57"/>
  <c r="J392" i="57"/>
  <c r="K391" i="57"/>
  <c r="J391" i="57"/>
  <c r="K390" i="57"/>
  <c r="J390" i="57"/>
  <c r="K389" i="57"/>
  <c r="J389" i="57"/>
  <c r="K388" i="57"/>
  <c r="K387" i="57"/>
  <c r="J387" i="57"/>
  <c r="K386" i="57"/>
  <c r="J386" i="57"/>
  <c r="K385" i="57"/>
  <c r="J385" i="57"/>
  <c r="K384" i="57"/>
  <c r="J384" i="57"/>
  <c r="K383" i="57"/>
  <c r="J383" i="57"/>
  <c r="K382" i="57"/>
  <c r="J382" i="57"/>
  <c r="K381" i="57"/>
  <c r="K380" i="57"/>
  <c r="J380" i="57"/>
  <c r="K379" i="57"/>
  <c r="J379" i="57"/>
  <c r="K378" i="57"/>
  <c r="J378" i="57"/>
  <c r="K377" i="57"/>
  <c r="J377" i="57"/>
  <c r="K376" i="57"/>
  <c r="J376" i="57"/>
  <c r="K375" i="57"/>
  <c r="J375" i="57"/>
  <c r="K374" i="57"/>
  <c r="K373" i="57"/>
  <c r="J373" i="57"/>
  <c r="K372" i="57"/>
  <c r="J372" i="57"/>
  <c r="K371" i="57"/>
  <c r="J371" i="57"/>
  <c r="K370" i="57"/>
  <c r="J370" i="57"/>
  <c r="K369" i="57"/>
  <c r="J369" i="57"/>
  <c r="K368" i="57"/>
  <c r="J368" i="57"/>
  <c r="K367" i="57"/>
  <c r="K366" i="57"/>
  <c r="J366" i="57"/>
  <c r="K365" i="57"/>
  <c r="J365" i="57"/>
  <c r="K364" i="57"/>
  <c r="J364" i="57"/>
  <c r="K363" i="57"/>
  <c r="J363" i="57"/>
  <c r="K362" i="57"/>
  <c r="J362" i="57"/>
  <c r="K361" i="57"/>
  <c r="J361" i="57"/>
  <c r="K360" i="57"/>
  <c r="K359" i="57"/>
  <c r="J359" i="57"/>
  <c r="K358" i="57"/>
  <c r="J358" i="57"/>
  <c r="K357" i="57"/>
  <c r="J357" i="57"/>
  <c r="K356" i="57"/>
  <c r="J356" i="57"/>
  <c r="K355" i="57"/>
  <c r="J355" i="57"/>
  <c r="K354" i="57"/>
  <c r="J354" i="57"/>
  <c r="K353" i="57"/>
  <c r="J353" i="57"/>
  <c r="K352" i="57"/>
  <c r="J352" i="57"/>
  <c r="K351" i="57"/>
  <c r="J351" i="57"/>
  <c r="K350" i="57"/>
  <c r="J350" i="57"/>
  <c r="K349" i="57"/>
  <c r="J349" i="57"/>
  <c r="K348" i="57"/>
  <c r="J348" i="57"/>
  <c r="K347" i="57"/>
  <c r="J347" i="57"/>
  <c r="K346" i="57"/>
  <c r="K345" i="57"/>
  <c r="J345" i="57"/>
  <c r="K344" i="57"/>
  <c r="J344" i="57"/>
  <c r="K343" i="57"/>
  <c r="J343" i="57"/>
  <c r="K342" i="57"/>
  <c r="J342" i="57"/>
  <c r="K341" i="57"/>
  <c r="J341" i="57"/>
  <c r="K340" i="57"/>
  <c r="J340" i="57"/>
  <c r="J339" i="57"/>
  <c r="K339" i="57"/>
  <c r="K338" i="57"/>
  <c r="J338" i="57"/>
  <c r="K337" i="57"/>
  <c r="J337" i="57"/>
  <c r="K336" i="57"/>
  <c r="J336" i="57"/>
  <c r="K335" i="57"/>
  <c r="J335" i="57"/>
  <c r="K334" i="57"/>
  <c r="J334" i="57"/>
  <c r="K333" i="57"/>
  <c r="J333" i="57"/>
  <c r="K332" i="57"/>
  <c r="K331" i="57"/>
  <c r="J331" i="57"/>
  <c r="K330" i="57"/>
  <c r="J330" i="57"/>
  <c r="K329" i="57"/>
  <c r="J329" i="57"/>
  <c r="K328" i="57"/>
  <c r="J328" i="57"/>
  <c r="K327" i="57"/>
  <c r="J327" i="57"/>
  <c r="K326" i="57"/>
  <c r="J326" i="57"/>
  <c r="K325" i="57"/>
  <c r="K324" i="57"/>
  <c r="J324" i="57"/>
  <c r="K323" i="57"/>
  <c r="J323" i="57"/>
  <c r="K322" i="57"/>
  <c r="J322" i="57"/>
  <c r="K321" i="57"/>
  <c r="J321" i="57"/>
  <c r="K320" i="57"/>
  <c r="J320" i="57"/>
  <c r="K319" i="57"/>
  <c r="J319" i="57"/>
  <c r="K318" i="57"/>
  <c r="K317" i="57"/>
  <c r="J317" i="57"/>
  <c r="K316" i="57"/>
  <c r="J316" i="57"/>
  <c r="K315" i="57"/>
  <c r="J315" i="57"/>
  <c r="K314" i="57"/>
  <c r="J314" i="57"/>
  <c r="K313" i="57"/>
  <c r="J313" i="57"/>
  <c r="K312" i="57"/>
  <c r="J312" i="57"/>
  <c r="K311" i="57"/>
  <c r="K310" i="57"/>
  <c r="J310" i="57"/>
  <c r="K309" i="57"/>
  <c r="J309" i="57"/>
  <c r="K308" i="57"/>
  <c r="J308" i="57"/>
  <c r="K307" i="57"/>
  <c r="J307" i="57"/>
  <c r="K306" i="57"/>
  <c r="J306" i="57"/>
  <c r="K305" i="57"/>
  <c r="J305" i="57"/>
  <c r="K304" i="57"/>
  <c r="K303" i="57"/>
  <c r="J303" i="57"/>
  <c r="K302" i="57"/>
  <c r="J302" i="57"/>
  <c r="K301" i="57"/>
  <c r="J301" i="57"/>
  <c r="K300" i="57"/>
  <c r="J300" i="57"/>
  <c r="K299" i="57"/>
  <c r="J299" i="57"/>
  <c r="K298" i="57"/>
  <c r="J298" i="57"/>
  <c r="K297" i="57"/>
  <c r="J297" i="57"/>
  <c r="K296" i="57"/>
  <c r="J296" i="57"/>
  <c r="K295" i="57"/>
  <c r="J295" i="57"/>
  <c r="K294" i="57"/>
  <c r="J294" i="57"/>
  <c r="K293" i="57"/>
  <c r="J293" i="57"/>
  <c r="K292" i="57"/>
  <c r="J292" i="57"/>
  <c r="K291" i="57"/>
  <c r="J291" i="57"/>
  <c r="K290" i="57"/>
  <c r="K289" i="57"/>
  <c r="J289" i="57"/>
  <c r="K288" i="57"/>
  <c r="J288" i="57"/>
  <c r="K287" i="57"/>
  <c r="J287" i="57"/>
  <c r="K286" i="57"/>
  <c r="J286" i="57"/>
  <c r="K285" i="57"/>
  <c r="J285" i="57"/>
  <c r="K284" i="57"/>
  <c r="J284" i="57"/>
  <c r="J283" i="57"/>
  <c r="K283" i="57"/>
  <c r="K282" i="57"/>
  <c r="J282" i="57"/>
  <c r="K281" i="57"/>
  <c r="J281" i="57"/>
  <c r="K280" i="57"/>
  <c r="J280" i="57"/>
  <c r="K279" i="57"/>
  <c r="J279" i="57"/>
  <c r="K278" i="57"/>
  <c r="J278" i="57"/>
  <c r="K277" i="57"/>
  <c r="J277" i="57"/>
  <c r="K276" i="57"/>
  <c r="K275" i="57"/>
  <c r="J275" i="57"/>
  <c r="K274" i="57"/>
  <c r="J274" i="57"/>
  <c r="K273" i="57"/>
  <c r="J273" i="57"/>
  <c r="K272" i="57"/>
  <c r="J272" i="57"/>
  <c r="K271" i="57"/>
  <c r="J271" i="57"/>
  <c r="K270" i="57"/>
  <c r="J270" i="57"/>
  <c r="K269" i="57"/>
  <c r="K268" i="57"/>
  <c r="J268" i="57"/>
  <c r="K267" i="57"/>
  <c r="J267" i="57"/>
  <c r="K266" i="57"/>
  <c r="J266" i="57"/>
  <c r="K265" i="57"/>
  <c r="J265" i="57"/>
  <c r="K264" i="57"/>
  <c r="J264" i="57"/>
  <c r="K263" i="57"/>
  <c r="J263" i="57"/>
  <c r="J262" i="57"/>
  <c r="K261" i="57"/>
  <c r="J261" i="57"/>
  <c r="K260" i="57"/>
  <c r="J260" i="57"/>
  <c r="K259" i="57"/>
  <c r="J259" i="57"/>
  <c r="K258" i="57"/>
  <c r="J258" i="57"/>
  <c r="K257" i="57"/>
  <c r="J257" i="57"/>
  <c r="K256" i="57"/>
  <c r="J256" i="57"/>
  <c r="J255" i="57"/>
  <c r="K254" i="57"/>
  <c r="J254" i="57"/>
  <c r="K253" i="57"/>
  <c r="J253" i="57"/>
  <c r="K252" i="57"/>
  <c r="J252" i="57"/>
  <c r="K251" i="57"/>
  <c r="J251" i="57"/>
  <c r="K250" i="57"/>
  <c r="J250" i="57"/>
  <c r="K249" i="57"/>
  <c r="J249" i="57"/>
  <c r="K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K485" i="57"/>
  <c r="J485" i="57"/>
  <c r="K484" i="57"/>
  <c r="J484" i="57"/>
  <c r="K483" i="57"/>
  <c r="J483" i="57"/>
  <c r="K482" i="57"/>
  <c r="J482" i="57"/>
  <c r="K481" i="57"/>
  <c r="J481" i="57"/>
  <c r="K480" i="57"/>
  <c r="J480" i="57"/>
  <c r="K479" i="57"/>
  <c r="K478" i="57"/>
  <c r="J478" i="57"/>
  <c r="K477" i="57"/>
  <c r="J477" i="57"/>
  <c r="K476" i="57"/>
  <c r="J476" i="57"/>
  <c r="K475" i="57"/>
  <c r="J475" i="57"/>
  <c r="K474" i="57"/>
  <c r="J474" i="57"/>
  <c r="K473" i="57"/>
  <c r="J473" i="57"/>
  <c r="J472" i="57"/>
  <c r="K472" i="57"/>
  <c r="K471" i="57"/>
  <c r="J471" i="57"/>
  <c r="K470" i="57"/>
  <c r="J470" i="57"/>
  <c r="K469" i="57"/>
  <c r="J469" i="57"/>
  <c r="K468" i="57"/>
  <c r="J468" i="57"/>
  <c r="K467" i="57"/>
  <c r="J467" i="57"/>
  <c r="K466" i="57"/>
  <c r="J466" i="57"/>
  <c r="K465" i="57"/>
  <c r="K464" i="57"/>
  <c r="J464" i="57"/>
  <c r="K463" i="57"/>
  <c r="J463" i="57"/>
  <c r="K462" i="57"/>
  <c r="J462" i="57"/>
  <c r="K461" i="57"/>
  <c r="J461" i="57"/>
  <c r="K460" i="57"/>
  <c r="J460" i="57"/>
  <c r="K459" i="57"/>
  <c r="J459" i="57"/>
  <c r="K458" i="57"/>
  <c r="K457" i="57"/>
  <c r="J457" i="57"/>
  <c r="K456" i="57"/>
  <c r="J456" i="57"/>
  <c r="K455" i="57"/>
  <c r="J455" i="57"/>
  <c r="K454" i="57"/>
  <c r="J454" i="57"/>
  <c r="K453" i="57"/>
  <c r="J453" i="57"/>
  <c r="K452" i="57"/>
  <c r="J452" i="57"/>
  <c r="K451" i="57"/>
  <c r="K450" i="57"/>
  <c r="J450" i="57"/>
  <c r="K449" i="57"/>
  <c r="J449" i="57"/>
  <c r="K448" i="57"/>
  <c r="J448" i="57"/>
  <c r="K447" i="57"/>
  <c r="J447" i="57"/>
  <c r="K446" i="57"/>
  <c r="J446" i="57"/>
  <c r="K445" i="57"/>
  <c r="J445" i="57"/>
  <c r="K129" i="57"/>
  <c r="K128" i="57"/>
  <c r="J128" i="57"/>
  <c r="K127" i="57"/>
  <c r="J127" i="57"/>
  <c r="K126" i="57"/>
  <c r="J126" i="57"/>
  <c r="K125" i="57"/>
  <c r="J125" i="57"/>
  <c r="K124" i="57"/>
  <c r="J124" i="57"/>
  <c r="K123" i="57"/>
  <c r="J123" i="57"/>
  <c r="K122" i="57"/>
  <c r="K121" i="57"/>
  <c r="J121" i="57"/>
  <c r="K120" i="57"/>
  <c r="J120" i="57"/>
  <c r="K119" i="57"/>
  <c r="J119" i="57"/>
  <c r="K118" i="57"/>
  <c r="J118" i="57"/>
  <c r="K117" i="57"/>
  <c r="J117" i="57"/>
  <c r="K116" i="57"/>
  <c r="J116" i="57"/>
  <c r="K115" i="57"/>
  <c r="K114" i="57"/>
  <c r="J114" i="57"/>
  <c r="K113" i="57"/>
  <c r="J113" i="57"/>
  <c r="K112" i="57"/>
  <c r="J112" i="57"/>
  <c r="K111" i="57"/>
  <c r="J111" i="57"/>
  <c r="K110" i="57"/>
  <c r="J110" i="57"/>
  <c r="K109" i="57"/>
  <c r="J109" i="57"/>
  <c r="K108" i="57"/>
  <c r="K107" i="57"/>
  <c r="J107" i="57"/>
  <c r="K106" i="57"/>
  <c r="J106" i="57"/>
  <c r="K105" i="57"/>
  <c r="J105" i="57"/>
  <c r="K104" i="57"/>
  <c r="J104" i="57"/>
  <c r="K103" i="57"/>
  <c r="J103" i="57"/>
  <c r="K102" i="57"/>
  <c r="J102" i="57"/>
  <c r="K101" i="57"/>
  <c r="K100" i="57"/>
  <c r="J100" i="57"/>
  <c r="K99" i="57"/>
  <c r="J99" i="57"/>
  <c r="K98" i="57"/>
  <c r="J98" i="57"/>
  <c r="K97" i="57"/>
  <c r="J97" i="57"/>
  <c r="K96" i="57"/>
  <c r="J96" i="57"/>
  <c r="K95" i="57"/>
  <c r="J95" i="57"/>
  <c r="K94" i="57"/>
  <c r="K93" i="57"/>
  <c r="J93" i="57"/>
  <c r="K92" i="57"/>
  <c r="J92" i="57"/>
  <c r="K91" i="57"/>
  <c r="J91" i="57"/>
  <c r="K90" i="57"/>
  <c r="J90" i="57"/>
  <c r="K89" i="57"/>
  <c r="J89" i="57"/>
  <c r="K88" i="57"/>
  <c r="J88" i="57"/>
  <c r="K87" i="57"/>
  <c r="K86" i="57"/>
  <c r="J86" i="57"/>
  <c r="K85" i="57"/>
  <c r="J85" i="57"/>
  <c r="K84" i="57"/>
  <c r="J84" i="57"/>
  <c r="K83" i="57"/>
  <c r="J83" i="57"/>
  <c r="K82" i="57"/>
  <c r="J82" i="57"/>
  <c r="K81" i="57"/>
  <c r="J81" i="57"/>
  <c r="K80" i="57"/>
  <c r="K79" i="57"/>
  <c r="J79" i="57"/>
  <c r="K78" i="57"/>
  <c r="J78" i="57"/>
  <c r="K77" i="57"/>
  <c r="J77" i="57"/>
  <c r="K76" i="57"/>
  <c r="J76" i="57"/>
  <c r="K75" i="57"/>
  <c r="J75" i="57"/>
  <c r="K74" i="57"/>
  <c r="J74" i="57"/>
  <c r="K73" i="57"/>
  <c r="K72" i="57"/>
  <c r="J72" i="57"/>
  <c r="K71" i="57"/>
  <c r="J71" i="57"/>
  <c r="K70" i="57"/>
  <c r="J70" i="57"/>
  <c r="K69" i="57"/>
  <c r="J69" i="57"/>
  <c r="K68" i="57"/>
  <c r="J68" i="57"/>
  <c r="K67" i="57"/>
  <c r="J67" i="57"/>
  <c r="K66" i="57"/>
  <c r="K65" i="57"/>
  <c r="J65" i="57"/>
  <c r="K64" i="57"/>
  <c r="J64" i="57"/>
  <c r="K63" i="57"/>
  <c r="J63" i="57"/>
  <c r="K62" i="57"/>
  <c r="J62" i="57"/>
  <c r="K61" i="57"/>
  <c r="J61" i="57"/>
  <c r="K60" i="57"/>
  <c r="J60" i="57"/>
  <c r="K59" i="57"/>
  <c r="K58" i="57"/>
  <c r="J58" i="57"/>
  <c r="K57" i="57"/>
  <c r="J57" i="57"/>
  <c r="K56" i="57"/>
  <c r="J56" i="57"/>
  <c r="K55" i="57"/>
  <c r="J55" i="57"/>
  <c r="K54" i="57"/>
  <c r="J54" i="57"/>
  <c r="K53" i="57"/>
  <c r="J53" i="57"/>
  <c r="K52" i="57"/>
  <c r="K51" i="57"/>
  <c r="J51" i="57"/>
  <c r="K50" i="57"/>
  <c r="J50" i="57"/>
  <c r="K49" i="57"/>
  <c r="J49" i="57"/>
  <c r="K48" i="57"/>
  <c r="J48" i="57"/>
  <c r="K47" i="57"/>
  <c r="J47" i="57"/>
  <c r="K46" i="57"/>
  <c r="J46" i="57"/>
  <c r="K45" i="57"/>
  <c r="K44" i="57"/>
  <c r="J44" i="57"/>
  <c r="K43" i="57"/>
  <c r="J43" i="57"/>
  <c r="K42" i="57"/>
  <c r="J42" i="57"/>
  <c r="K41" i="57"/>
  <c r="J41" i="57"/>
  <c r="K40" i="57"/>
  <c r="J40" i="57"/>
  <c r="K39" i="57"/>
  <c r="J39" i="57"/>
  <c r="K38" i="57"/>
  <c r="K37" i="57"/>
  <c r="J37" i="57"/>
  <c r="K36" i="57"/>
  <c r="J36" i="57"/>
  <c r="K35" i="57"/>
  <c r="J35" i="57"/>
  <c r="K34" i="57"/>
  <c r="J34" i="57"/>
  <c r="K33" i="57"/>
  <c r="J33" i="57"/>
  <c r="K32" i="57"/>
  <c r="J32" i="57"/>
  <c r="J31" i="57"/>
  <c r="K30" i="57"/>
  <c r="J30" i="57"/>
  <c r="K29" i="57"/>
  <c r="J29" i="57"/>
  <c r="K28" i="57"/>
  <c r="J28" i="57"/>
  <c r="K27" i="57"/>
  <c r="J27" i="57"/>
  <c r="K26" i="57"/>
  <c r="J26" i="57"/>
  <c r="K25" i="57"/>
  <c r="J25" i="57"/>
  <c r="J24" i="57"/>
  <c r="K23" i="57"/>
  <c r="J23" i="57"/>
  <c r="K22" i="57"/>
  <c r="J22" i="57"/>
  <c r="K21" i="57"/>
  <c r="J21" i="57"/>
  <c r="K20" i="57"/>
  <c r="J20" i="57"/>
  <c r="K19" i="57"/>
  <c r="J19" i="57"/>
  <c r="K18" i="57"/>
  <c r="J18" i="57"/>
  <c r="K241" i="57"/>
  <c r="K240" i="57"/>
  <c r="J240" i="57"/>
  <c r="K239" i="57"/>
  <c r="J239" i="57"/>
  <c r="K238" i="57"/>
  <c r="J238" i="57"/>
  <c r="K237" i="57"/>
  <c r="J237" i="57"/>
  <c r="K236" i="57"/>
  <c r="J236" i="57"/>
  <c r="K235" i="57"/>
  <c r="J235" i="57"/>
  <c r="K234" i="57"/>
  <c r="K233" i="57"/>
  <c r="J233" i="57"/>
  <c r="K232" i="57"/>
  <c r="J232" i="57"/>
  <c r="K231" i="57"/>
  <c r="J231" i="57"/>
  <c r="K230" i="57"/>
  <c r="J230" i="57"/>
  <c r="K229" i="57"/>
  <c r="J229" i="57"/>
  <c r="K228" i="57"/>
  <c r="J228" i="57"/>
  <c r="J227" i="57"/>
  <c r="K226" i="57"/>
  <c r="J226" i="57"/>
  <c r="K225" i="57"/>
  <c r="J225" i="57"/>
  <c r="K224" i="57"/>
  <c r="J224" i="57"/>
  <c r="K223" i="57"/>
  <c r="J223" i="57"/>
  <c r="K222" i="57"/>
  <c r="J222" i="57"/>
  <c r="K221" i="57"/>
  <c r="J221" i="57"/>
  <c r="K220" i="57"/>
  <c r="K219" i="57"/>
  <c r="J219" i="57"/>
  <c r="K218" i="57"/>
  <c r="J218" i="57"/>
  <c r="K217" i="57"/>
  <c r="J217" i="57"/>
  <c r="K216" i="57"/>
  <c r="J216" i="57"/>
  <c r="K215" i="57"/>
  <c r="J215" i="57"/>
  <c r="K214" i="57"/>
  <c r="J214" i="57"/>
  <c r="K213" i="57"/>
  <c r="K212" i="57"/>
  <c r="J212" i="57"/>
  <c r="K211" i="57"/>
  <c r="J211" i="57"/>
  <c r="K210" i="57"/>
  <c r="J210" i="57"/>
  <c r="K209" i="57"/>
  <c r="J209" i="57"/>
  <c r="K208" i="57"/>
  <c r="J208" i="57"/>
  <c r="K207" i="57"/>
  <c r="J207" i="57"/>
  <c r="J206" i="57"/>
  <c r="K205" i="57"/>
  <c r="J205" i="57"/>
  <c r="K204" i="57"/>
  <c r="J204" i="57"/>
  <c r="K203" i="57"/>
  <c r="J203" i="57"/>
  <c r="K202" i="57"/>
  <c r="J202" i="57"/>
  <c r="K201" i="57"/>
  <c r="J201" i="57"/>
  <c r="K200" i="57"/>
  <c r="J200" i="57"/>
  <c r="J199" i="57"/>
  <c r="K198" i="57"/>
  <c r="J198" i="57"/>
  <c r="K197" i="57"/>
  <c r="J197" i="57"/>
  <c r="K196" i="57"/>
  <c r="J196" i="57"/>
  <c r="K195" i="57"/>
  <c r="J195" i="57"/>
  <c r="K194" i="57"/>
  <c r="J194" i="57"/>
  <c r="K193" i="57"/>
  <c r="J193" i="57"/>
  <c r="K192" i="57"/>
  <c r="K191" i="57"/>
  <c r="J191" i="57"/>
  <c r="K190" i="57"/>
  <c r="J190" i="57"/>
  <c r="K189" i="57"/>
  <c r="J189" i="57"/>
  <c r="K188" i="57"/>
  <c r="J188" i="57"/>
  <c r="K187" i="57"/>
  <c r="J187" i="57"/>
  <c r="K186" i="57"/>
  <c r="J186" i="57"/>
  <c r="K185" i="57"/>
  <c r="K184" i="57"/>
  <c r="J184" i="57"/>
  <c r="K183" i="57"/>
  <c r="J183" i="57"/>
  <c r="K182" i="57"/>
  <c r="J182" i="57"/>
  <c r="K181" i="57"/>
  <c r="J181" i="57"/>
  <c r="K180" i="57"/>
  <c r="J180" i="57"/>
  <c r="K179" i="57"/>
  <c r="J179" i="57"/>
  <c r="J178" i="57"/>
  <c r="K177" i="57"/>
  <c r="J177" i="57"/>
  <c r="K176" i="57"/>
  <c r="J176" i="57"/>
  <c r="K175" i="57"/>
  <c r="J175" i="57"/>
  <c r="K174" i="57"/>
  <c r="J174" i="57"/>
  <c r="K173" i="57"/>
  <c r="J173" i="57"/>
  <c r="K172" i="57"/>
  <c r="J172" i="57"/>
  <c r="J171" i="57"/>
  <c r="K170" i="57"/>
  <c r="J170" i="57"/>
  <c r="K169" i="57"/>
  <c r="J169" i="57"/>
  <c r="K168" i="57"/>
  <c r="J168" i="57"/>
  <c r="K167" i="57"/>
  <c r="J167" i="57"/>
  <c r="K166" i="57"/>
  <c r="J166" i="57"/>
  <c r="K165" i="57"/>
  <c r="J165" i="57"/>
  <c r="K164" i="57"/>
  <c r="K163" i="57"/>
  <c r="J163" i="57"/>
  <c r="K162" i="57"/>
  <c r="J162" i="57"/>
  <c r="K161" i="57"/>
  <c r="J161" i="57"/>
  <c r="K160" i="57"/>
  <c r="J160" i="57"/>
  <c r="K159" i="57"/>
  <c r="J159" i="57"/>
  <c r="K158" i="57"/>
  <c r="J158" i="57"/>
  <c r="K157" i="57"/>
  <c r="K156" i="57"/>
  <c r="J156" i="57"/>
  <c r="K155" i="57"/>
  <c r="J155" i="57"/>
  <c r="K154" i="57"/>
  <c r="J154" i="57"/>
  <c r="K153" i="57"/>
  <c r="J153" i="57"/>
  <c r="K152" i="57"/>
  <c r="J152" i="57"/>
  <c r="K151" i="57"/>
  <c r="J151" i="57"/>
  <c r="K150" i="57"/>
  <c r="K149" i="57"/>
  <c r="J149" i="57"/>
  <c r="K148" i="57"/>
  <c r="J148" i="57"/>
  <c r="K147" i="57"/>
  <c r="J147" i="57"/>
  <c r="K146" i="57"/>
  <c r="J146" i="57"/>
  <c r="K145" i="57"/>
  <c r="J145" i="57"/>
  <c r="K144" i="57"/>
  <c r="J144" i="57"/>
  <c r="J143" i="57"/>
  <c r="K142" i="57"/>
  <c r="J142" i="57"/>
  <c r="K141" i="57"/>
  <c r="J141" i="57"/>
  <c r="K140" i="57"/>
  <c r="J140" i="57"/>
  <c r="K139" i="57"/>
  <c r="J139" i="57"/>
  <c r="K138" i="57"/>
  <c r="J138" i="57"/>
  <c r="K137" i="57"/>
  <c r="J137" i="57"/>
  <c r="J136" i="57"/>
  <c r="K135" i="57"/>
  <c r="J135" i="57"/>
  <c r="K134" i="57"/>
  <c r="J134" i="57"/>
  <c r="K133" i="57"/>
  <c r="J133" i="57"/>
  <c r="K132" i="57"/>
  <c r="J132" i="57"/>
  <c r="K131" i="57"/>
  <c r="J131" i="57"/>
  <c r="K130" i="57"/>
  <c r="J130" i="57"/>
  <c r="J507" i="57"/>
  <c r="K506" i="57"/>
  <c r="J506" i="57"/>
  <c r="K505" i="57"/>
  <c r="J505" i="57"/>
  <c r="K504" i="57"/>
  <c r="J504" i="57"/>
  <c r="K503" i="57"/>
  <c r="J503" i="57"/>
  <c r="K502" i="57"/>
  <c r="J502" i="57"/>
  <c r="K501" i="57"/>
  <c r="J501" i="57"/>
  <c r="J444" i="57"/>
  <c r="K443" i="57"/>
  <c r="J443" i="57"/>
  <c r="K442" i="57"/>
  <c r="J442" i="57"/>
  <c r="K441" i="57"/>
  <c r="J441" i="57"/>
  <c r="K440" i="57"/>
  <c r="J440" i="57"/>
  <c r="K439" i="57"/>
  <c r="J439" i="57"/>
  <c r="K438" i="57"/>
  <c r="J438" i="57"/>
  <c r="J521" i="57"/>
  <c r="K520" i="57"/>
  <c r="J520" i="57"/>
  <c r="K519" i="57"/>
  <c r="J519" i="57"/>
  <c r="K518" i="57"/>
  <c r="J518" i="57"/>
  <c r="K517" i="57"/>
  <c r="J517" i="57"/>
  <c r="K516" i="57"/>
  <c r="J516" i="57"/>
  <c r="K515" i="57"/>
  <c r="J515" i="57"/>
  <c r="J514" i="57"/>
  <c r="K513" i="57"/>
  <c r="J513" i="57"/>
  <c r="K512" i="57"/>
  <c r="J512" i="57"/>
  <c r="K511" i="57"/>
  <c r="J511" i="57"/>
  <c r="K510" i="57"/>
  <c r="J510" i="57"/>
  <c r="K509" i="57"/>
  <c r="J509" i="57"/>
  <c r="K508" i="57"/>
  <c r="J508" i="57"/>
  <c r="J437" i="57"/>
  <c r="K436" i="57"/>
  <c r="J436" i="57"/>
  <c r="K435" i="57"/>
  <c r="J435" i="57"/>
  <c r="K434" i="57"/>
  <c r="J434" i="57"/>
  <c r="K433" i="57"/>
  <c r="J433" i="57"/>
  <c r="K432" i="57"/>
  <c r="J432" i="57"/>
  <c r="K431" i="57"/>
  <c r="J431" i="57"/>
  <c r="K430" i="57"/>
  <c r="K429" i="57"/>
  <c r="J429" i="57"/>
  <c r="K428" i="57"/>
  <c r="J428" i="57"/>
  <c r="K427" i="57"/>
  <c r="J427" i="57"/>
  <c r="K426" i="57"/>
  <c r="J426" i="57"/>
  <c r="K425" i="57"/>
  <c r="J425" i="57"/>
  <c r="K424" i="57"/>
  <c r="J424" i="57"/>
  <c r="K423" i="57"/>
  <c r="K422" i="57"/>
  <c r="J422" i="57"/>
  <c r="K421" i="57"/>
  <c r="J421" i="57"/>
  <c r="K420" i="57"/>
  <c r="J420" i="57"/>
  <c r="K419" i="57"/>
  <c r="J419" i="57"/>
  <c r="K418" i="57"/>
  <c r="J418" i="57"/>
  <c r="K417" i="57"/>
  <c r="J417" i="57"/>
  <c r="K416" i="57"/>
  <c r="K415" i="57"/>
  <c r="J415" i="57"/>
  <c r="K414" i="57"/>
  <c r="J414" i="57"/>
  <c r="K413" i="57"/>
  <c r="J413" i="57"/>
  <c r="K412" i="57"/>
  <c r="J412" i="57"/>
  <c r="K411" i="57"/>
  <c r="J411" i="57"/>
  <c r="K410" i="57"/>
  <c r="J410" i="57"/>
  <c r="J409" i="57"/>
  <c r="K408" i="57"/>
  <c r="J408" i="57"/>
  <c r="K407" i="57"/>
  <c r="J407" i="57"/>
  <c r="K406" i="57"/>
  <c r="J406" i="57"/>
  <c r="K405" i="57"/>
  <c r="J405" i="57"/>
  <c r="K404" i="57"/>
  <c r="J404" i="57"/>
  <c r="K403" i="57"/>
  <c r="J403" i="57"/>
  <c r="K248" i="57"/>
  <c r="K247" i="57"/>
  <c r="J247" i="57"/>
  <c r="K246" i="57"/>
  <c r="J246" i="57"/>
  <c r="K245" i="57"/>
  <c r="J245" i="57"/>
  <c r="K244" i="57"/>
  <c r="J244" i="57"/>
  <c r="K243" i="57"/>
  <c r="J243" i="57"/>
  <c r="K242" i="57"/>
  <c r="J242" i="57"/>
  <c r="K17" i="57"/>
  <c r="K16" i="57"/>
  <c r="J16" i="57"/>
  <c r="K15" i="57"/>
  <c r="J15" i="57"/>
  <c r="K14" i="57"/>
  <c r="J14" i="57"/>
  <c r="K13" i="57"/>
  <c r="J13" i="57"/>
  <c r="K12" i="57"/>
  <c r="J12" i="57"/>
  <c r="K11" i="57"/>
  <c r="J11" i="57"/>
  <c r="K524" i="57"/>
  <c r="K526" i="57"/>
  <c r="K527" i="57"/>
  <c r="K522" i="57"/>
  <c r="J524" i="57"/>
  <c r="J526" i="57"/>
  <c r="J522" i="57"/>
  <c r="J528" i="57"/>
  <c r="K24" i="57" l="1"/>
  <c r="J465" i="57"/>
  <c r="J346" i="57"/>
  <c r="J290" i="57"/>
  <c r="J527" i="57"/>
  <c r="K525" i="57"/>
  <c r="J525" i="57"/>
  <c r="K523" i="57"/>
  <c r="J523" i="57"/>
  <c r="H528" i="57"/>
  <c r="J122" i="57"/>
  <c r="K444" i="57"/>
  <c r="J45" i="57"/>
  <c r="J94" i="57"/>
  <c r="J325" i="57"/>
  <c r="J381" i="57"/>
  <c r="J66" i="57"/>
  <c r="K262" i="57"/>
  <c r="J311" i="57"/>
  <c r="J318" i="57"/>
  <c r="J367" i="57"/>
  <c r="J374" i="57"/>
  <c r="K227" i="57"/>
  <c r="K255" i="57"/>
  <c r="K31" i="57"/>
  <c r="J276" i="57"/>
  <c r="J304" i="57"/>
  <c r="J332" i="57"/>
  <c r="J360" i="57"/>
  <c r="J388" i="57"/>
  <c r="J269" i="57"/>
  <c r="J458" i="57"/>
  <c r="J486" i="57"/>
  <c r="J451" i="57"/>
  <c r="J479" i="57"/>
  <c r="J500" i="57"/>
  <c r="K178" i="57"/>
  <c r="J59" i="57"/>
  <c r="J87" i="57"/>
  <c r="J115" i="57"/>
  <c r="K171" i="57"/>
  <c r="K136" i="57"/>
  <c r="K143" i="57"/>
  <c r="K199" i="57"/>
  <c r="J234" i="57"/>
  <c r="J52" i="57"/>
  <c r="J80" i="57"/>
  <c r="J108" i="57"/>
  <c r="K507" i="57"/>
  <c r="K206" i="57"/>
  <c r="J38" i="57"/>
  <c r="J73" i="57"/>
  <c r="J101" i="57"/>
  <c r="J129" i="57"/>
  <c r="J164" i="57"/>
  <c r="J192" i="57"/>
  <c r="J220" i="57"/>
  <c r="J157" i="57"/>
  <c r="J150" i="57"/>
  <c r="J185" i="57"/>
  <c r="J213" i="57"/>
  <c r="J241" i="57"/>
  <c r="K514" i="57"/>
  <c r="K521" i="57"/>
  <c r="J248" i="57"/>
  <c r="J423" i="57"/>
  <c r="K409" i="57"/>
  <c r="K437" i="57"/>
  <c r="J430" i="57"/>
  <c r="J416" i="57"/>
  <c r="J17" i="57"/>
  <c r="K528" i="57" l="1"/>
  <c r="K13" i="18"/>
  <c r="L80" i="19" l="1"/>
  <c r="K8" i="61"/>
  <c r="J13" i="18"/>
  <c r="H13" i="18"/>
  <c r="D10" i="40"/>
  <c r="D9" i="40"/>
  <c r="D8" i="40"/>
  <c r="D7" i="40"/>
  <c r="D6" i="40"/>
  <c r="D5" i="40"/>
  <c r="E79" i="40" l="1"/>
  <c r="D79" i="40"/>
  <c r="J8" i="61"/>
  <c r="K80" i="19"/>
  <c r="H8" i="61"/>
  <c r="I80" i="19"/>
  <c r="I13" i="18"/>
  <c r="I8" i="56"/>
  <c r="I7" i="56"/>
  <c r="I6" i="56"/>
  <c r="I5" i="56"/>
  <c r="I4" i="56"/>
  <c r="I10" i="56"/>
  <c r="I9" i="56"/>
  <c r="F16" i="60"/>
  <c r="J80" i="19" l="1"/>
  <c r="I8" i="61"/>
  <c r="K23" i="63"/>
  <c r="K58" i="62"/>
  <c r="K18" i="63"/>
  <c r="K53" i="62"/>
  <c r="K20" i="63"/>
  <c r="K55" i="62"/>
  <c r="K21" i="63"/>
  <c r="K56" i="62"/>
  <c r="K22" i="63"/>
  <c r="K57" i="62"/>
  <c r="K24" i="63"/>
  <c r="K59" i="62"/>
  <c r="K19" i="63"/>
  <c r="K54" i="62"/>
  <c r="L522" i="57"/>
  <c r="L525" i="57"/>
  <c r="L526" i="57"/>
  <c r="L523" i="57"/>
  <c r="L527" i="57"/>
  <c r="L528" i="57"/>
  <c r="L524" i="57"/>
  <c r="D77" i="40"/>
  <c r="D78"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BA54" i="19" l="1"/>
  <c r="BC54" i="19" s="1"/>
  <c r="AU6" i="19"/>
  <c r="AW6" i="19" s="1"/>
  <c r="AG68" i="19"/>
  <c r="AG52" i="19"/>
  <c r="AG36" i="19"/>
  <c r="AG64" i="19"/>
  <c r="AG48" i="19"/>
  <c r="AG32" i="19"/>
  <c r="AG21" i="19"/>
  <c r="AG65" i="19"/>
  <c r="AG49" i="19"/>
  <c r="AG66" i="19"/>
  <c r="AG28" i="19"/>
  <c r="AG43" i="19"/>
  <c r="AG12" i="19"/>
  <c r="AG13" i="19"/>
  <c r="AG67" i="19"/>
  <c r="AG51" i="19"/>
  <c r="AG79" i="19"/>
  <c r="AG63" i="19"/>
  <c r="AG47" i="19"/>
  <c r="AG31" i="19"/>
  <c r="AG76" i="19"/>
  <c r="AG60" i="19"/>
  <c r="AG77" i="19"/>
  <c r="AG61" i="19"/>
  <c r="AG45" i="19"/>
  <c r="AG24" i="19"/>
  <c r="AG35" i="19"/>
  <c r="AG23" i="19"/>
  <c r="AG10" i="19"/>
  <c r="AG7" i="19"/>
  <c r="AG33" i="19"/>
  <c r="AG8" i="19"/>
  <c r="AG78" i="19"/>
  <c r="AG62" i="19"/>
  <c r="AG46" i="19"/>
  <c r="AG74" i="19"/>
  <c r="AG58" i="19"/>
  <c r="AG42" i="19"/>
  <c r="AG29" i="19"/>
  <c r="AG75" i="19"/>
  <c r="AG59" i="19"/>
  <c r="AG72" i="19"/>
  <c r="AG56" i="19"/>
  <c r="AG40" i="19"/>
  <c r="AG19" i="19"/>
  <c r="AG30" i="19"/>
  <c r="AG15" i="19"/>
  <c r="AG26" i="19"/>
  <c r="AG6" i="19"/>
  <c r="AG27" i="19"/>
  <c r="AG20" i="19"/>
  <c r="AG73" i="19"/>
  <c r="AG57" i="19"/>
  <c r="AG41" i="19"/>
  <c r="AG69" i="19"/>
  <c r="AG53" i="19"/>
  <c r="AG37" i="19"/>
  <c r="AG25" i="19"/>
  <c r="AG70" i="19"/>
  <c r="AG54" i="19"/>
  <c r="AG71" i="19"/>
  <c r="AG55" i="19"/>
  <c r="AG39" i="19"/>
  <c r="AG18" i="19"/>
  <c r="AG22" i="19"/>
  <c r="AG14" i="19"/>
  <c r="AG17" i="19"/>
  <c r="AG44" i="19"/>
  <c r="AG16" i="19"/>
  <c r="AG9" i="19"/>
  <c r="AG50" i="19"/>
  <c r="AG38" i="19"/>
  <c r="AG11" i="19"/>
  <c r="AG34" i="19"/>
  <c r="U62" i="19"/>
  <c r="U74" i="19"/>
  <c r="U42" i="19"/>
  <c r="U52" i="19"/>
  <c r="U50" i="19"/>
  <c r="U64" i="19"/>
  <c r="U76" i="19"/>
  <c r="U60" i="19"/>
  <c r="U44" i="19"/>
  <c r="U72" i="19"/>
  <c r="U56" i="19"/>
  <c r="U40" i="19"/>
  <c r="U49" i="19"/>
  <c r="U73" i="19"/>
  <c r="U57" i="19"/>
  <c r="U41" i="19"/>
  <c r="U69" i="19"/>
  <c r="U53" i="19"/>
  <c r="U75" i="19"/>
  <c r="U59" i="19"/>
  <c r="U77" i="19"/>
  <c r="U61" i="19"/>
  <c r="U45" i="19"/>
  <c r="U67" i="19"/>
  <c r="U51" i="19"/>
  <c r="U79" i="19"/>
  <c r="U63" i="19"/>
  <c r="U47" i="19"/>
  <c r="U70" i="19"/>
  <c r="U54" i="19"/>
  <c r="U71" i="19"/>
  <c r="U55" i="19"/>
  <c r="U39" i="19"/>
  <c r="U38" i="19"/>
  <c r="U43" i="19"/>
  <c r="U78" i="19"/>
  <c r="U46" i="19"/>
  <c r="U58" i="19"/>
  <c r="U68" i="19"/>
  <c r="U66" i="19"/>
  <c r="U65" i="19"/>
  <c r="U48" i="19"/>
  <c r="AC75" i="19"/>
  <c r="AC59" i="19"/>
  <c r="AC43" i="19"/>
  <c r="AC71" i="19"/>
  <c r="AC55" i="19"/>
  <c r="AC39" i="19"/>
  <c r="AC24" i="19"/>
  <c r="AC64" i="19"/>
  <c r="AC48" i="19"/>
  <c r="AC69" i="19"/>
  <c r="AC53" i="19"/>
  <c r="AC37" i="19"/>
  <c r="AC25" i="19"/>
  <c r="AC34" i="19"/>
  <c r="AC13" i="19"/>
  <c r="AC18" i="19"/>
  <c r="AC46" i="19"/>
  <c r="AC17" i="19"/>
  <c r="AC12" i="19"/>
  <c r="AC72" i="19"/>
  <c r="AC56" i="19"/>
  <c r="AC40" i="19"/>
  <c r="AC68" i="19"/>
  <c r="AC52" i="19"/>
  <c r="AC36" i="19"/>
  <c r="AC78" i="19"/>
  <c r="AC62" i="19"/>
  <c r="AC79" i="19"/>
  <c r="AC63" i="19"/>
  <c r="AC47" i="19"/>
  <c r="AC31" i="19"/>
  <c r="AC23" i="19"/>
  <c r="AC33" i="19"/>
  <c r="AC8" i="19"/>
  <c r="AC15" i="19"/>
  <c r="AC41" i="19"/>
  <c r="AC14" i="19"/>
  <c r="AC70" i="19"/>
  <c r="AC54" i="19"/>
  <c r="AC38" i="19"/>
  <c r="AC66" i="19"/>
  <c r="AC50" i="19"/>
  <c r="AC35" i="19"/>
  <c r="AC73" i="19"/>
  <c r="AC57" i="19"/>
  <c r="AC76" i="19"/>
  <c r="AC60" i="19"/>
  <c r="AC44" i="19"/>
  <c r="AC29" i="19"/>
  <c r="AC21" i="19"/>
  <c r="AC30" i="19"/>
  <c r="AC20" i="19"/>
  <c r="AC11" i="19"/>
  <c r="AC32" i="19"/>
  <c r="AC10" i="19"/>
  <c r="AC65" i="19"/>
  <c r="AC49" i="19"/>
  <c r="AC77" i="19"/>
  <c r="AC61" i="19"/>
  <c r="AC45" i="19"/>
  <c r="AC28" i="19"/>
  <c r="AC67" i="19"/>
  <c r="AC51" i="19"/>
  <c r="AC74" i="19"/>
  <c r="AC58" i="19"/>
  <c r="AC42" i="19"/>
  <c r="AC27" i="19"/>
  <c r="AC16" i="19"/>
  <c r="AC22" i="19"/>
  <c r="AC19" i="19"/>
  <c r="AC9" i="19"/>
  <c r="AC26" i="19"/>
  <c r="AC7" i="19"/>
  <c r="BD8" i="19"/>
  <c r="BF8" i="19" s="1"/>
  <c r="AU7" i="19"/>
  <c r="AW7" i="19" s="1"/>
  <c r="AU8" i="19"/>
  <c r="AW8" i="19" s="1"/>
  <c r="AU9" i="19"/>
  <c r="AW9" i="19" s="1"/>
  <c r="AU10" i="19"/>
  <c r="AW10" i="19" s="1"/>
  <c r="AU11" i="19"/>
  <c r="AW11" i="19" s="1"/>
  <c r="AU12" i="19"/>
  <c r="AW12" i="19" s="1"/>
  <c r="AU13" i="19"/>
  <c r="AW13" i="19" s="1"/>
  <c r="AU14" i="19"/>
  <c r="AW14" i="19" s="1"/>
  <c r="AU15" i="19"/>
  <c r="AW15" i="19" s="1"/>
  <c r="AU16" i="19"/>
  <c r="AW16" i="19" s="1"/>
  <c r="AU17" i="19"/>
  <c r="AW17" i="19" s="1"/>
  <c r="AU18" i="19"/>
  <c r="AW18" i="19" s="1"/>
  <c r="AU19" i="19"/>
  <c r="AW19" i="19" s="1"/>
  <c r="AU20" i="19"/>
  <c r="AW20" i="19" s="1"/>
  <c r="AU21" i="19"/>
  <c r="AW21" i="19" s="1"/>
  <c r="AU22" i="19"/>
  <c r="AW22" i="19" s="1"/>
  <c r="AU23" i="19"/>
  <c r="AW23" i="19" s="1"/>
  <c r="AU24" i="19"/>
  <c r="AW24" i="19" s="1"/>
  <c r="AU25" i="19"/>
  <c r="AW25" i="19" s="1"/>
  <c r="AU26" i="19"/>
  <c r="AW26" i="19" s="1"/>
  <c r="AU27" i="19"/>
  <c r="AW27" i="19" s="1"/>
  <c r="AU28" i="19"/>
  <c r="AW28" i="19" s="1"/>
  <c r="AU29" i="19"/>
  <c r="AW29" i="19" s="1"/>
  <c r="AU30" i="19"/>
  <c r="AW30" i="19" s="1"/>
  <c r="AU31" i="19"/>
  <c r="AW31" i="19" s="1"/>
  <c r="AU32" i="19"/>
  <c r="AW32" i="19" s="1"/>
  <c r="AU33" i="19"/>
  <c r="AW33" i="19" s="1"/>
  <c r="AU34" i="19"/>
  <c r="AW34" i="19" s="1"/>
  <c r="AU35" i="19"/>
  <c r="AW35" i="19" s="1"/>
  <c r="AU36" i="19"/>
  <c r="AW36" i="19" s="1"/>
  <c r="AU37" i="19"/>
  <c r="AW37" i="19" s="1"/>
  <c r="AU38" i="19"/>
  <c r="AW38" i="19" s="1"/>
  <c r="AU39" i="19"/>
  <c r="AW39" i="19" s="1"/>
  <c r="AU40" i="19"/>
  <c r="AW40" i="19" s="1"/>
  <c r="AU41" i="19"/>
  <c r="AW41" i="19" s="1"/>
  <c r="AU42" i="19"/>
  <c r="AW42" i="19" s="1"/>
  <c r="AU43" i="19"/>
  <c r="AW43" i="19" s="1"/>
  <c r="AU44" i="19"/>
  <c r="AW44" i="19" s="1"/>
  <c r="AU45" i="19"/>
  <c r="AW45" i="19" s="1"/>
  <c r="AU46" i="19"/>
  <c r="AW46" i="19" s="1"/>
  <c r="AU47" i="19"/>
  <c r="AW47" i="19" s="1"/>
  <c r="AU48" i="19"/>
  <c r="AW48" i="19" s="1"/>
  <c r="AU49" i="19"/>
  <c r="AW49" i="19" s="1"/>
  <c r="AU50" i="19"/>
  <c r="AW50" i="19" s="1"/>
  <c r="AU51" i="19"/>
  <c r="AW51" i="19" s="1"/>
  <c r="AU52" i="19"/>
  <c r="AW52" i="19" s="1"/>
  <c r="AU53" i="19"/>
  <c r="AW53" i="19" s="1"/>
  <c r="AU54" i="19"/>
  <c r="AW54" i="19" s="1"/>
  <c r="AU55" i="19"/>
  <c r="AW55" i="19" s="1"/>
  <c r="AU56" i="19"/>
  <c r="AW56" i="19" s="1"/>
  <c r="AU57" i="19"/>
  <c r="AW57" i="19" s="1"/>
  <c r="AU58" i="19"/>
  <c r="AW58" i="19" s="1"/>
  <c r="AU59" i="19"/>
  <c r="AW59" i="19" s="1"/>
  <c r="AU60" i="19"/>
  <c r="AW60" i="19" s="1"/>
  <c r="AU61" i="19"/>
  <c r="AW61" i="19" s="1"/>
  <c r="AU62" i="19"/>
  <c r="AW62" i="19" s="1"/>
  <c r="AU63" i="19"/>
  <c r="AW63" i="19" s="1"/>
  <c r="AU64" i="19"/>
  <c r="AW64" i="19" s="1"/>
  <c r="AU65" i="19"/>
  <c r="AW65" i="19" s="1"/>
  <c r="AU66" i="19"/>
  <c r="AW66" i="19" s="1"/>
  <c r="AU67" i="19"/>
  <c r="AW67" i="19" s="1"/>
  <c r="AU68" i="19"/>
  <c r="AW68" i="19" s="1"/>
  <c r="AU69" i="19"/>
  <c r="AW69" i="19" s="1"/>
  <c r="AU70" i="19"/>
  <c r="AW70" i="19" s="1"/>
  <c r="AU71" i="19"/>
  <c r="AW71" i="19" s="1"/>
  <c r="AU72" i="19"/>
  <c r="AW72" i="19" s="1"/>
  <c r="AU73" i="19"/>
  <c r="AW73" i="19" s="1"/>
  <c r="AU74" i="19"/>
  <c r="AW74" i="19" s="1"/>
  <c r="AU75" i="19"/>
  <c r="AW75" i="19" s="1"/>
  <c r="AU76" i="19"/>
  <c r="AW76" i="19" s="1"/>
  <c r="AU77" i="19"/>
  <c r="AW77" i="19" s="1"/>
  <c r="AU78" i="19"/>
  <c r="AW78" i="19" s="1"/>
  <c r="AU79" i="19"/>
  <c r="AW79" i="19" s="1"/>
  <c r="U28" i="19" l="1"/>
  <c r="U27" i="19"/>
  <c r="U19" i="19"/>
  <c r="U23" i="19"/>
  <c r="U31" i="19"/>
  <c r="U35" i="19"/>
  <c r="U30" i="19"/>
  <c r="U26" i="19"/>
  <c r="U16" i="19"/>
  <c r="U18" i="19"/>
  <c r="U20" i="19"/>
  <c r="U8" i="19"/>
  <c r="U15" i="19"/>
  <c r="U33" i="19"/>
  <c r="U36" i="19"/>
  <c r="U25" i="19"/>
  <c r="U9" i="19"/>
  <c r="U29" i="19"/>
  <c r="U32" i="19"/>
  <c r="U14" i="19"/>
  <c r="U17" i="19"/>
  <c r="U37" i="19"/>
  <c r="U24" i="19"/>
  <c r="U12" i="19"/>
  <c r="U22" i="19"/>
  <c r="U34" i="19"/>
  <c r="U11" i="19"/>
  <c r="U21" i="19"/>
  <c r="U13" i="19"/>
  <c r="U7" i="19"/>
  <c r="U10" i="19"/>
  <c r="AX16" i="19"/>
  <c r="AZ16" i="19" s="1"/>
  <c r="N76" i="40"/>
  <c r="N48" i="40"/>
  <c r="N28" i="40"/>
  <c r="N8" i="40"/>
  <c r="N75" i="40"/>
  <c r="N71" i="40"/>
  <c r="N67" i="40"/>
  <c r="N63" i="40"/>
  <c r="N59" i="40"/>
  <c r="N55" i="40"/>
  <c r="N51" i="40"/>
  <c r="N47" i="40"/>
  <c r="N43" i="40"/>
  <c r="N39" i="40"/>
  <c r="N35" i="40"/>
  <c r="N31" i="40"/>
  <c r="N27" i="40"/>
  <c r="N23" i="40"/>
  <c r="N19" i="40"/>
  <c r="N15" i="40"/>
  <c r="N11" i="40"/>
  <c r="N7" i="40"/>
  <c r="N78" i="40"/>
  <c r="N74" i="40"/>
  <c r="N70" i="40"/>
  <c r="N66" i="40"/>
  <c r="N62" i="40"/>
  <c r="N58" i="40"/>
  <c r="N54" i="40"/>
  <c r="N50" i="40"/>
  <c r="N46" i="40"/>
  <c r="N42" i="40"/>
  <c r="N38" i="40"/>
  <c r="N34" i="40"/>
  <c r="N30" i="40"/>
  <c r="N26" i="40"/>
  <c r="N22" i="40"/>
  <c r="N18" i="40"/>
  <c r="N14" i="40"/>
  <c r="N10" i="40"/>
  <c r="N6" i="40"/>
  <c r="N77" i="40"/>
  <c r="N73" i="40"/>
  <c r="N69" i="40"/>
  <c r="N65" i="40"/>
  <c r="N61" i="40"/>
  <c r="N57" i="40"/>
  <c r="N53" i="40"/>
  <c r="N49" i="40"/>
  <c r="N45" i="40"/>
  <c r="N41" i="40"/>
  <c r="N37" i="40"/>
  <c r="N33" i="40"/>
  <c r="N29" i="40"/>
  <c r="N25" i="40"/>
  <c r="N21" i="40"/>
  <c r="N17" i="40"/>
  <c r="N13" i="40"/>
  <c r="N9" i="40"/>
  <c r="N5" i="40"/>
  <c r="N68" i="40"/>
  <c r="N56" i="40"/>
  <c r="N40" i="40"/>
  <c r="N32" i="40"/>
  <c r="N20" i="40"/>
  <c r="N16" i="40"/>
  <c r="N72" i="40"/>
  <c r="N64" i="40"/>
  <c r="N60" i="40"/>
  <c r="N52" i="40"/>
  <c r="N44" i="40"/>
  <c r="N36" i="40"/>
  <c r="N24" i="40"/>
  <c r="N12" i="40"/>
  <c r="Y64" i="19"/>
  <c r="Y69" i="19"/>
  <c r="Y57" i="19"/>
  <c r="Y72" i="19"/>
  <c r="Y53" i="19"/>
  <c r="Y37" i="19"/>
  <c r="Y32" i="19"/>
  <c r="Y45" i="19"/>
  <c r="Y59" i="19"/>
  <c r="Y24" i="19"/>
  <c r="Y26" i="19"/>
  <c r="Y73" i="19"/>
  <c r="Y20" i="19"/>
  <c r="Y41" i="19"/>
  <c r="Y27" i="19"/>
  <c r="Y56" i="19"/>
  <c r="Y78" i="19"/>
  <c r="Y51" i="19"/>
  <c r="Y16" i="19"/>
  <c r="Y18" i="19"/>
  <c r="Y68" i="19"/>
  <c r="Y49" i="19"/>
  <c r="Y63" i="19"/>
  <c r="Y28" i="19"/>
  <c r="Y30" i="19"/>
  <c r="Y48" i="19"/>
  <c r="Y43" i="19"/>
  <c r="Y8" i="19"/>
  <c r="Y10" i="19"/>
  <c r="Y71" i="19"/>
  <c r="Y25" i="19"/>
  <c r="Y60" i="19"/>
  <c r="Y66" i="19"/>
  <c r="Y9" i="19"/>
  <c r="Y40" i="19"/>
  <c r="Y62" i="19"/>
  <c r="Y35" i="19"/>
  <c r="Y42" i="19"/>
  <c r="Y7" i="19"/>
  <c r="Y52" i="19"/>
  <c r="Y47" i="19"/>
  <c r="Y12" i="19"/>
  <c r="Y14" i="19"/>
  <c r="Y54" i="19"/>
  <c r="Y31" i="19"/>
  <c r="Y29" i="19"/>
  <c r="Y39" i="19"/>
  <c r="Y38" i="19"/>
  <c r="Y50" i="19"/>
  <c r="Y22" i="19"/>
  <c r="Y46" i="19"/>
  <c r="Y23" i="19"/>
  <c r="Y21" i="19"/>
  <c r="Y36" i="19"/>
  <c r="Y58" i="19"/>
  <c r="Y34" i="19"/>
  <c r="Y33" i="19"/>
  <c r="Y61" i="19"/>
  <c r="Y75" i="19"/>
  <c r="Y15" i="19"/>
  <c r="Y11" i="19"/>
  <c r="Y76" i="19"/>
  <c r="Y44" i="19"/>
  <c r="Y55" i="19"/>
  <c r="Y67" i="19"/>
  <c r="Y65" i="19"/>
  <c r="Y79" i="19"/>
  <c r="Y19" i="19"/>
  <c r="Y17" i="19"/>
  <c r="BA51" i="19"/>
  <c r="BC51" i="19" s="1"/>
  <c r="AX39" i="19"/>
  <c r="AZ39" i="19" s="1"/>
  <c r="BA73" i="19"/>
  <c r="BC73" i="19" s="1"/>
  <c r="BA65" i="19"/>
  <c r="BC65" i="19" s="1"/>
  <c r="BA62" i="19"/>
  <c r="BC62" i="19" s="1"/>
  <c r="BA22" i="19"/>
  <c r="BC22" i="19" s="1"/>
  <c r="BA19" i="19"/>
  <c r="BC19" i="19" s="1"/>
  <c r="BA67" i="19"/>
  <c r="BC67" i="19" s="1"/>
  <c r="BA53" i="19"/>
  <c r="BC53" i="19" s="1"/>
  <c r="BA45" i="19"/>
  <c r="BC45" i="19" s="1"/>
  <c r="BA15" i="19"/>
  <c r="BC15" i="19" s="1"/>
  <c r="BA47" i="19"/>
  <c r="BC47" i="19" s="1"/>
  <c r="BA34" i="19"/>
  <c r="BC34" i="19" s="1"/>
  <c r="BA31" i="19"/>
  <c r="BC31" i="19" s="1"/>
  <c r="BA55" i="19"/>
  <c r="BC55" i="19" s="1"/>
  <c r="BA78" i="19"/>
  <c r="BC78" i="19" s="1"/>
  <c r="BA69" i="19"/>
  <c r="BC69" i="19" s="1"/>
  <c r="BA57" i="19"/>
  <c r="BC57" i="19" s="1"/>
  <c r="BA71" i="19"/>
  <c r="BC71" i="19" s="1"/>
  <c r="BA49" i="19"/>
  <c r="BC49" i="19" s="1"/>
  <c r="BA59" i="19"/>
  <c r="BC59" i="19" s="1"/>
  <c r="BA46" i="19"/>
  <c r="BC46" i="19" s="1"/>
  <c r="BA79" i="19"/>
  <c r="BC79" i="19" s="1"/>
  <c r="BA77" i="19"/>
  <c r="BC77" i="19" s="1"/>
  <c r="BD72" i="19"/>
  <c r="BF72" i="19" s="1"/>
  <c r="BA70" i="19"/>
  <c r="BC70" i="19" s="1"/>
  <c r="BA63" i="19"/>
  <c r="BC63" i="19" s="1"/>
  <c r="BA61" i="19"/>
  <c r="BC61" i="19" s="1"/>
  <c r="BA43" i="19"/>
  <c r="BC43" i="19" s="1"/>
  <c r="BA38" i="19"/>
  <c r="BC38" i="19" s="1"/>
  <c r="BA35" i="19"/>
  <c r="BC35" i="19" s="1"/>
  <c r="BD26" i="19"/>
  <c r="BF26" i="19" s="1"/>
  <c r="BA18" i="19"/>
  <c r="BC18" i="19" s="1"/>
  <c r="BA75" i="19"/>
  <c r="BC75" i="19" s="1"/>
  <c r="BD7" i="19"/>
  <c r="BF7" i="19" s="1"/>
  <c r="BD6" i="19"/>
  <c r="BF6" i="19" s="1"/>
  <c r="BD56" i="19"/>
  <c r="BF56" i="19" s="1"/>
  <c r="BD30" i="19"/>
  <c r="BF30" i="19" s="1"/>
  <c r="BD24" i="19"/>
  <c r="BF24" i="19" s="1"/>
  <c r="BD12" i="19"/>
  <c r="BF12" i="19" s="1"/>
  <c r="BD79" i="19"/>
  <c r="BF79" i="19" s="1"/>
  <c r="BD77" i="19"/>
  <c r="BF77" i="19" s="1"/>
  <c r="BD75" i="19"/>
  <c r="BF75" i="19" s="1"/>
  <c r="BD73" i="19"/>
  <c r="BF73" i="19" s="1"/>
  <c r="AX66" i="19"/>
  <c r="AZ66" i="19" s="1"/>
  <c r="BD63" i="19"/>
  <c r="BF63" i="19" s="1"/>
  <c r="BD61" i="19"/>
  <c r="BF61" i="19" s="1"/>
  <c r="BD59" i="19"/>
  <c r="BF59" i="19" s="1"/>
  <c r="BD58" i="19"/>
  <c r="BF58" i="19" s="1"/>
  <c r="AX56" i="19"/>
  <c r="AZ56" i="19" s="1"/>
  <c r="AX50" i="19"/>
  <c r="AZ50" i="19" s="1"/>
  <c r="BD47" i="19"/>
  <c r="BF47" i="19" s="1"/>
  <c r="BD44" i="19"/>
  <c r="BF44" i="19" s="1"/>
  <c r="BD41" i="19"/>
  <c r="BF41" i="19" s="1"/>
  <c r="BD28" i="19"/>
  <c r="BF28" i="19" s="1"/>
  <c r="BD27" i="19"/>
  <c r="BF27" i="19" s="1"/>
  <c r="AX7" i="19"/>
  <c r="AZ7" i="19" s="1"/>
  <c r="BD64" i="19"/>
  <c r="BF64" i="19" s="1"/>
  <c r="BD48" i="19"/>
  <c r="BF48" i="19" s="1"/>
  <c r="BD39" i="19"/>
  <c r="BF39" i="19" s="1"/>
  <c r="AX35" i="19"/>
  <c r="AZ35" i="19" s="1"/>
  <c r="BD23" i="19"/>
  <c r="BF23" i="19" s="1"/>
  <c r="BD17" i="19"/>
  <c r="BF17" i="19" s="1"/>
  <c r="BD13" i="19"/>
  <c r="BF13" i="19" s="1"/>
  <c r="BD10" i="19"/>
  <c r="BF10" i="19" s="1"/>
  <c r="AX9" i="19"/>
  <c r="AZ9" i="19" s="1"/>
  <c r="AX8" i="19"/>
  <c r="AZ8" i="19" s="1"/>
  <c r="AX11" i="19"/>
  <c r="AZ11" i="19" s="1"/>
  <c r="AX27" i="19"/>
  <c r="AZ27" i="19" s="1"/>
  <c r="AX30" i="19"/>
  <c r="AZ30" i="19" s="1"/>
  <c r="AX43" i="19"/>
  <c r="AZ43" i="19" s="1"/>
  <c r="AX51" i="19"/>
  <c r="AZ51" i="19" s="1"/>
  <c r="AX59" i="19"/>
  <c r="AZ59" i="19" s="1"/>
  <c r="AX67" i="19"/>
  <c r="AZ67" i="19" s="1"/>
  <c r="AX6" i="19"/>
  <c r="AZ6" i="19" s="1"/>
  <c r="AX12" i="19"/>
  <c r="AZ12" i="19" s="1"/>
  <c r="AX18" i="19"/>
  <c r="AZ18" i="19" s="1"/>
  <c r="AX31" i="19"/>
  <c r="AZ31" i="19" s="1"/>
  <c r="AX34" i="19"/>
  <c r="AZ34" i="19" s="1"/>
  <c r="BD15" i="19"/>
  <c r="BF15" i="19" s="1"/>
  <c r="BD16" i="19"/>
  <c r="BF16" i="19" s="1"/>
  <c r="BD18" i="19"/>
  <c r="BF18" i="19" s="1"/>
  <c r="BD21" i="19"/>
  <c r="BF21" i="19" s="1"/>
  <c r="BD31" i="19"/>
  <c r="BF31" i="19" s="1"/>
  <c r="BD32" i="19"/>
  <c r="BF32" i="19" s="1"/>
  <c r="BD34" i="19"/>
  <c r="BF34" i="19" s="1"/>
  <c r="BD37" i="19"/>
  <c r="BF37" i="19" s="1"/>
  <c r="BD46" i="19"/>
  <c r="BF46" i="19" s="1"/>
  <c r="BD54" i="19"/>
  <c r="BF54" i="19" s="1"/>
  <c r="BD62" i="19"/>
  <c r="BF62" i="19" s="1"/>
  <c r="BD70" i="19"/>
  <c r="BF70" i="19" s="1"/>
  <c r="BD78" i="19"/>
  <c r="BF78" i="19" s="1"/>
  <c r="BD9" i="19"/>
  <c r="BF9" i="19" s="1"/>
  <c r="BD19" i="19"/>
  <c r="BF19" i="19" s="1"/>
  <c r="BD20" i="19"/>
  <c r="BF20" i="19" s="1"/>
  <c r="BD22" i="19"/>
  <c r="BF22" i="19" s="1"/>
  <c r="BD25" i="19"/>
  <c r="BF25" i="19" s="1"/>
  <c r="BD35" i="19"/>
  <c r="BF35" i="19" s="1"/>
  <c r="BD36" i="19"/>
  <c r="BF36" i="19" s="1"/>
  <c r="BD38" i="19"/>
  <c r="BF38" i="19" s="1"/>
  <c r="BD76" i="19"/>
  <c r="BF76" i="19" s="1"/>
  <c r="BD74" i="19"/>
  <c r="BF74" i="19" s="1"/>
  <c r="AX72" i="19"/>
  <c r="AZ72" i="19" s="1"/>
  <c r="AX70" i="19"/>
  <c r="AZ70" i="19" s="1"/>
  <c r="BD60" i="19"/>
  <c r="BF60" i="19" s="1"/>
  <c r="BD57" i="19"/>
  <c r="BF57" i="19" s="1"/>
  <c r="AX55" i="19"/>
  <c r="AZ55" i="19" s="1"/>
  <c r="BD45" i="19"/>
  <c r="BF45" i="19" s="1"/>
  <c r="BD43" i="19"/>
  <c r="BF43" i="19" s="1"/>
  <c r="BD42" i="19"/>
  <c r="BF42" i="19" s="1"/>
  <c r="AX79" i="19"/>
  <c r="AZ79" i="19" s="1"/>
  <c r="AX76" i="19"/>
  <c r="AZ76" i="19" s="1"/>
  <c r="AX74" i="19"/>
  <c r="AZ74" i="19" s="1"/>
  <c r="BD71" i="19"/>
  <c r="BF71" i="19" s="1"/>
  <c r="BD69" i="19"/>
  <c r="BF69" i="19" s="1"/>
  <c r="BD68" i="19"/>
  <c r="BF68" i="19" s="1"/>
  <c r="BD67" i="19"/>
  <c r="BF67" i="19" s="1"/>
  <c r="BD66" i="19"/>
  <c r="BF66" i="19" s="1"/>
  <c r="BD65" i="19"/>
  <c r="BF65" i="19" s="1"/>
  <c r="AX64" i="19"/>
  <c r="AZ64" i="19" s="1"/>
  <c r="AX63" i="19"/>
  <c r="AZ63" i="19" s="1"/>
  <c r="AX62" i="19"/>
  <c r="AZ62" i="19" s="1"/>
  <c r="AX60" i="19"/>
  <c r="AZ60" i="19" s="1"/>
  <c r="AX58" i="19"/>
  <c r="AZ58" i="19" s="1"/>
  <c r="BD55" i="19"/>
  <c r="BF55" i="19" s="1"/>
  <c r="BD53" i="19"/>
  <c r="BF53" i="19" s="1"/>
  <c r="BD52" i="19"/>
  <c r="BF52" i="19" s="1"/>
  <c r="BD51" i="19"/>
  <c r="BF51" i="19" s="1"/>
  <c r="BD50" i="19"/>
  <c r="BF50" i="19" s="1"/>
  <c r="BD49" i="19"/>
  <c r="BF49" i="19" s="1"/>
  <c r="AX48" i="19"/>
  <c r="AZ48" i="19" s="1"/>
  <c r="AX47" i="19"/>
  <c r="AZ47" i="19" s="1"/>
  <c r="AX46" i="19"/>
  <c r="AZ46" i="19" s="1"/>
  <c r="AX44" i="19"/>
  <c r="AZ44" i="19" s="1"/>
  <c r="BD40" i="19"/>
  <c r="BF40" i="19" s="1"/>
  <c r="AX38" i="19"/>
  <c r="AZ38" i="19" s="1"/>
  <c r="AX36" i="19"/>
  <c r="AZ36" i="19" s="1"/>
  <c r="BD33" i="19"/>
  <c r="BF33" i="19" s="1"/>
  <c r="AX32" i="19"/>
  <c r="AZ32" i="19" s="1"/>
  <c r="BD29" i="19"/>
  <c r="BF29" i="19" s="1"/>
  <c r="AX28" i="19"/>
  <c r="AZ28" i="19" s="1"/>
  <c r="BD14" i="19"/>
  <c r="BF14" i="19" s="1"/>
  <c r="BD11" i="19"/>
  <c r="BF11" i="19" s="1"/>
  <c r="AX10" i="19"/>
  <c r="AZ10" i="19" s="1"/>
  <c r="BA8" i="19"/>
  <c r="BC8" i="19" s="1"/>
  <c r="BA7" i="19"/>
  <c r="BC7" i="19" s="1"/>
  <c r="BA10" i="19"/>
  <c r="BC10" i="19" s="1"/>
  <c r="BA23" i="19"/>
  <c r="BC23" i="19" s="1"/>
  <c r="BA26" i="19"/>
  <c r="BC26" i="19" s="1"/>
  <c r="BA39" i="19"/>
  <c r="BC39" i="19" s="1"/>
  <c r="BA42" i="19"/>
  <c r="BC42" i="19" s="1"/>
  <c r="BA50" i="19"/>
  <c r="BC50" i="19" s="1"/>
  <c r="BA58" i="19"/>
  <c r="BC58" i="19" s="1"/>
  <c r="BA66" i="19"/>
  <c r="BC66" i="19" s="1"/>
  <c r="BA74" i="19"/>
  <c r="BC74" i="19" s="1"/>
  <c r="BA11" i="19"/>
  <c r="BC11" i="19" s="1"/>
  <c r="BA14" i="19"/>
  <c r="BC14" i="19" s="1"/>
  <c r="BA27" i="19"/>
  <c r="BC27" i="19" s="1"/>
  <c r="BA30" i="19"/>
  <c r="BC30" i="19" s="1"/>
  <c r="BA41" i="19"/>
  <c r="BC41" i="19" s="1"/>
  <c r="BA37" i="19"/>
  <c r="BC37" i="19" s="1"/>
  <c r="BA33" i="19"/>
  <c r="BC33" i="19" s="1"/>
  <c r="BA29" i="19"/>
  <c r="BC29" i="19" s="1"/>
  <c r="BA25" i="19"/>
  <c r="BC25" i="19" s="1"/>
  <c r="BA21" i="19"/>
  <c r="BC21" i="19" s="1"/>
  <c r="BA17" i="19"/>
  <c r="BC17" i="19" s="1"/>
  <c r="BA13" i="19"/>
  <c r="BC13" i="19" s="1"/>
  <c r="BA9" i="19"/>
  <c r="BC9" i="19" s="1"/>
  <c r="BA6" i="19"/>
  <c r="BC6" i="19" s="1"/>
  <c r="AX77" i="19"/>
  <c r="AZ77" i="19" s="1"/>
  <c r="BA76" i="19"/>
  <c r="BC76" i="19" s="1"/>
  <c r="AX73" i="19"/>
  <c r="AZ73" i="19" s="1"/>
  <c r="BA72" i="19"/>
  <c r="BC72" i="19" s="1"/>
  <c r="AX69" i="19"/>
  <c r="AZ69" i="19" s="1"/>
  <c r="BA68" i="19"/>
  <c r="BC68" i="19" s="1"/>
  <c r="AX65" i="19"/>
  <c r="AZ65" i="19" s="1"/>
  <c r="BA64" i="19"/>
  <c r="BC64" i="19" s="1"/>
  <c r="AX61" i="19"/>
  <c r="AZ61" i="19" s="1"/>
  <c r="BA60" i="19"/>
  <c r="BC60" i="19" s="1"/>
  <c r="AX57" i="19"/>
  <c r="AZ57" i="19" s="1"/>
  <c r="BA56" i="19"/>
  <c r="BC56" i="19" s="1"/>
  <c r="AX53" i="19"/>
  <c r="AZ53" i="19" s="1"/>
  <c r="BA52" i="19"/>
  <c r="BC52" i="19" s="1"/>
  <c r="AX49" i="19"/>
  <c r="AZ49" i="19" s="1"/>
  <c r="BA48" i="19"/>
  <c r="BC48" i="19" s="1"/>
  <c r="AX45" i="19"/>
  <c r="AZ45" i="19" s="1"/>
  <c r="BA44" i="19"/>
  <c r="BC44" i="19" s="1"/>
  <c r="AX41" i="19"/>
  <c r="AZ41" i="19" s="1"/>
  <c r="BA40" i="19"/>
  <c r="BC40" i="19" s="1"/>
  <c r="AX37" i="19"/>
  <c r="AZ37" i="19" s="1"/>
  <c r="BA36" i="19"/>
  <c r="BC36" i="19" s="1"/>
  <c r="AX33" i="19"/>
  <c r="AZ33" i="19" s="1"/>
  <c r="BA32" i="19"/>
  <c r="BC32" i="19" s="1"/>
  <c r="AX29" i="19"/>
  <c r="AZ29" i="19" s="1"/>
  <c r="BA28" i="19"/>
  <c r="BC28" i="19" s="1"/>
  <c r="AX25" i="19"/>
  <c r="AZ25" i="19" s="1"/>
  <c r="BA24" i="19"/>
  <c r="BC24" i="19" s="1"/>
  <c r="AX21" i="19"/>
  <c r="AZ21" i="19" s="1"/>
  <c r="BA20" i="19"/>
  <c r="BC20" i="19" s="1"/>
  <c r="AX17" i="19"/>
  <c r="AZ17" i="19" s="1"/>
  <c r="BA16" i="19"/>
  <c r="BC16" i="19" s="1"/>
  <c r="AX13" i="19"/>
  <c r="AZ13" i="19" s="1"/>
  <c r="BA12" i="19"/>
  <c r="BC12" i="19" s="1"/>
  <c r="Y6" i="19" l="1"/>
  <c r="Y74" i="19"/>
  <c r="Y13" i="19"/>
  <c r="Y77" i="19"/>
  <c r="Y70" i="19"/>
  <c r="AX14" i="19"/>
  <c r="AZ14" i="19" s="1"/>
  <c r="AX22" i="19"/>
  <c r="AZ22" i="19" s="1"/>
  <c r="AX26" i="19"/>
  <c r="AZ26" i="19" s="1"/>
  <c r="AX54" i="19"/>
  <c r="AZ54" i="19" s="1"/>
  <c r="AX15" i="19"/>
  <c r="AZ15" i="19" s="1"/>
  <c r="AX40" i="19"/>
  <c r="AZ40" i="19" s="1"/>
  <c r="AX23" i="19"/>
  <c r="AZ23" i="19" s="1"/>
  <c r="AX42" i="19"/>
  <c r="AZ42" i="19" s="1"/>
  <c r="AX78" i="19"/>
  <c r="AZ78" i="19" s="1"/>
  <c r="AX68" i="19"/>
  <c r="AZ68" i="19" s="1"/>
  <c r="AX75" i="19"/>
  <c r="AZ75" i="19" s="1"/>
  <c r="AX24" i="19"/>
  <c r="AZ24" i="19" s="1"/>
  <c r="AX20" i="19"/>
  <c r="AZ20" i="19" s="1"/>
  <c r="AX19" i="19"/>
  <c r="AZ19" i="19" s="1"/>
  <c r="AX52" i="19"/>
  <c r="AZ52" i="19" s="1"/>
  <c r="AX71" i="19"/>
  <c r="AZ71" i="19" s="1"/>
  <c r="O39" i="40"/>
  <c r="Q39" i="40" s="1"/>
  <c r="O53" i="40"/>
  <c r="Q53" i="40" s="1"/>
  <c r="O9" i="40"/>
  <c r="Q9" i="40" s="1"/>
  <c r="O75" i="40"/>
  <c r="Q75" i="40" s="1"/>
  <c r="O71" i="40"/>
  <c r="Q71" i="40" s="1"/>
  <c r="O67" i="40"/>
  <c r="Q67" i="40" s="1"/>
  <c r="O63" i="40"/>
  <c r="Q63" i="40" s="1"/>
  <c r="O59" i="40"/>
  <c r="Q59" i="40" s="1"/>
  <c r="O55" i="40"/>
  <c r="Q55" i="40" s="1"/>
  <c r="O51" i="40"/>
  <c r="Q51" i="40" s="1"/>
  <c r="O43" i="40"/>
  <c r="Q43" i="40" s="1"/>
  <c r="O35" i="40"/>
  <c r="Q35" i="40" s="1"/>
  <c r="O27" i="40"/>
  <c r="Q27" i="40" s="1"/>
  <c r="O23" i="40"/>
  <c r="Q23" i="40" s="1"/>
  <c r="O19" i="40"/>
  <c r="Q19" i="40" s="1"/>
  <c r="O11" i="40"/>
  <c r="Q11" i="40" s="1"/>
  <c r="O77" i="40"/>
  <c r="Q77" i="40" s="1"/>
  <c r="O25" i="40"/>
  <c r="Q25" i="40" s="1"/>
  <c r="O34" i="40"/>
  <c r="Q34" i="40" s="1"/>
  <c r="O14" i="40"/>
  <c r="Q14" i="40" s="1"/>
  <c r="O57" i="40"/>
  <c r="Q57" i="40" s="1"/>
  <c r="O33" i="40"/>
  <c r="Q33" i="40" s="1"/>
  <c r="O78" i="40"/>
  <c r="Q78" i="40" s="1"/>
  <c r="O74" i="40"/>
  <c r="Q74" i="40" s="1"/>
  <c r="O70" i="40"/>
  <c r="Q70" i="40" s="1"/>
  <c r="O66" i="40"/>
  <c r="Q66" i="40" s="1"/>
  <c r="O62" i="40"/>
  <c r="Q62" i="40" s="1"/>
  <c r="O58" i="40"/>
  <c r="Q58" i="40" s="1"/>
  <c r="O54" i="40"/>
  <c r="Q54" i="40" s="1"/>
  <c r="O50" i="40"/>
  <c r="Q50" i="40" s="1"/>
  <c r="O46" i="40"/>
  <c r="Q46" i="40" s="1"/>
  <c r="O42" i="40"/>
  <c r="Q42" i="40" s="1"/>
  <c r="O38" i="40"/>
  <c r="Q38" i="40" s="1"/>
  <c r="O30" i="40"/>
  <c r="Q30" i="40" s="1"/>
  <c r="O26" i="40"/>
  <c r="Q26" i="40" s="1"/>
  <c r="O22" i="40"/>
  <c r="Q22" i="40" s="1"/>
  <c r="O18" i="40"/>
  <c r="Q18" i="40" s="1"/>
  <c r="O10" i="40"/>
  <c r="Q10" i="40" s="1"/>
  <c r="O6" i="40"/>
  <c r="Q6" i="40" s="1"/>
  <c r="O73" i="40"/>
  <c r="Q73" i="40" s="1"/>
  <c r="O41" i="40"/>
  <c r="Q41" i="40" s="1"/>
  <c r="O17" i="40"/>
  <c r="Q17" i="40" s="1"/>
  <c r="O69" i="40"/>
  <c r="Q69" i="40" s="1"/>
  <c r="O45" i="40"/>
  <c r="Q45" i="40" s="1"/>
  <c r="O5" i="40"/>
  <c r="Q5" i="40" s="1"/>
  <c r="O61" i="40"/>
  <c r="Q61" i="40" s="1"/>
  <c r="O21" i="40"/>
  <c r="Q21" i="40" s="1"/>
  <c r="O36" i="40"/>
  <c r="Q36" i="40" s="1"/>
  <c r="O12" i="40"/>
  <c r="Q12" i="40" s="1"/>
  <c r="O47" i="40"/>
  <c r="Q47" i="40" s="1"/>
  <c r="O7" i="40"/>
  <c r="Q7" i="40" s="1"/>
  <c r="O49" i="40"/>
  <c r="Q49" i="40" s="1"/>
  <c r="O29" i="40"/>
  <c r="Q29" i="40" s="1"/>
  <c r="O13" i="40"/>
  <c r="Q13" i="40" s="1"/>
  <c r="O76" i="40"/>
  <c r="Q76" i="40" s="1"/>
  <c r="O72" i="40"/>
  <c r="Q72" i="40" s="1"/>
  <c r="O68" i="40"/>
  <c r="Q68" i="40" s="1"/>
  <c r="O64" i="40"/>
  <c r="Q64" i="40" s="1"/>
  <c r="O60" i="40"/>
  <c r="Q60" i="40" s="1"/>
  <c r="O56" i="40"/>
  <c r="Q56" i="40" s="1"/>
  <c r="O52" i="40"/>
  <c r="Q52" i="40" s="1"/>
  <c r="O48" i="40"/>
  <c r="Q48" i="40" s="1"/>
  <c r="O44" i="40"/>
  <c r="Q44" i="40" s="1"/>
  <c r="O40" i="40"/>
  <c r="Q40" i="40" s="1"/>
  <c r="O32" i="40"/>
  <c r="Q32" i="40" s="1"/>
  <c r="O28" i="40"/>
  <c r="Q28" i="40" s="1"/>
  <c r="O24" i="40"/>
  <c r="Q24" i="40" s="1"/>
  <c r="O20" i="40"/>
  <c r="Q20" i="40" s="1"/>
  <c r="O16" i="40"/>
  <c r="Q16" i="40" s="1"/>
  <c r="O8" i="40"/>
  <c r="Q8" i="40" s="1"/>
  <c r="O31" i="40"/>
  <c r="Q31" i="40" s="1"/>
  <c r="O15" i="40"/>
  <c r="Q15" i="40" s="1"/>
  <c r="O65" i="40"/>
  <c r="Q65" i="40" s="1"/>
  <c r="O37" i="40"/>
  <c r="Q37" i="40" s="1"/>
</calcChain>
</file>

<file path=xl/sharedStrings.xml><?xml version="1.0" encoding="utf-8"?>
<sst xmlns="http://schemas.openxmlformats.org/spreadsheetml/2006/main" count="14595" uniqueCount="490">
  <si>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</si>
  <si>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</si>
  <si>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</si>
  <si>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</si>
  <si>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</si>
  <si>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</si>
  <si>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</si>
  <si>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</si>
  <si>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</si>
  <si>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</si>
  <si>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</si>
  <si>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</si>
  <si>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</si>
  <si>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</si>
  <si>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</si>
  <si>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</si>
  <si>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</si>
  <si>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</si>
  <si>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</si>
  <si>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</si>
  <si>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</si>
  <si>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</si>
  <si>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</si>
  <si>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</si>
  <si>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</si>
  <si>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</si>
  <si>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</si>
  <si>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</si>
  <si>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</si>
  <si>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</si>
  <si>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</si>
  <si>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</si>
  <si>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</si>
  <si>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</si>
  <si>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</si>
  <si>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</si>
  <si>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</si>
  <si>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</si>
  <si>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</si>
  <si>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</si>
  <si>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</si>
  <si>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</si>
  <si>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</si>
  <si>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</si>
  <si>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</si>
  <si>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</si>
  <si>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</si>
  <si>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</si>
  <si>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</si>
  <si>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</si>
  <si>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</si>
  <si>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</si>
  <si>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</si>
  <si>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</si>
  <si>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</si>
  <si>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</si>
  <si>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</si>
  <si>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年齢階層</t>
  </si>
  <si>
    <t>A</t>
  </si>
  <si>
    <t>B</t>
  </si>
  <si>
    <t>C</t>
  </si>
  <si>
    <t>D</t>
  </si>
  <si>
    <t>C/A</t>
  </si>
  <si>
    <t>C/B</t>
  </si>
  <si>
    <t>C/D</t>
  </si>
  <si>
    <t>D/A</t>
  </si>
  <si>
    <t>被保険者数(人)</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</si>
  <si>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</si>
  <si>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</si>
  <si>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</si>
  <si>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</si>
  <si>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</si>
  <si>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</si>
  <si>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</si>
  <si>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</si>
  <si>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</si>
  <si>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</si>
  <si>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</si>
  <si>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</si>
  <si>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</si>
  <si>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</si>
  <si>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</si>
  <si>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</si>
  <si>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</si>
  <si>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</si>
  <si>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</si>
  <si>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65歳～69歳</t>
    <phoneticPr fontId="4"/>
  </si>
  <si>
    <t>70歳～74歳</t>
  </si>
  <si>
    <t>75歳～79歳</t>
  </si>
  <si>
    <t>80歳～84歳</t>
  </si>
  <si>
    <t>85歳～89歳</t>
  </si>
  <si>
    <t>90歳～94歳</t>
  </si>
  <si>
    <t>95歳～</t>
  </si>
  <si>
    <t>資格確認日…1日でも資格があれば分析対象としている。</t>
    <rPh sb="0" eb="2">
      <t>シカク</t>
    </rPh>
    <rPh sb="2" eb="4">
      <t>カクニン</t>
    </rPh>
    <rPh sb="4" eb="5">
      <t>ヒ</t>
    </rPh>
    <phoneticPr fontId="4"/>
  </si>
  <si>
    <t>【グラフ用】</t>
    <rPh sb="4" eb="5">
      <t>ヨウ</t>
    </rPh>
    <phoneticPr fontId="4"/>
  </si>
  <si>
    <t>資格確認日…1日でも資格があれば分析対象としている。</t>
    <rPh sb="0" eb="2">
      <t>シカク</t>
    </rPh>
    <rPh sb="2" eb="4">
      <t>カクニン</t>
    </rPh>
    <rPh sb="4" eb="5">
      <t>ビ</t>
    </rPh>
    <rPh sb="7" eb="8">
      <t>ニチ</t>
    </rPh>
    <rPh sb="10" eb="12">
      <t>シカク</t>
    </rPh>
    <rPh sb="16" eb="18">
      <t>ブンセキ</t>
    </rPh>
    <rPh sb="18" eb="20">
      <t>タイショウ</t>
    </rPh>
    <phoneticPr fontId="4"/>
  </si>
  <si>
    <t>【年齢調整後】</t>
    <rPh sb="1" eb="3">
      <t>ネンレイ</t>
    </rPh>
    <rPh sb="3" eb="5">
      <t>チョウセイ</t>
    </rPh>
    <rPh sb="5" eb="6">
      <t>アト</t>
    </rPh>
    <phoneticPr fontId="4"/>
  </si>
  <si>
    <t>市区町村</t>
    <phoneticPr fontId="4"/>
  </si>
  <si>
    <t>年齢調整前
被保険者一人当たりの
歯科医療費(円)</t>
    <rPh sb="6" eb="10">
      <t>ヒホケンシャ</t>
    </rPh>
    <rPh sb="10" eb="12">
      <t>ヒトリ</t>
    </rPh>
    <rPh sb="12" eb="13">
      <t>ア</t>
    </rPh>
    <rPh sb="17" eb="19">
      <t>シカ</t>
    </rPh>
    <rPh sb="19" eb="21">
      <t>イリョウ</t>
    </rPh>
    <rPh sb="21" eb="22">
      <t>ヒ</t>
    </rPh>
    <rPh sb="23" eb="24">
      <t>エン</t>
    </rPh>
    <phoneticPr fontId="4"/>
  </si>
  <si>
    <t>年齢調整後
被保険者一人当たりの
歯科医療費(円)</t>
    <rPh sb="4" eb="5">
      <t>ゴ</t>
    </rPh>
    <rPh sb="6" eb="10">
      <t>ヒホケンシャ</t>
    </rPh>
    <rPh sb="10" eb="12">
      <t>ヒトリ</t>
    </rPh>
    <rPh sb="12" eb="13">
      <t>ア</t>
    </rPh>
    <rPh sb="17" eb="19">
      <t>シカ</t>
    </rPh>
    <rPh sb="19" eb="21">
      <t>イリョウ</t>
    </rPh>
    <rPh sb="21" eb="22">
      <t>ヒ</t>
    </rPh>
    <rPh sb="23" eb="24">
      <t>エン</t>
    </rPh>
    <phoneticPr fontId="4"/>
  </si>
  <si>
    <t>年齢調整前被保険者一人当たりの歯科医療費</t>
    <rPh sb="5" eb="9">
      <t>ヒホケンシャ</t>
    </rPh>
    <rPh sb="9" eb="11">
      <t>ヒトリ</t>
    </rPh>
    <rPh sb="11" eb="12">
      <t>ア</t>
    </rPh>
    <rPh sb="15" eb="17">
      <t>シカ</t>
    </rPh>
    <rPh sb="17" eb="19">
      <t>イリョウ</t>
    </rPh>
    <rPh sb="19" eb="20">
      <t>ヒ</t>
    </rPh>
    <phoneticPr fontId="4"/>
  </si>
  <si>
    <t>年齢調整後被保険者一人当たりの歯科医療費</t>
    <rPh sb="4" eb="5">
      <t>ゴ</t>
    </rPh>
    <rPh sb="5" eb="9">
      <t>ヒホケンシャ</t>
    </rPh>
    <rPh sb="9" eb="11">
      <t>ヒトリ</t>
    </rPh>
    <rPh sb="11" eb="12">
      <t>ア</t>
    </rPh>
    <rPh sb="15" eb="17">
      <t>シカ</t>
    </rPh>
    <rPh sb="17" eb="19">
      <t>イリョウ</t>
    </rPh>
    <rPh sb="19" eb="20">
      <t>ヒ</t>
    </rPh>
    <phoneticPr fontId="4"/>
  </si>
  <si>
    <t>中分類名</t>
    <rPh sb="0" eb="3">
      <t>チュウブンルイ</t>
    </rPh>
    <rPh sb="3" eb="4">
      <t>メイ</t>
    </rPh>
    <phoneticPr fontId="4"/>
  </si>
  <si>
    <t>高血圧性疾患</t>
  </si>
  <si>
    <t>糖尿病</t>
  </si>
  <si>
    <t>広域連合全体</t>
    <rPh sb="0" eb="2">
      <t>コウイキ</t>
    </rPh>
    <rPh sb="2" eb="4">
      <t>レンゴウ</t>
    </rPh>
    <rPh sb="4" eb="6">
      <t>ゼンタイ</t>
    </rPh>
    <phoneticPr fontId="4"/>
  </si>
  <si>
    <t>虚血性心疾患</t>
  </si>
  <si>
    <t>う蝕</t>
    <phoneticPr fontId="46"/>
  </si>
  <si>
    <t>歯肉炎及び歯周疾患</t>
    <phoneticPr fontId="46"/>
  </si>
  <si>
    <t>その他の歯及び歯の
支持組織の障害</t>
    <phoneticPr fontId="46"/>
  </si>
  <si>
    <t>その他の
消化器系の疾患</t>
    <phoneticPr fontId="46"/>
  </si>
  <si>
    <t>その他の損傷及び
その他の外因の影響</t>
    <phoneticPr fontId="46"/>
  </si>
  <si>
    <t>歯科合計</t>
    <rPh sb="0" eb="2">
      <t>シカ</t>
    </rPh>
    <rPh sb="2" eb="4">
      <t>ゴウケイ</t>
    </rPh>
    <phoneticPr fontId="46"/>
  </si>
  <si>
    <t>※歯科レセプト件数及び歯科患者数…疾病項目毎に集計しているため、合計は一致しない(複数疾病をもつ患者がいるため)。</t>
    <rPh sb="1" eb="3">
      <t>シカ</t>
    </rPh>
    <rPh sb="7" eb="9">
      <t>ケンスウ</t>
    </rPh>
    <rPh sb="9" eb="10">
      <t>オヨ</t>
    </rPh>
    <rPh sb="11" eb="13">
      <t>シカ</t>
    </rPh>
    <rPh sb="13" eb="15">
      <t>カンジャ</t>
    </rPh>
    <rPh sb="15" eb="16">
      <t>スウ</t>
    </rPh>
    <rPh sb="17" eb="19">
      <t>シッペイ</t>
    </rPh>
    <rPh sb="19" eb="21">
      <t>コウモク</t>
    </rPh>
    <rPh sb="21" eb="22">
      <t>ゴト</t>
    </rPh>
    <rPh sb="23" eb="25">
      <t>シュウケイ</t>
    </rPh>
    <rPh sb="32" eb="34">
      <t>ゴウケイ</t>
    </rPh>
    <rPh sb="35" eb="37">
      <t>イッチ</t>
    </rPh>
    <phoneticPr fontId="4"/>
  </si>
  <si>
    <t>1113 その他の消化器系の疾患</t>
    <phoneticPr fontId="4"/>
  </si>
  <si>
    <t>【計算用被保険者数】</t>
    <rPh sb="1" eb="4">
      <t>ケイサンヨウ</t>
    </rPh>
    <rPh sb="4" eb="5">
      <t>ヒ</t>
    </rPh>
    <rPh sb="5" eb="7">
      <t>ホケン</t>
    </rPh>
    <rPh sb="7" eb="8">
      <t>シャ</t>
    </rPh>
    <rPh sb="8" eb="9">
      <t>スウ</t>
    </rPh>
    <phoneticPr fontId="4"/>
  </si>
  <si>
    <t>歯科合計</t>
    <rPh sb="0" eb="2">
      <t>シカ</t>
    </rPh>
    <rPh sb="2" eb="4">
      <t>ゴウケイ</t>
    </rPh>
    <phoneticPr fontId="4"/>
  </si>
  <si>
    <t>特定の疾病を持たない者</t>
    <rPh sb="0" eb="2">
      <t>トクテイ</t>
    </rPh>
    <rPh sb="3" eb="5">
      <t>シッペイ</t>
    </rPh>
    <rPh sb="6" eb="7">
      <t>モ</t>
    </rPh>
    <rPh sb="10" eb="11">
      <t>モノ</t>
    </rPh>
    <phoneticPr fontId="4"/>
  </si>
  <si>
    <t>被保険者数(人)</t>
    <rPh sb="0" eb="4">
      <t>ヒホケンシャ</t>
    </rPh>
    <rPh sb="4" eb="5">
      <t>スウ</t>
    </rPh>
    <rPh sb="6" eb="7">
      <t>ニン</t>
    </rPh>
    <phoneticPr fontId="4"/>
  </si>
  <si>
    <t>脳血管疾患</t>
    <rPh sb="0" eb="1">
      <t>ノウ</t>
    </rPh>
    <rPh sb="1" eb="3">
      <t>ケッカン</t>
    </rPh>
    <rPh sb="3" eb="5">
      <t>シッカン</t>
    </rPh>
    <phoneticPr fontId="51"/>
  </si>
  <si>
    <t>動脈硬化</t>
    <rPh sb="0" eb="2">
      <t>ドウミャク</t>
    </rPh>
    <rPh sb="2" eb="4">
      <t>コウカ</t>
    </rPh>
    <phoneticPr fontId="1"/>
  </si>
  <si>
    <t>腎不全</t>
    <rPh sb="0" eb="3">
      <t>ジンフゼン</t>
    </rPh>
    <phoneticPr fontId="1"/>
  </si>
  <si>
    <t>気分障害</t>
    <rPh sb="0" eb="2">
      <t>キブン</t>
    </rPh>
    <rPh sb="2" eb="4">
      <t>ショウガイ</t>
    </rPh>
    <phoneticPr fontId="1"/>
  </si>
  <si>
    <t>悪性新生物</t>
    <rPh sb="0" eb="2">
      <t>アクセイ</t>
    </rPh>
    <rPh sb="2" eb="5">
      <t>シンセイブツ</t>
    </rPh>
    <phoneticPr fontId="1"/>
  </si>
  <si>
    <t>肺炎</t>
    <rPh sb="0" eb="2">
      <t>ハイエン</t>
    </rPh>
    <phoneticPr fontId="1"/>
  </si>
  <si>
    <t>被保険者数</t>
    <rPh sb="0" eb="4">
      <t>ヒホケンシャ</t>
    </rPh>
    <rPh sb="4" eb="5">
      <t>スウ</t>
    </rPh>
    <phoneticPr fontId="4"/>
  </si>
  <si>
    <t>患者一人
当たりの
歯科医療費(円)</t>
    <rPh sb="10" eb="12">
      <t>シカ</t>
    </rPh>
    <rPh sb="16" eb="17">
      <t>エン</t>
    </rPh>
    <phoneticPr fontId="46"/>
  </si>
  <si>
    <t>65歳～69歳</t>
    <phoneticPr fontId="4"/>
  </si>
  <si>
    <t>70歳～74歳</t>
    <phoneticPr fontId="4"/>
  </si>
  <si>
    <t>75歳～79歳</t>
    <phoneticPr fontId="4"/>
  </si>
  <si>
    <t>80歳～84歳</t>
    <phoneticPr fontId="4"/>
  </si>
  <si>
    <t>85歳～89歳</t>
    <phoneticPr fontId="4"/>
  </si>
  <si>
    <t>90歳～94歳</t>
    <phoneticPr fontId="4"/>
  </si>
  <si>
    <t>95歳～</t>
    <phoneticPr fontId="4"/>
  </si>
  <si>
    <t>合計</t>
    <rPh sb="0" eb="2">
      <t>ゴウケイ</t>
    </rPh>
    <phoneticPr fontId="4"/>
  </si>
  <si>
    <t>患者数
(人)</t>
    <rPh sb="0" eb="3">
      <t>カンジャスウ</t>
    </rPh>
    <rPh sb="3" eb="4">
      <t>タイスウ</t>
    </rPh>
    <rPh sb="5" eb="6">
      <t>ニン</t>
    </rPh>
    <phoneticPr fontId="46"/>
  </si>
  <si>
    <t>脂質異常症</t>
  </si>
  <si>
    <t>特定疾病別 歯科レセプト発生者一人当たりの歯科医療費</t>
    <rPh sb="0" eb="2">
      <t>トクテイ</t>
    </rPh>
    <rPh sb="2" eb="4">
      <t>シッペイ</t>
    </rPh>
    <rPh sb="4" eb="5">
      <t>ベツ</t>
    </rPh>
    <rPh sb="15" eb="17">
      <t>ヒトリ</t>
    </rPh>
    <rPh sb="17" eb="18">
      <t>ア</t>
    </rPh>
    <rPh sb="21" eb="23">
      <t>シカ</t>
    </rPh>
    <rPh sb="23" eb="26">
      <t>イリョウヒ</t>
    </rPh>
    <phoneticPr fontId="31"/>
  </si>
  <si>
    <t>糖尿病</t>
    <phoneticPr fontId="4"/>
  </si>
  <si>
    <t>C/A</t>
    <phoneticPr fontId="4"/>
  </si>
  <si>
    <t>B</t>
    <phoneticPr fontId="4"/>
  </si>
  <si>
    <t>B/被保険者数</t>
    <rPh sb="2" eb="6">
      <t>ヒホケンシャ</t>
    </rPh>
    <rPh sb="6" eb="7">
      <t>スウ</t>
    </rPh>
    <phoneticPr fontId="4"/>
  </si>
  <si>
    <t>B/A</t>
    <phoneticPr fontId="4"/>
  </si>
  <si>
    <t>A</t>
    <phoneticPr fontId="4"/>
  </si>
  <si>
    <t>C/B</t>
    <phoneticPr fontId="4"/>
  </si>
  <si>
    <t>特定疾病別 特定疾病患者に占める歯科レセプト発生者の割合</t>
    <phoneticPr fontId="31"/>
  </si>
  <si>
    <t>A</t>
    <phoneticPr fontId="4"/>
  </si>
  <si>
    <t>C</t>
    <phoneticPr fontId="4"/>
  </si>
  <si>
    <t>D</t>
    <phoneticPr fontId="4"/>
  </si>
  <si>
    <t>D/C</t>
    <phoneticPr fontId="4"/>
  </si>
  <si>
    <t>【計算用被保険者数】</t>
    <rPh sb="1" eb="4">
      <t>ケイサンヨウ</t>
    </rPh>
    <rPh sb="4" eb="8">
      <t>ヒホケンシャ</t>
    </rPh>
    <rPh sb="8" eb="9">
      <t>スウ</t>
    </rPh>
    <phoneticPr fontId="4"/>
  </si>
  <si>
    <t>歯科
レセプト
件数(件)</t>
    <rPh sb="0" eb="2">
      <t>シカ</t>
    </rPh>
    <rPh sb="8" eb="10">
      <t>ケンスウ</t>
    </rPh>
    <rPh sb="11" eb="12">
      <t>ケン</t>
    </rPh>
    <phoneticPr fontId="4"/>
  </si>
  <si>
    <t>歯科
医療費
(円)</t>
    <rPh sb="0" eb="2">
      <t>シカ</t>
    </rPh>
    <phoneticPr fontId="4"/>
  </si>
  <si>
    <t>歯科
患者数
(人)　</t>
    <rPh sb="0" eb="2">
      <t>シカ</t>
    </rPh>
    <phoneticPr fontId="4"/>
  </si>
  <si>
    <t>歯科
レセプト
件数(件)※</t>
    <rPh sb="0" eb="2">
      <t>シカ</t>
    </rPh>
    <rPh sb="8" eb="10">
      <t>ケンスウ</t>
    </rPh>
    <rPh sb="11" eb="12">
      <t>ケン</t>
    </rPh>
    <phoneticPr fontId="4"/>
  </si>
  <si>
    <t>歯科
医療費
(円)</t>
    <rPh sb="0" eb="2">
      <t>シカ</t>
    </rPh>
    <rPh sb="3" eb="6">
      <t>イリョウヒ</t>
    </rPh>
    <rPh sb="8" eb="9">
      <t>エン</t>
    </rPh>
    <phoneticPr fontId="4"/>
  </si>
  <si>
    <t>歯科
患者数
(人)※</t>
    <rPh sb="0" eb="2">
      <t>シカ</t>
    </rPh>
    <rPh sb="3" eb="6">
      <t>カンジャスウ</t>
    </rPh>
    <rPh sb="8" eb="9">
      <t>ニン</t>
    </rPh>
    <phoneticPr fontId="4"/>
  </si>
  <si>
    <t>レセプト
一件当たりの
歯科医療費
(円)</t>
    <rPh sb="5" eb="6">
      <t>イッ</t>
    </rPh>
    <rPh sb="6" eb="7">
      <t>ケン</t>
    </rPh>
    <rPh sb="7" eb="8">
      <t>ア</t>
    </rPh>
    <rPh sb="12" eb="14">
      <t>シカ</t>
    </rPh>
    <rPh sb="14" eb="17">
      <t>イリョウヒ</t>
    </rPh>
    <rPh sb="19" eb="20">
      <t>エン</t>
    </rPh>
    <phoneticPr fontId="4"/>
  </si>
  <si>
    <t>被保険者数
(人)</t>
    <rPh sb="0" eb="4">
      <t>ヒホケンシャ</t>
    </rPh>
    <rPh sb="4" eb="5">
      <t>スウ</t>
    </rPh>
    <rPh sb="7" eb="8">
      <t>ニン</t>
    </rPh>
    <phoneticPr fontId="4"/>
  </si>
  <si>
    <t>歯科
患者数
(人)</t>
    <rPh sb="0" eb="2">
      <t>シカ</t>
    </rPh>
    <rPh sb="3" eb="6">
      <t>カンジャスウ</t>
    </rPh>
    <rPh sb="8" eb="9">
      <t>ニン</t>
    </rPh>
    <phoneticPr fontId="4"/>
  </si>
  <si>
    <t>患者
一人当たりの
歯科医療費
(円)</t>
    <rPh sb="0" eb="2">
      <t>カンジャ</t>
    </rPh>
    <rPh sb="3" eb="5">
      <t>ヒトリ</t>
    </rPh>
    <rPh sb="5" eb="6">
      <t>ア</t>
    </rPh>
    <rPh sb="10" eb="12">
      <t>シカ</t>
    </rPh>
    <rPh sb="12" eb="15">
      <t>イリョウヒ</t>
    </rPh>
    <rPh sb="17" eb="18">
      <t>エン</t>
    </rPh>
    <phoneticPr fontId="4"/>
  </si>
  <si>
    <t>特定疾病患者の
歯科医療費(円)</t>
    <rPh sb="0" eb="2">
      <t>トクテイ</t>
    </rPh>
    <rPh sb="2" eb="4">
      <t>シッペイ</t>
    </rPh>
    <rPh sb="4" eb="6">
      <t>カンジャ</t>
    </rPh>
    <rPh sb="8" eb="10">
      <t>シカ</t>
    </rPh>
    <rPh sb="10" eb="13">
      <t>イリョウヒ</t>
    </rPh>
    <rPh sb="14" eb="15">
      <t>エン</t>
    </rPh>
    <phoneticPr fontId="4"/>
  </si>
  <si>
    <t>患者
一人当たりの
歯科医療費
(円)</t>
    <rPh sb="10" eb="12">
      <t>シカ</t>
    </rPh>
    <rPh sb="17" eb="18">
      <t>エン</t>
    </rPh>
    <phoneticPr fontId="46"/>
  </si>
  <si>
    <t>被保険者数
に占める割合</t>
    <rPh sb="0" eb="4">
      <t>ヒホケンシャ</t>
    </rPh>
    <rPh sb="7" eb="8">
      <t>シ</t>
    </rPh>
    <rPh sb="10" eb="12">
      <t>ワリアイ</t>
    </rPh>
    <phoneticPr fontId="4"/>
  </si>
  <si>
    <t>特定疾病患者数
に占める割合</t>
    <rPh sb="0" eb="2">
      <t>トクテイ</t>
    </rPh>
    <rPh sb="2" eb="4">
      <t>シッペイ</t>
    </rPh>
    <rPh sb="4" eb="6">
      <t>カンジャ</t>
    </rPh>
    <rPh sb="6" eb="7">
      <t>スウ</t>
    </rPh>
    <rPh sb="9" eb="10">
      <t>シ</t>
    </rPh>
    <rPh sb="12" eb="14">
      <t>ワリアイ</t>
    </rPh>
    <phoneticPr fontId="4"/>
  </si>
  <si>
    <t>被保険者数
(人)</t>
    <phoneticPr fontId="4"/>
  </si>
  <si>
    <t>歯科患者割合(被保険者数に占める割合)</t>
    <phoneticPr fontId="4"/>
  </si>
  <si>
    <t>被保険者一人当たりの歯科医療費</t>
    <rPh sb="9" eb="11">
      <t>シカ</t>
    </rPh>
    <phoneticPr fontId="4"/>
  </si>
  <si>
    <t>被保険者
一人当たりの
歯科医療費
(円)</t>
    <rPh sb="12" eb="14">
      <t>シカ</t>
    </rPh>
    <phoneticPr fontId="4"/>
  </si>
  <si>
    <t>【表作成用被保険者数】</t>
    <rPh sb="1" eb="2">
      <t>ヒョウ</t>
    </rPh>
    <rPh sb="2" eb="5">
      <t>サクセイヨウ</t>
    </rPh>
    <rPh sb="5" eb="9">
      <t>ヒホケンシャ</t>
    </rPh>
    <rPh sb="9" eb="10">
      <t>スウ</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</si>
  <si>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</si>
  <si>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</si>
  <si>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</si>
  <si>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</si>
  <si>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</si>
  <si>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</si>
  <si>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</si>
  <si>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堺市中区</t>
    <phoneticPr fontId="4"/>
  </si>
  <si>
    <t>以上</t>
    <rPh sb="0" eb="2">
      <t>イジョウ</t>
    </rPh>
    <phoneticPr fontId="5"/>
  </si>
  <si>
    <t>以下</t>
    <rPh sb="0" eb="2">
      <t>イカ</t>
    </rPh>
    <phoneticPr fontId="5"/>
  </si>
  <si>
    <t>未満</t>
    <rPh sb="0" eb="2">
      <t>ミマン</t>
    </rPh>
    <phoneticPr fontId="5"/>
  </si>
  <si>
    <t>中分類名</t>
    <phoneticPr fontId="4"/>
  </si>
  <si>
    <t>特定疾病名</t>
    <rPh sb="0" eb="2">
      <t>トクテイ</t>
    </rPh>
    <rPh sb="2" eb="4">
      <t>シッペイ</t>
    </rPh>
    <rPh sb="4" eb="5">
      <t>メイ</t>
    </rPh>
    <phoneticPr fontId="1"/>
  </si>
  <si>
    <t>特定疾病名</t>
    <phoneticPr fontId="4"/>
  </si>
  <si>
    <t>中分類による疾病別歯科医療費</t>
    <rPh sb="0" eb="3">
      <t>チュウブンルイ</t>
    </rPh>
    <rPh sb="6" eb="8">
      <t>シッペイ</t>
    </rPh>
    <rPh sb="8" eb="9">
      <t>ベツ</t>
    </rPh>
    <rPh sb="9" eb="11">
      <t>シカ</t>
    </rPh>
    <rPh sb="11" eb="14">
      <t>イリョウヒ</t>
    </rPh>
    <phoneticPr fontId="4"/>
  </si>
  <si>
    <t>市区町村別</t>
    <rPh sb="0" eb="2">
      <t>シク</t>
    </rPh>
    <rPh sb="2" eb="4">
      <t>マチムラ</t>
    </rPh>
    <rPh sb="4" eb="5">
      <t>ベツ</t>
    </rPh>
    <phoneticPr fontId="4"/>
  </si>
  <si>
    <t>歯科患者割合(被保険者数に占める割合)
(%)</t>
    <rPh sb="0" eb="2">
      <t>シカ</t>
    </rPh>
    <rPh sb="2" eb="4">
      <t>カンジャ</t>
    </rPh>
    <rPh sb="4" eb="6">
      <t>ワリアイ</t>
    </rPh>
    <phoneticPr fontId="4"/>
  </si>
  <si>
    <t>歯科患者割合
(被保険者数に占める割合)
(%)</t>
    <rPh sb="0" eb="2">
      <t>シカ</t>
    </rPh>
    <rPh sb="2" eb="4">
      <t>カンジャ</t>
    </rPh>
    <rPh sb="4" eb="6">
      <t>ワリアイ</t>
    </rPh>
    <phoneticPr fontId="4"/>
  </si>
  <si>
    <t>特定疾病患者のうち歯科レセプトが発生している者の割合(%)</t>
    <rPh sb="0" eb="2">
      <t>トクテイ</t>
    </rPh>
    <rPh sb="2" eb="4">
      <t>シッペイ</t>
    </rPh>
    <rPh sb="4" eb="6">
      <t>カンジャ</t>
    </rPh>
    <rPh sb="9" eb="11">
      <t>シカ</t>
    </rPh>
    <rPh sb="16" eb="18">
      <t>ハッセイ</t>
    </rPh>
    <rPh sb="22" eb="23">
      <t>モノ</t>
    </rPh>
    <rPh sb="24" eb="26">
      <t>ワリアイ</t>
    </rPh>
    <phoneticPr fontId="4"/>
  </si>
  <si>
    <t>【グラフラベル用】</t>
    <rPh sb="7" eb="8">
      <t>ヨウ</t>
    </rPh>
    <phoneticPr fontId="4"/>
  </si>
  <si>
    <t>歯科医療費</t>
    <rPh sb="0" eb="2">
      <t>シカ</t>
    </rPh>
    <rPh sb="2" eb="5">
      <t>イリョウヒ</t>
    </rPh>
    <phoneticPr fontId="4"/>
  </si>
  <si>
    <t>前年度との差分</t>
    <rPh sb="0" eb="3">
      <t>ゼンネンド</t>
    </rPh>
    <rPh sb="5" eb="7">
      <t>サブン</t>
    </rPh>
    <phoneticPr fontId="4"/>
  </si>
  <si>
    <t>被保険者一人当たりの歯科医療費</t>
    <rPh sb="10" eb="12">
      <t>シカ</t>
    </rPh>
    <phoneticPr fontId="4"/>
  </si>
  <si>
    <t>前年度との差分(被保険者一人当たりの歯科医療費)</t>
    <rPh sb="0" eb="3">
      <t>ゼンネンド</t>
    </rPh>
    <rPh sb="5" eb="7">
      <t>サブン</t>
    </rPh>
    <phoneticPr fontId="4"/>
  </si>
  <si>
    <t>前年度との差分(歯科患者割合(被保険者数に占める割合))</t>
    <rPh sb="0" eb="3">
      <t>ゼンネンド</t>
    </rPh>
    <rPh sb="5" eb="7">
      <t>サブン</t>
    </rPh>
    <phoneticPr fontId="4"/>
  </si>
  <si>
    <t>全年齢</t>
    <rPh sb="0" eb="3">
      <t>ゼ</t>
    </rPh>
    <phoneticPr fontId="4"/>
  </si>
  <si>
    <t>男性</t>
    <rPh sb="0" eb="2">
      <t>ダンセイ</t>
    </rPh>
    <phoneticPr fontId="4"/>
  </si>
  <si>
    <t>女性</t>
    <rPh sb="0" eb="2">
      <t>ジョセイ</t>
    </rPh>
    <phoneticPr fontId="4"/>
  </si>
  <si>
    <t>性別</t>
    <rPh sb="0" eb="2">
      <t>セイベツ</t>
    </rPh>
    <phoneticPr fontId="4"/>
  </si>
  <si>
    <t>年齢階層</t>
    <rPh sb="0" eb="4">
      <t>ネンレイカイソウ</t>
    </rPh>
    <phoneticPr fontId="4"/>
  </si>
  <si>
    <t>全年齢</t>
    <rPh sb="0" eb="3">
      <t>ゼンネンレイ</t>
    </rPh>
    <phoneticPr fontId="4"/>
  </si>
  <si>
    <t>性別</t>
    <rPh sb="0" eb="2">
      <t>セ</t>
    </rPh>
    <phoneticPr fontId="4"/>
  </si>
  <si>
    <t>女性</t>
    <rPh sb="0" eb="2">
      <t>ジ</t>
    </rPh>
    <phoneticPr fontId="4"/>
  </si>
  <si>
    <t>男女計</t>
    <rPh sb="0" eb="3">
      <t>ダ</t>
    </rPh>
    <phoneticPr fontId="4"/>
  </si>
  <si>
    <t>特定の疾病を
持たない者</t>
    <rPh sb="0" eb="2">
      <t>トクテイ</t>
    </rPh>
    <rPh sb="3" eb="5">
      <t>シッペイ</t>
    </rPh>
    <rPh sb="11" eb="12">
      <t>モノ</t>
    </rPh>
    <phoneticPr fontId="46"/>
  </si>
  <si>
    <t>上記</t>
    <phoneticPr fontId="4"/>
  </si>
  <si>
    <t>中分類以外の疾病</t>
    <phoneticPr fontId="4"/>
  </si>
  <si>
    <t>特定疾病別歯科医療費</t>
    <rPh sb="0" eb="2">
      <t>トクテイ</t>
    </rPh>
    <rPh sb="2" eb="4">
      <t>シッペイ</t>
    </rPh>
    <rPh sb="4" eb="5">
      <t>ベツ</t>
    </rPh>
    <rPh sb="5" eb="7">
      <t>シカ</t>
    </rPh>
    <rPh sb="7" eb="10">
      <t>イリョウヒ</t>
    </rPh>
    <phoneticPr fontId="4"/>
  </si>
  <si>
    <t>市区町村別</t>
    <rPh sb="0" eb="2">
      <t>シク</t>
    </rPh>
    <rPh sb="2" eb="4">
      <t>チョウソン</t>
    </rPh>
    <rPh sb="4" eb="5">
      <t>ベツ</t>
    </rPh>
    <phoneticPr fontId="4"/>
  </si>
  <si>
    <t>広域連合全体(年齢階層別)</t>
    <rPh sb="0" eb="2">
      <t>コウイキ</t>
    </rPh>
    <rPh sb="2" eb="4">
      <t>レンゴウ</t>
    </rPh>
    <rPh sb="4" eb="6">
      <t>ゼンタイ</t>
    </rPh>
    <rPh sb="6" eb="13">
      <t>ネ</t>
    </rPh>
    <phoneticPr fontId="4"/>
  </si>
  <si>
    <t>中分類による疾病別歯科医療費</t>
    <rPh sb="0" eb="1">
      <t>ナカ</t>
    </rPh>
    <rPh sb="1" eb="3">
      <t>ブンルイ</t>
    </rPh>
    <rPh sb="6" eb="8">
      <t>シッペイ</t>
    </rPh>
    <rPh sb="8" eb="9">
      <t>ベツ</t>
    </rPh>
    <rPh sb="9" eb="11">
      <t>シカ</t>
    </rPh>
    <rPh sb="11" eb="14">
      <t>イリョウヒ</t>
    </rPh>
    <phoneticPr fontId="4"/>
  </si>
  <si>
    <t>広域連合全体(男女別)</t>
    <rPh sb="0" eb="2">
      <t>コウイキ</t>
    </rPh>
    <rPh sb="2" eb="4">
      <t>レンゴウ</t>
    </rPh>
    <rPh sb="4" eb="6">
      <t>ゼンタイ</t>
    </rPh>
    <rPh sb="6" eb="11">
      <t>ダ</t>
    </rPh>
    <phoneticPr fontId="4"/>
  </si>
  <si>
    <t>広域連合全体　</t>
    <rPh sb="0" eb="2">
      <t>コウイキ</t>
    </rPh>
    <rPh sb="2" eb="4">
      <t>レンゴウ</t>
    </rPh>
    <rPh sb="4" eb="6">
      <t>ゼンタイ</t>
    </rPh>
    <phoneticPr fontId="4"/>
  </si>
  <si>
    <t>年齢調整前後の被保険者一人当たりの歯科医療費</t>
    <rPh sb="0" eb="2">
      <t>ネンレイ</t>
    </rPh>
    <rPh sb="2" eb="4">
      <t>チョウセイ</t>
    </rPh>
    <rPh sb="4" eb="6">
      <t>ゼンゴ</t>
    </rPh>
    <rPh sb="17" eb="19">
      <t>シカ</t>
    </rPh>
    <phoneticPr fontId="4"/>
  </si>
  <si>
    <t>歯科医療費の状況</t>
    <rPh sb="0" eb="2">
      <t>シカ</t>
    </rPh>
    <rPh sb="2" eb="5">
      <t>イリョウヒ</t>
    </rPh>
    <rPh sb="6" eb="8">
      <t>ジョウキョウ</t>
    </rPh>
    <phoneticPr fontId="4"/>
  </si>
  <si>
    <t>歯科医療費の状況</t>
    <rPh sb="0" eb="2">
      <t>シカ</t>
    </rPh>
    <rPh sb="6" eb="8">
      <t>ジョウキョウ</t>
    </rPh>
    <phoneticPr fontId="4"/>
  </si>
  <si>
    <t>市区町村別</t>
    <phoneticPr fontId="4"/>
  </si>
  <si>
    <t>年齢調整前後の被保険者一人当たりの歯科医療費</t>
    <rPh sb="17" eb="19">
      <t>シカ</t>
    </rPh>
    <phoneticPr fontId="4"/>
  </si>
  <si>
    <t>【年齢調整前】</t>
    <rPh sb="1" eb="3">
      <t>ネンレイ</t>
    </rPh>
    <rPh sb="3" eb="5">
      <t>チョウセイ</t>
    </rPh>
    <rPh sb="5" eb="6">
      <t>マエ</t>
    </rPh>
    <phoneticPr fontId="4"/>
  </si>
  <si>
    <t>市区町村別</t>
    <phoneticPr fontId="4"/>
  </si>
  <si>
    <t>【年齢調整後】</t>
    <rPh sb="1" eb="3">
      <t>ネンレイ</t>
    </rPh>
    <rPh sb="3" eb="5">
      <t>チョウセイ</t>
    </rPh>
    <rPh sb="5" eb="6">
      <t>ウシ</t>
    </rPh>
    <phoneticPr fontId="4"/>
  </si>
  <si>
    <t>中分類による疾病別歯科医療費の構成比</t>
    <rPh sb="15" eb="18">
      <t>コウセイヒ</t>
    </rPh>
    <phoneticPr fontId="46"/>
  </si>
  <si>
    <t>前年度との差分(被保険者一人当たりの歯科医療費)</t>
    <rPh sb="0" eb="3">
      <t>ゼンネンド</t>
    </rPh>
    <rPh sb="5" eb="7">
      <t>サブン</t>
    </rPh>
    <rPh sb="8" eb="12">
      <t>ヒホケンジャ</t>
    </rPh>
    <rPh sb="12" eb="15">
      <t>ヒトリア</t>
    </rPh>
    <rPh sb="18" eb="20">
      <t>シカ</t>
    </rPh>
    <rPh sb="20" eb="23">
      <t>イリョウヒ</t>
    </rPh>
    <phoneticPr fontId="4"/>
  </si>
  <si>
    <t>B+C</t>
    <phoneticPr fontId="4"/>
  </si>
  <si>
    <t>A+B+C+D</t>
    <phoneticPr fontId="4"/>
  </si>
  <si>
    <t>A/(A+B+C+D)</t>
    <phoneticPr fontId="4"/>
  </si>
  <si>
    <t>歯科医療費(円)</t>
    <rPh sb="0" eb="2">
      <t>シカ</t>
    </rPh>
    <rPh sb="2" eb="5">
      <t>イリョウヒ</t>
    </rPh>
    <rPh sb="6" eb="7">
      <t>エン</t>
    </rPh>
    <phoneticPr fontId="4"/>
  </si>
  <si>
    <t>調剤医療費(円)</t>
    <rPh sb="0" eb="2">
      <t>チョウザイ</t>
    </rPh>
    <rPh sb="2" eb="5">
      <t>イリョウヒ</t>
    </rPh>
    <rPh sb="6" eb="7">
      <t>エン</t>
    </rPh>
    <phoneticPr fontId="4"/>
  </si>
  <si>
    <t>医療費全体(円)</t>
    <rPh sb="0" eb="3">
      <t>イリョウヒ</t>
    </rPh>
    <rPh sb="3" eb="5">
      <t>ゼンタイ</t>
    </rPh>
    <rPh sb="6" eb="7">
      <t>エン</t>
    </rPh>
    <phoneticPr fontId="4"/>
  </si>
  <si>
    <t>小計</t>
    <rPh sb="0" eb="2">
      <t>ショウケイ</t>
    </rPh>
    <phoneticPr fontId="4"/>
  </si>
  <si>
    <t>【グラフ作成用】</t>
    <rPh sb="4" eb="6">
      <t>サクセイ</t>
    </rPh>
    <rPh sb="6" eb="7">
      <t>ヨウ</t>
    </rPh>
    <phoneticPr fontId="4"/>
  </si>
  <si>
    <t>歯科</t>
    <rPh sb="0" eb="2">
      <t>シカ</t>
    </rPh>
    <phoneticPr fontId="4"/>
  </si>
  <si>
    <t>入院</t>
    <rPh sb="0" eb="2">
      <t>ニュウイン</t>
    </rPh>
    <phoneticPr fontId="4"/>
  </si>
  <si>
    <t>入院外</t>
    <rPh sb="0" eb="3">
      <t>ニュウインガイ</t>
    </rPh>
    <phoneticPr fontId="4"/>
  </si>
  <si>
    <t>調剤</t>
    <rPh sb="0" eb="2">
      <t>チョウザイ</t>
    </rPh>
    <phoneticPr fontId="4"/>
  </si>
  <si>
    <t>医療費全体における歯科医療費の状況</t>
    <rPh sb="0" eb="3">
      <t>イリョウヒ</t>
    </rPh>
    <rPh sb="3" eb="5">
      <t>ゼンタイ</t>
    </rPh>
    <rPh sb="9" eb="11">
      <t>シカ</t>
    </rPh>
    <rPh sb="11" eb="14">
      <t>イリョウヒ</t>
    </rPh>
    <rPh sb="15" eb="17">
      <t>ジョウキョウ</t>
    </rPh>
    <phoneticPr fontId="4"/>
  </si>
  <si>
    <t>広域連合全体(男女別)</t>
    <rPh sb="0" eb="2">
      <t>コウイキ</t>
    </rPh>
    <rPh sb="2" eb="4">
      <t>レンゴウ</t>
    </rPh>
    <rPh sb="4" eb="5">
      <t>ゼン</t>
    </rPh>
    <rPh sb="6" eb="11">
      <t>ダ</t>
    </rPh>
    <phoneticPr fontId="4"/>
  </si>
  <si>
    <t>歯科医療費割合</t>
    <phoneticPr fontId="4"/>
  </si>
  <si>
    <t>歯科医療費割合(医療費全体に占める割合)</t>
    <phoneticPr fontId="4"/>
  </si>
  <si>
    <t>E</t>
  </si>
  <si>
    <t>歯科
診療日数
(日)</t>
    <rPh sb="0" eb="2">
      <t>シカ</t>
    </rPh>
    <rPh sb="3" eb="7">
      <t>シンリョウニッスウ</t>
    </rPh>
    <rPh sb="9" eb="10">
      <t>ニチ</t>
    </rPh>
    <phoneticPr fontId="4"/>
  </si>
  <si>
    <t>E/B</t>
    <phoneticPr fontId="4"/>
  </si>
  <si>
    <t>C/E</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</si>
  <si>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</si>
  <si>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</si>
  <si>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</si>
  <si>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歯科レセプト
一件当たりの
歯科医療費(円)</t>
    <rPh sb="0" eb="2">
      <t>シカ</t>
    </rPh>
    <rPh sb="14" eb="16">
      <t>シカ</t>
    </rPh>
    <rPh sb="16" eb="18">
      <t>イリョウ</t>
    </rPh>
    <rPh sb="18" eb="19">
      <t>ヒ</t>
    </rPh>
    <phoneticPr fontId="4"/>
  </si>
  <si>
    <t>歯科患者
一人当たりの
歯科医療費(円)</t>
    <rPh sb="0" eb="2">
      <t>シカ</t>
    </rPh>
    <rPh sb="12" eb="14">
      <t>シカ</t>
    </rPh>
    <phoneticPr fontId="4"/>
  </si>
  <si>
    <t>※受診率…被保険者一人当たりの歯科レセプト件数。</t>
    <phoneticPr fontId="4"/>
  </si>
  <si>
    <t>※一件当たりの日数…歯科レセプト一件当たりの診療実日数。</t>
    <phoneticPr fontId="4"/>
  </si>
  <si>
    <t>※一日当たりの医療費…診療一日当たりの歯科医療費。</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</si>
  <si>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</si>
  <si>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</si>
  <si>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</si>
  <si>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歯科患者
一人当たりの
歯科医療費
(円)</t>
    <rPh sb="0" eb="2">
      <t>シカ</t>
    </rPh>
    <rPh sb="12" eb="14">
      <t>シカ</t>
    </rPh>
    <phoneticPr fontId="4"/>
  </si>
  <si>
    <t>受診率</t>
    <rPh sb="0" eb="3">
      <t>ジュシンリツ</t>
    </rPh>
    <phoneticPr fontId="4"/>
  </si>
  <si>
    <t>一件当たりの日数</t>
    <phoneticPr fontId="4"/>
  </si>
  <si>
    <t>一日当たりの医療費</t>
    <phoneticPr fontId="4"/>
  </si>
  <si>
    <t>市区町村</t>
    <rPh sb="0" eb="4">
      <t>シクチョウソン</t>
    </rPh>
    <phoneticPr fontId="4"/>
  </si>
  <si>
    <t>歯科患者一人当たりの歯科医療費</t>
    <rPh sb="0" eb="2">
      <t>シカ</t>
    </rPh>
    <rPh sb="10" eb="12">
      <t>シカ</t>
    </rPh>
    <phoneticPr fontId="4"/>
  </si>
  <si>
    <t>歯科レセプト一件当たりの歯科医療費</t>
    <rPh sb="0" eb="2">
      <t>シカ</t>
    </rPh>
    <rPh sb="12" eb="14">
      <t>シカ</t>
    </rPh>
    <phoneticPr fontId="4"/>
  </si>
  <si>
    <t>受診率</t>
    <rPh sb="0" eb="3">
      <t>ジュシンリツ</t>
    </rPh>
    <phoneticPr fontId="4"/>
  </si>
  <si>
    <t>前年度との差分(歯科患者一人当たりの歯科医療費)</t>
    <rPh sb="0" eb="3">
      <t>ゼンネンド</t>
    </rPh>
    <rPh sb="5" eb="7">
      <t>サブン</t>
    </rPh>
    <rPh sb="8" eb="10">
      <t>シカ</t>
    </rPh>
    <rPh sb="10" eb="12">
      <t>カンジャ</t>
    </rPh>
    <rPh sb="12" eb="14">
      <t>ヒトリ</t>
    </rPh>
    <rPh sb="14" eb="15">
      <t>ア</t>
    </rPh>
    <rPh sb="18" eb="20">
      <t>シカ</t>
    </rPh>
    <rPh sb="20" eb="23">
      <t>イリョウヒ</t>
    </rPh>
    <phoneticPr fontId="4"/>
  </si>
  <si>
    <t>前年度との差分(歯科レセプト一件当たりの歯科医療費)</t>
    <rPh sb="0" eb="3">
      <t>ゼンネンド</t>
    </rPh>
    <rPh sb="5" eb="7">
      <t>サブン</t>
    </rPh>
    <rPh sb="8" eb="10">
      <t>シカ</t>
    </rPh>
    <phoneticPr fontId="4"/>
  </si>
  <si>
    <t>前年度との差分(歯科患者一人当たりの歯科医療費)</t>
    <rPh sb="0" eb="3">
      <t>ゼンネンド</t>
    </rPh>
    <rPh sb="5" eb="7">
      <t>サブン</t>
    </rPh>
    <rPh sb="8" eb="10">
      <t>シカ</t>
    </rPh>
    <phoneticPr fontId="4"/>
  </si>
  <si>
    <t>前年度との差分(受診率)</t>
    <rPh sb="0" eb="3">
      <t>ゼンネンド</t>
    </rPh>
    <rPh sb="5" eb="7">
      <t>サブン</t>
    </rPh>
    <rPh sb="8" eb="11">
      <t>ジュシンリツ</t>
    </rPh>
    <phoneticPr fontId="4"/>
  </si>
  <si>
    <t>一件当たりの日数</t>
    <rPh sb="0" eb="3">
      <t>イッケンア</t>
    </rPh>
    <rPh sb="6" eb="8">
      <t>ニッスウ</t>
    </rPh>
    <phoneticPr fontId="4"/>
  </si>
  <si>
    <t>一日当たりの医療費</t>
    <rPh sb="0" eb="2">
      <t>イチニチ</t>
    </rPh>
    <rPh sb="2" eb="3">
      <t>ア</t>
    </rPh>
    <rPh sb="6" eb="9">
      <t>イリョウヒ</t>
    </rPh>
    <phoneticPr fontId="4"/>
  </si>
  <si>
    <t>1位</t>
  </si>
  <si>
    <t>2位</t>
  </si>
  <si>
    <t>3位</t>
  </si>
  <si>
    <t>4位</t>
  </si>
  <si>
    <t>5位</t>
  </si>
  <si>
    <t>1101 う蝕</t>
    <phoneticPr fontId="4"/>
  </si>
  <si>
    <t>1102 歯肉炎及び歯周疾患</t>
    <phoneticPr fontId="4"/>
  </si>
  <si>
    <t>1905 その他の損傷及びその他の外因の影響</t>
    <phoneticPr fontId="4"/>
  </si>
  <si>
    <t>上記　中分類以外の疾病</t>
    <rPh sb="0" eb="1">
      <t>ウエ</t>
    </rPh>
    <phoneticPr fontId="4"/>
  </si>
  <si>
    <t>1103 その他の歯及び歯の支持組織の障害</t>
    <phoneticPr fontId="4"/>
  </si>
  <si>
    <t>上記　中分類以外の疾病</t>
    <rPh sb="0" eb="2">
      <t>ジョウキ</t>
    </rPh>
    <phoneticPr fontId="4"/>
  </si>
  <si>
    <t>広域連合全体</t>
    <phoneticPr fontId="4"/>
  </si>
  <si>
    <t>歯科
患者数
(人)※</t>
    <rPh sb="0" eb="2">
      <t>シカ</t>
    </rPh>
    <rPh sb="3" eb="6">
      <t>カンジャスウ</t>
    </rPh>
    <phoneticPr fontId="4"/>
  </si>
  <si>
    <t>歯科
受診なし(人)</t>
    <rPh sb="0" eb="2">
      <t>シカ</t>
    </rPh>
    <rPh sb="3" eb="5">
      <t>ジュシン</t>
    </rPh>
    <phoneticPr fontId="4"/>
  </si>
  <si>
    <t>歯科
患者割合
(%)</t>
    <rPh sb="0" eb="2">
      <t>シカ</t>
    </rPh>
    <rPh sb="3" eb="5">
      <t>カンジャ</t>
    </rPh>
    <rPh sb="5" eb="7">
      <t>ワリアイ</t>
    </rPh>
    <phoneticPr fontId="4"/>
  </si>
  <si>
    <t>【表作成用】</t>
    <rPh sb="1" eb="5">
      <t>ヒョウサクセイヨウ</t>
    </rPh>
    <phoneticPr fontId="4"/>
  </si>
  <si>
    <t>0～9本</t>
    <rPh sb="3" eb="4">
      <t>ホン</t>
    </rPh>
    <phoneticPr fontId="4"/>
  </si>
  <si>
    <t>10～19本</t>
    <rPh sb="5" eb="6">
      <t>ホン</t>
    </rPh>
    <phoneticPr fontId="4"/>
  </si>
  <si>
    <t>20本以上</t>
    <rPh sb="2" eb="3">
      <t>ホン</t>
    </rPh>
    <rPh sb="3" eb="5">
      <t>イジョウ</t>
    </rPh>
    <phoneticPr fontId="4"/>
  </si>
  <si>
    <t>被保険者数</t>
    <rPh sb="0" eb="5">
      <t>ヒホケンシャスウ</t>
    </rPh>
    <phoneticPr fontId="4"/>
  </si>
  <si>
    <t>※歯科患者数…分析期間中に一人の方に複数のレセプトが発行された場合は、一人として集計。</t>
    <phoneticPr fontId="4"/>
  </si>
  <si>
    <t>推計残存歯数の集計対象…永久歯を集計(乳歯、智歯、過剰歯を含まない)。</t>
    <phoneticPr fontId="4"/>
  </si>
  <si>
    <t>全体</t>
    <rPh sb="0" eb="2">
      <t>ゼンタイ</t>
    </rPh>
    <phoneticPr fontId="4"/>
  </si>
  <si>
    <t>糖尿病</t>
    <rPh sb="0" eb="3">
      <t>トウニョウビョウ</t>
    </rPh>
    <phoneticPr fontId="4"/>
  </si>
  <si>
    <t>高血圧性疾患</t>
    <rPh sb="0" eb="6">
      <t>コウケツアツセイシッカン</t>
    </rPh>
    <phoneticPr fontId="4"/>
  </si>
  <si>
    <t>虚血性心疾患</t>
    <rPh sb="0" eb="6">
      <t>キョケツセイシンシッカン</t>
    </rPh>
    <phoneticPr fontId="4"/>
  </si>
  <si>
    <t>脳血管疾患</t>
    <rPh sb="0" eb="5">
      <t>ノウケッカンシッカン</t>
    </rPh>
    <phoneticPr fontId="4"/>
  </si>
  <si>
    <t>非該当</t>
    <rPh sb="0" eb="3">
      <t>ヒガイトウ</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</si>
  <si>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</si>
  <si>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</si>
  <si>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</si>
  <si>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</si>
  <si>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</si>
  <si>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中分類による疾病別歯科医療費上位5疾病</t>
    <rPh sb="0" eb="3">
      <t>チュウブンルイ</t>
    </rPh>
    <rPh sb="6" eb="8">
      <t>シッペイ</t>
    </rPh>
    <rPh sb="8" eb="9">
      <t>ベツ</t>
    </rPh>
    <phoneticPr fontId="4"/>
  </si>
  <si>
    <t>市区町村別</t>
    <rPh sb="0" eb="4">
      <t>シクチョウソン</t>
    </rPh>
    <rPh sb="4" eb="5">
      <t>ベツ</t>
    </rPh>
    <phoneticPr fontId="4"/>
  </si>
  <si>
    <t>中分類による疾病別歯科患者数上位5疾病</t>
    <rPh sb="0" eb="3">
      <t>チュウブンルイ</t>
    </rPh>
    <rPh sb="6" eb="8">
      <t>シッペイ</t>
    </rPh>
    <rPh sb="8" eb="9">
      <t>ベツ</t>
    </rPh>
    <rPh sb="11" eb="14">
      <t>カンジャスウ</t>
    </rPh>
    <phoneticPr fontId="4"/>
  </si>
  <si>
    <t>年齢階層</t>
    <rPh sb="0" eb="2">
      <t>ネンレイ</t>
    </rPh>
    <rPh sb="2" eb="4">
      <t>カイソウ</t>
    </rPh>
    <phoneticPr fontId="4"/>
  </si>
  <si>
    <t>推計
残存歯数</t>
    <phoneticPr fontId="4"/>
  </si>
  <si>
    <t>推計残存歯数階層別人数</t>
    <rPh sb="0" eb="2">
      <t>スイケイ</t>
    </rPh>
    <rPh sb="2" eb="4">
      <t>ザンゾン</t>
    </rPh>
    <rPh sb="4" eb="6">
      <t>シスウ</t>
    </rPh>
    <rPh sb="6" eb="8">
      <t>カイソウ</t>
    </rPh>
    <rPh sb="8" eb="9">
      <t>ベツ</t>
    </rPh>
    <rPh sb="9" eb="11">
      <t>ニンズウ</t>
    </rPh>
    <phoneticPr fontId="4"/>
  </si>
  <si>
    <t>広域連合全体(年齢階層別)</t>
    <rPh sb="0" eb="2">
      <t>コウイキ</t>
    </rPh>
    <rPh sb="2" eb="4">
      <t>レンゴウ</t>
    </rPh>
    <rPh sb="4" eb="6">
      <t>ゼンタイ</t>
    </rPh>
    <rPh sb="7" eb="12">
      <t>ネンレイカイソウベツ</t>
    </rPh>
    <phoneticPr fontId="4"/>
  </si>
  <si>
    <t>推計残存歯数階層別人数割合</t>
    <rPh sb="0" eb="6">
      <t>スイケイザンゾンシスウ</t>
    </rPh>
    <rPh sb="6" eb="9">
      <t>カイソウベツ</t>
    </rPh>
    <rPh sb="9" eb="11">
      <t>ニンズウ</t>
    </rPh>
    <rPh sb="11" eb="13">
      <t>ワリアイ</t>
    </rPh>
    <phoneticPr fontId="4"/>
  </si>
  <si>
    <t>広域連合全体</t>
    <rPh sb="0" eb="6">
      <t>コウイキレンゴウゼンタイ</t>
    </rPh>
    <phoneticPr fontId="4"/>
  </si>
  <si>
    <t>合計</t>
    <rPh sb="0" eb="2">
      <t>ゴウケイ</t>
    </rPh>
    <phoneticPr fontId="4"/>
  </si>
  <si>
    <t>推計
残存歯数</t>
    <rPh sb="0" eb="2">
      <t>スイケイ</t>
    </rPh>
    <rPh sb="3" eb="5">
      <t>ザンゾン</t>
    </rPh>
    <rPh sb="5" eb="7">
      <t>シスウ</t>
    </rPh>
    <phoneticPr fontId="4"/>
  </si>
  <si>
    <t>う蝕</t>
  </si>
  <si>
    <t>合計</t>
    <rPh sb="0" eb="2">
      <t>ゴウケイ</t>
    </rPh>
    <phoneticPr fontId="4"/>
  </si>
  <si>
    <t>関節リウマチ</t>
    <rPh sb="0" eb="2">
      <t>カンセツ</t>
    </rPh>
    <phoneticPr fontId="4"/>
  </si>
  <si>
    <t>骨粗鬆症</t>
    <rPh sb="0" eb="4">
      <t>コツソショウショウ</t>
    </rPh>
    <phoneticPr fontId="4"/>
  </si>
  <si>
    <t>推計残存歯数階層別生活習慣病等患者数</t>
    <rPh sb="0" eb="2">
      <t>スイケイ</t>
    </rPh>
    <rPh sb="2" eb="4">
      <t>ザンゾン</t>
    </rPh>
    <rPh sb="4" eb="6">
      <t>シスウ</t>
    </rPh>
    <rPh sb="6" eb="8">
      <t>カイソウ</t>
    </rPh>
    <rPh sb="8" eb="9">
      <t>ベツ</t>
    </rPh>
    <rPh sb="14" eb="15">
      <t>トウ</t>
    </rPh>
    <phoneticPr fontId="4"/>
  </si>
  <si>
    <t>※歯周病検査･治療行為あり歯科患者数…口腔全体の検査･治療に該当する特定の診療行為が発生している歯科患者数。</t>
    <rPh sb="13" eb="15">
      <t>シカ</t>
    </rPh>
    <rPh sb="15" eb="18">
      <t>カンジャスウ</t>
    </rPh>
    <rPh sb="52" eb="53">
      <t>スウ</t>
    </rPh>
    <phoneticPr fontId="4"/>
  </si>
  <si>
    <t>推計
残存歯数</t>
    <phoneticPr fontId="4"/>
  </si>
  <si>
    <t>【グラフラベル用】</t>
    <rPh sb="7" eb="8">
      <t>ヨウ</t>
    </rPh>
    <phoneticPr fontId="4"/>
  </si>
  <si>
    <t>推計残存歯数階層別生活習慣病等患者割合</t>
    <rPh sb="0" eb="2">
      <t>スイケイ</t>
    </rPh>
    <rPh sb="2" eb="4">
      <t>ザンゾン</t>
    </rPh>
    <rPh sb="4" eb="6">
      <t>シスウ</t>
    </rPh>
    <rPh sb="6" eb="8">
      <t>カイソウ</t>
    </rPh>
    <rPh sb="8" eb="9">
      <t>ベツ</t>
    </rPh>
    <rPh sb="9" eb="14">
      <t>セイカツシュウカンビョウ</t>
    </rPh>
    <rPh sb="14" eb="15">
      <t>トウ</t>
    </rPh>
    <rPh sb="15" eb="17">
      <t>カンジャ</t>
    </rPh>
    <rPh sb="17" eb="19">
      <t>ワリアイ</t>
    </rPh>
    <phoneticPr fontId="4"/>
  </si>
  <si>
    <t>推計残存歯数階層別誤嚥性肺炎患者数</t>
    <rPh sb="0" eb="2">
      <t>スイケイ</t>
    </rPh>
    <rPh sb="2" eb="4">
      <t>ザンゾン</t>
    </rPh>
    <rPh sb="4" eb="6">
      <t>シスウ</t>
    </rPh>
    <rPh sb="6" eb="8">
      <t>カイソウ</t>
    </rPh>
    <rPh sb="8" eb="9">
      <t>ベツ</t>
    </rPh>
    <rPh sb="9" eb="14">
      <t>ゴエンセイハイエン</t>
    </rPh>
    <phoneticPr fontId="4"/>
  </si>
  <si>
    <t>誤嚥性肺炎患者割合</t>
    <rPh sb="0" eb="5">
      <t>ゴエンセイハイエン</t>
    </rPh>
    <rPh sb="5" eb="9">
      <t>カンジャワリアイ</t>
    </rPh>
    <phoneticPr fontId="4"/>
  </si>
  <si>
    <t>要支援1</t>
    <rPh sb="0" eb="3">
      <t>ヨウシエン</t>
    </rPh>
    <phoneticPr fontId="4"/>
  </si>
  <si>
    <t>要支援2</t>
    <rPh sb="0" eb="3">
      <t>ヨウシエン</t>
    </rPh>
    <phoneticPr fontId="4"/>
  </si>
  <si>
    <t>年齢階層</t>
    <rPh sb="0" eb="4">
      <t>ネンレイカイソウ</t>
    </rPh>
    <phoneticPr fontId="4"/>
  </si>
  <si>
    <t>推計残存歯数階層別誤嚥性肺炎患者割合</t>
    <rPh sb="0" eb="2">
      <t>スイケイ</t>
    </rPh>
    <rPh sb="2" eb="4">
      <t>ザンゾン</t>
    </rPh>
    <rPh sb="4" eb="6">
      <t>シスウ</t>
    </rPh>
    <rPh sb="6" eb="8">
      <t>カイソウ</t>
    </rPh>
    <rPh sb="8" eb="9">
      <t>ベツ</t>
    </rPh>
    <rPh sb="9" eb="14">
      <t>ゴエンセイハイエン</t>
    </rPh>
    <rPh sb="16" eb="18">
      <t>ワリアイ</t>
    </rPh>
    <phoneticPr fontId="4"/>
  </si>
  <si>
    <t>推計残存歯数階層別医療費(医科･調剤)の状況</t>
    <rPh sb="0" eb="2">
      <t>スイケイ</t>
    </rPh>
    <rPh sb="2" eb="4">
      <t>ザンゾン</t>
    </rPh>
    <rPh sb="4" eb="6">
      <t>シスウ</t>
    </rPh>
    <rPh sb="6" eb="8">
      <t>カイソウ</t>
    </rPh>
    <rPh sb="8" eb="9">
      <t>ベツ</t>
    </rPh>
    <rPh sb="13" eb="15">
      <t>イカ</t>
    </rPh>
    <rPh sb="16" eb="18">
      <t>チョウザイ</t>
    </rPh>
    <phoneticPr fontId="4"/>
  </si>
  <si>
    <t>入院外･調剤</t>
    <rPh sb="0" eb="3">
      <t>ニュウインガイ</t>
    </rPh>
    <phoneticPr fontId="4"/>
  </si>
  <si>
    <t>※歯周病検査･治療行為あり歯科患者における誤嚥性肺炎患者数…口腔全体の検査･治療に該当する特定の診療行為が発生している歯科患者のうち、</t>
    <rPh sb="13" eb="17">
      <t>シカカンジャ</t>
    </rPh>
    <rPh sb="21" eb="26">
      <t>ゴエンセイハイエン</t>
    </rPh>
    <rPh sb="26" eb="29">
      <t>カンジャスウ</t>
    </rPh>
    <phoneticPr fontId="4"/>
  </si>
  <si>
    <t xml:space="preserve">                                                           誤嚥性肺炎の医療費(医科･調剤)が発生している患者数。</t>
    <rPh sb="59" eb="64">
      <t>ゴエンセイハイエン</t>
    </rPh>
    <phoneticPr fontId="4"/>
  </si>
  <si>
    <t>前年度との差分(歯科レセプト一件当たりの歯科医療費)</t>
    <rPh sb="0" eb="3">
      <t>ゼンネンド</t>
    </rPh>
    <rPh sb="5" eb="7">
      <t>サブン</t>
    </rPh>
    <rPh sb="8" eb="10">
      <t>シカ</t>
    </rPh>
    <rPh sb="14" eb="16">
      <t>イッケン</t>
    </rPh>
    <rPh sb="16" eb="17">
      <t>ア</t>
    </rPh>
    <rPh sb="20" eb="25">
      <t>シカイリョウヒ</t>
    </rPh>
    <phoneticPr fontId="4"/>
  </si>
  <si>
    <t>前年度との差分(年齢調整後被保険者一人当たりの歯科医療費)</t>
    <rPh sb="0" eb="3">
      <t>ゼンネンド</t>
    </rPh>
    <rPh sb="5" eb="7">
      <t>サブン</t>
    </rPh>
    <phoneticPr fontId="4"/>
  </si>
  <si>
    <t>【グラフ用】</t>
    <rPh sb="4" eb="5">
      <t>ヨウ</t>
    </rPh>
    <phoneticPr fontId="4"/>
  </si>
  <si>
    <t>特定疾病患者のうち歯科レセプトが発生している者の割合(特定疾病患者数に占める割合)</t>
    <rPh sb="0" eb="6">
      <t>トクテイシッペイカンジャ</t>
    </rPh>
    <rPh sb="9" eb="11">
      <t>シカ</t>
    </rPh>
    <rPh sb="16" eb="18">
      <t>ハッセイ</t>
    </rPh>
    <rPh sb="22" eb="26">
      <t>モノノワリアイ</t>
    </rPh>
    <rPh sb="27" eb="34">
      <t>トクテイシッペイカンジャスウ</t>
    </rPh>
    <rPh sb="35" eb="36">
      <t>シ</t>
    </rPh>
    <rPh sb="38" eb="40">
      <t>ワリアイ</t>
    </rPh>
    <phoneticPr fontId="4"/>
  </si>
  <si>
    <t>【グラフラベル用】</t>
    <rPh sb="7" eb="8">
      <t>ヨウ</t>
    </rPh>
    <phoneticPr fontId="4"/>
  </si>
  <si>
    <t>※歯周病検査･治療行為あり歯科患者における医科患者数…口腔全体の検査･治療に該当する特定の診療行為が発生している歯科患者のうち、</t>
    <rPh sb="13" eb="17">
      <t>シカカンジャ</t>
    </rPh>
    <rPh sb="21" eb="23">
      <t>イカ</t>
    </rPh>
    <rPh sb="23" eb="26">
      <t>カンジャスウ</t>
    </rPh>
    <phoneticPr fontId="4"/>
  </si>
  <si>
    <t xml:space="preserve">                                                　　 該当疾病の医療費(医科･調剤)が発生している患者数。</t>
    <rPh sb="51" eb="55">
      <t>ガイトウシッペイ</t>
    </rPh>
    <phoneticPr fontId="4"/>
  </si>
  <si>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</si>
  <si>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
治療行為あり
割合(%)</t>
    <rPh sb="0" eb="2">
      <t>シシュウ</t>
    </rPh>
    <rPh sb="2" eb="3">
      <t>ビョウ</t>
    </rPh>
    <rPh sb="3" eb="5">
      <t>ケンサ</t>
    </rPh>
    <rPh sb="7" eb="9">
      <t>チリョウ</t>
    </rPh>
    <rPh sb="9" eb="11">
      <t>コウイ</t>
    </rPh>
    <rPh sb="14" eb="16">
      <t>ワリアイ</t>
    </rPh>
    <phoneticPr fontId="4"/>
  </si>
  <si>
    <t>歯周病検査･治療行為あり歯科患者数(人)※</t>
  </si>
  <si>
    <t>歯周病検査･治療行為あり歯科患者における医科患者数(人)※</t>
    <rPh sb="20" eb="22">
      <t>イカ</t>
    </rPh>
    <rPh sb="24" eb="25">
      <t>スウ</t>
    </rPh>
    <rPh sb="26" eb="27">
      <t>ニン</t>
    </rPh>
    <phoneticPr fontId="4"/>
  </si>
  <si>
    <t>歯周病検査･治療行為あり歯科患者における医科患者割合(%)</t>
    <rPh sb="0" eb="3">
      <t>シシュウビョウ</t>
    </rPh>
    <rPh sb="3" eb="5">
      <t>ケンサ</t>
    </rPh>
    <rPh sb="6" eb="10">
      <t>チリョウコウイ</t>
    </rPh>
    <rPh sb="12" eb="14">
      <t>シカ</t>
    </rPh>
    <rPh sb="14" eb="16">
      <t>カンジャ</t>
    </rPh>
    <rPh sb="20" eb="22">
      <t>イカ</t>
    </rPh>
    <rPh sb="22" eb="24">
      <t>カンジャ</t>
    </rPh>
    <rPh sb="24" eb="26">
      <t>ワリアイ</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</si>
  <si>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</si>
  <si>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
歯科患者における
誤嚥性肺炎患者数(人)※</t>
    <rPh sb="22" eb="27">
      <t>ゴエンセイハイエン</t>
    </rPh>
    <rPh sb="29" eb="30">
      <t>スウ</t>
    </rPh>
    <rPh sb="31" eb="32">
      <t>ニン</t>
    </rPh>
    <phoneticPr fontId="4"/>
  </si>
  <si>
    <t>歯周病検査･治療行為あり
歯科患者における
誤嚥性肺炎患者割合(%)</t>
    <rPh sb="0" eb="3">
      <t>シシュウビョウ</t>
    </rPh>
    <rPh sb="3" eb="5">
      <t>ケンサ</t>
    </rPh>
    <rPh sb="6" eb="10">
      <t>チリョウコウイ</t>
    </rPh>
    <rPh sb="13" eb="15">
      <t>シカ</t>
    </rPh>
    <rPh sb="15" eb="17">
      <t>カンジャ</t>
    </rPh>
    <rPh sb="22" eb="27">
      <t>ゴエンセイハイエン</t>
    </rPh>
    <rPh sb="27" eb="29">
      <t>カンジャ</t>
    </rPh>
    <rPh sb="29" eb="31">
      <t>ワリアイ</t>
    </rPh>
    <phoneticPr fontId="4"/>
  </si>
  <si>
    <t>推計残存歯数階層別要介護度別人数</t>
    <rPh sb="0" eb="2">
      <t>スイケイ</t>
    </rPh>
    <rPh sb="2" eb="4">
      <t>ザンゾン</t>
    </rPh>
    <rPh sb="4" eb="6">
      <t>シスウ</t>
    </rPh>
    <rPh sb="6" eb="8">
      <t>カイソウ</t>
    </rPh>
    <rPh sb="8" eb="9">
      <t>ベツ</t>
    </rPh>
    <rPh sb="14" eb="16">
      <t>ニンズウ</t>
    </rPh>
    <phoneticPr fontId="4"/>
  </si>
  <si>
    <t>歯周病検査･治療行為あり歯科患者における要介護度別人数(人)</t>
    <rPh sb="24" eb="25">
      <t>ベツ</t>
    </rPh>
    <rPh sb="25" eb="26">
      <t>ヒト</t>
    </rPh>
    <phoneticPr fontId="4"/>
  </si>
  <si>
    <t>歯周病検査･治療行為あり歯科患者における要介護度別人数割合(%)</t>
    <rPh sb="0" eb="2">
      <t>シシュウ</t>
    </rPh>
    <rPh sb="2" eb="3">
      <t>ビョウ</t>
    </rPh>
    <rPh sb="3" eb="5">
      <t>ケンサ</t>
    </rPh>
    <rPh sb="6" eb="8">
      <t>チリョウ</t>
    </rPh>
    <rPh sb="8" eb="10">
      <t>コウイ</t>
    </rPh>
    <rPh sb="12" eb="14">
      <t>シカ</t>
    </rPh>
    <rPh sb="14" eb="16">
      <t>カンジャ</t>
    </rPh>
    <rPh sb="24" eb="25">
      <t>ベツ</t>
    </rPh>
    <rPh sb="25" eb="27">
      <t>ニンズウ</t>
    </rPh>
    <rPh sb="27" eb="29">
      <t>ワリアイ</t>
    </rPh>
    <phoneticPr fontId="4"/>
  </si>
  <si>
    <t>推計残存歯数階層別要介護度別人数割合</t>
    <rPh sb="0" eb="2">
      <t>スイケイ</t>
    </rPh>
    <rPh sb="2" eb="4">
      <t>ザンゾン</t>
    </rPh>
    <rPh sb="4" eb="6">
      <t>シスウ</t>
    </rPh>
    <rPh sb="6" eb="8">
      <t>カイソウ</t>
    </rPh>
    <rPh sb="8" eb="9">
      <t>ベツ</t>
    </rPh>
    <rPh sb="14" eb="16">
      <t>ニンズウ</t>
    </rPh>
    <rPh sb="16" eb="18">
      <t>ワリアイ</t>
    </rPh>
    <phoneticPr fontId="4"/>
  </si>
  <si>
    <t>歯科医療費
割合
(医療費全体に
占める割合)(%)</t>
    <rPh sb="0" eb="2">
      <t>シカ</t>
    </rPh>
    <rPh sb="2" eb="5">
      <t>イリョウヒ</t>
    </rPh>
    <rPh sb="6" eb="8">
      <t>ワリアイ</t>
    </rPh>
    <rPh sb="10" eb="13">
      <t>イリョウヒ</t>
    </rPh>
    <rPh sb="13" eb="15">
      <t>ゼンタイ</t>
    </rPh>
    <rPh sb="17" eb="18">
      <t>シ</t>
    </rPh>
    <rPh sb="20" eb="22">
      <t>ワリアイ</t>
    </rPh>
    <phoneticPr fontId="4"/>
  </si>
  <si>
    <t>う蝕</t>
    <phoneticPr fontId="4"/>
  </si>
  <si>
    <t>歯肉炎及び歯周疾患</t>
    <phoneticPr fontId="4"/>
  </si>
  <si>
    <t>その他の消化器系の疾患</t>
    <phoneticPr fontId="4"/>
  </si>
  <si>
    <t>特定疾病患者のうち
歯科レセプトが
発生している者
(人)</t>
    <rPh sb="0" eb="2">
      <t>トクテイ</t>
    </rPh>
    <rPh sb="2" eb="4">
      <t>シッペイ</t>
    </rPh>
    <rPh sb="4" eb="6">
      <t>カンジャ</t>
    </rPh>
    <rPh sb="10" eb="12">
      <t>シカ</t>
    </rPh>
    <rPh sb="18" eb="20">
      <t>ハッセイ</t>
    </rPh>
    <rPh sb="24" eb="25">
      <t>シャ</t>
    </rPh>
    <rPh sb="27" eb="28">
      <t>ニン</t>
    </rPh>
    <phoneticPr fontId="1"/>
  </si>
  <si>
    <t>患者一人
当たりの
歯科医療費
(円)</t>
    <rPh sb="10" eb="12">
      <t>シカ</t>
    </rPh>
    <rPh sb="17" eb="18">
      <t>エン</t>
    </rPh>
    <phoneticPr fontId="46"/>
  </si>
  <si>
    <t>被保険者数
に占める
割合</t>
    <rPh sb="0" eb="4">
      <t>ヒホケンシャ</t>
    </rPh>
    <rPh sb="7" eb="8">
      <t>シ</t>
    </rPh>
    <rPh sb="11" eb="13">
      <t>ワリアイ</t>
    </rPh>
    <phoneticPr fontId="4"/>
  </si>
  <si>
    <t>特定疾病
患者数に
占める
割合</t>
    <rPh sb="0" eb="2">
      <t>トクテイ</t>
    </rPh>
    <rPh sb="2" eb="4">
      <t>シッペイ</t>
    </rPh>
    <rPh sb="5" eb="7">
      <t>カンジャ</t>
    </rPh>
    <rPh sb="7" eb="8">
      <t>スウ</t>
    </rPh>
    <rPh sb="10" eb="11">
      <t>シ</t>
    </rPh>
    <rPh sb="14" eb="16">
      <t>ワリアイ</t>
    </rPh>
    <phoneticPr fontId="4"/>
  </si>
  <si>
    <t>特定疾病
患者の歯科医療費(円)</t>
    <rPh sb="0" eb="2">
      <t>トクテイ</t>
    </rPh>
    <rPh sb="2" eb="4">
      <t>シッペイ</t>
    </rPh>
    <rPh sb="5" eb="7">
      <t>カンジャ</t>
    </rPh>
    <rPh sb="8" eb="10">
      <t>シカ</t>
    </rPh>
    <rPh sb="10" eb="13">
      <t>イリョウヒ</t>
    </rPh>
    <rPh sb="14" eb="15">
      <t>エン</t>
    </rPh>
    <phoneticPr fontId="4"/>
  </si>
  <si>
    <t>歯周病検査･治療行為あり歯科患者における
医科患者数(人)※</t>
    <rPh sb="0" eb="2">
      <t>シシュウ</t>
    </rPh>
    <rPh sb="2" eb="3">
      <t>ビョウ</t>
    </rPh>
    <rPh sb="3" eb="5">
      <t>ケンサ</t>
    </rPh>
    <rPh sb="6" eb="8">
      <t>チリョウ</t>
    </rPh>
    <rPh sb="8" eb="10">
      <t>コウイ</t>
    </rPh>
    <rPh sb="12" eb="14">
      <t>シカ</t>
    </rPh>
    <rPh sb="14" eb="16">
      <t>カンジャ</t>
    </rPh>
    <rPh sb="21" eb="23">
      <t>イカ</t>
    </rPh>
    <rPh sb="23" eb="26">
      <t>カンジャスウ</t>
    </rPh>
    <rPh sb="27" eb="28">
      <t>ヒト</t>
    </rPh>
    <phoneticPr fontId="31"/>
  </si>
  <si>
    <t>歯周病検査･治療行為あり歯科患者における
医科医療費(円)</t>
    <rPh sb="21" eb="23">
      <t>イカ</t>
    </rPh>
    <phoneticPr fontId="4"/>
  </si>
  <si>
    <t>歯周病検査･治療行為あり歯科患者における
医科患者一人当たりの医科医療費(円)</t>
    <rPh sb="0" eb="2">
      <t>シシュウ</t>
    </rPh>
    <rPh sb="2" eb="3">
      <t>ビョウ</t>
    </rPh>
    <rPh sb="3" eb="5">
      <t>ケンサ</t>
    </rPh>
    <rPh sb="6" eb="8">
      <t>チリョウ</t>
    </rPh>
    <rPh sb="8" eb="10">
      <t>コウイ</t>
    </rPh>
    <rPh sb="12" eb="14">
      <t>シカ</t>
    </rPh>
    <rPh sb="14" eb="16">
      <t>カンジャ</t>
    </rPh>
    <rPh sb="21" eb="23">
      <t>イカ</t>
    </rPh>
    <rPh sb="23" eb="25">
      <t>カンジャ</t>
    </rPh>
    <rPh sb="25" eb="27">
      <t>ヒトリ</t>
    </rPh>
    <rPh sb="27" eb="28">
      <t>ア</t>
    </rPh>
    <rPh sb="31" eb="33">
      <t>イカ</t>
    </rPh>
    <rPh sb="33" eb="36">
      <t>イリョウヒ</t>
    </rPh>
    <rPh sb="37" eb="38">
      <t>エン</t>
    </rPh>
    <phoneticPr fontId="31"/>
  </si>
  <si>
    <t>推計残存歯数階層別医科患者一人当たりの医科医療費の状況</t>
    <rPh sb="0" eb="2">
      <t>スイケイ</t>
    </rPh>
    <rPh sb="2" eb="4">
      <t>ザンゾン</t>
    </rPh>
    <rPh sb="4" eb="6">
      <t>シスウ</t>
    </rPh>
    <rPh sb="6" eb="8">
      <t>カイソウ</t>
    </rPh>
    <rPh sb="8" eb="9">
      <t>ベツ</t>
    </rPh>
    <rPh sb="9" eb="11">
      <t>イカ</t>
    </rPh>
    <rPh sb="11" eb="13">
      <t>カンジャ</t>
    </rPh>
    <rPh sb="13" eb="15">
      <t>ヒトリ</t>
    </rPh>
    <rPh sb="15" eb="16">
      <t>ア</t>
    </rPh>
    <rPh sb="19" eb="21">
      <t>イカ</t>
    </rPh>
    <rPh sb="21" eb="24">
      <t>イリョウヒ</t>
    </rPh>
    <rPh sb="25" eb="27">
      <t>ジョウキョウ</t>
    </rPh>
    <phoneticPr fontId="4"/>
  </si>
  <si>
    <t>歯周病検査･治療行為あり
歯科患者数(人)※</t>
    <phoneticPr fontId="4"/>
  </si>
  <si>
    <t>その他の損傷及び
その他の外因の影響</t>
    <phoneticPr fontId="4"/>
  </si>
  <si>
    <t>その他の歯及び歯の
支持組織の障害</t>
    <phoneticPr fontId="4"/>
  </si>
  <si>
    <t>　　　　　　　　　　　　　　　　　　　　　　　　　　 医療費(医科･調剤)が発生している患者数。</t>
    <rPh sb="31" eb="33">
      <t>イカ</t>
    </rPh>
    <rPh sb="34" eb="36">
      <t>チョウザイ</t>
    </rPh>
    <phoneticPr fontId="4"/>
  </si>
  <si>
    <t>医科医療費(円)</t>
    <rPh sb="0" eb="2">
      <t>イカ</t>
    </rPh>
    <rPh sb="2" eb="5">
      <t>イリョウヒ</t>
    </rPh>
    <rPh sb="6" eb="7">
      <t>エン</t>
    </rPh>
    <phoneticPr fontId="4"/>
  </si>
  <si>
    <t>入院外</t>
    <rPh sb="0" eb="2">
      <t>ニュウイン</t>
    </rPh>
    <rPh sb="2" eb="3">
      <t>ソト</t>
    </rPh>
    <phoneticPr fontId="4"/>
  </si>
  <si>
    <t>前年度との差分(年齢調整後被保険者一人当たりの歯科医療費)</t>
    <phoneticPr fontId="4"/>
  </si>
  <si>
    <t>患者一人当たりの歯科医療費</t>
    <rPh sb="0" eb="5">
      <t>カンジャヒトリア</t>
    </rPh>
    <rPh sb="8" eb="13">
      <t>シカイリョウヒ</t>
    </rPh>
    <phoneticPr fontId="4"/>
  </si>
  <si>
    <t>R4年度</t>
    <phoneticPr fontId="4"/>
  </si>
  <si>
    <t>市区町村</t>
    <rPh sb="0" eb="4">
      <t>シクチョウソン</t>
    </rPh>
    <phoneticPr fontId="4"/>
  </si>
  <si>
    <t>R4年度</t>
    <rPh sb="2" eb="4">
      <t>ネンド</t>
    </rPh>
    <phoneticPr fontId="4"/>
  </si>
  <si>
    <t>前年度との差分</t>
    <rPh sb="0" eb="3">
      <t>ゼンネンド</t>
    </rPh>
    <rPh sb="5" eb="7">
      <t>サブン</t>
    </rPh>
    <phoneticPr fontId="4"/>
  </si>
  <si>
    <t>前年度との差分(歯科医療費割合)</t>
    <rPh sb="0" eb="3">
      <t>ゼンネンド</t>
    </rPh>
    <rPh sb="5" eb="7">
      <t>サブン</t>
    </rPh>
    <rPh sb="8" eb="15">
      <t>シカイリョウヒワリアイ</t>
    </rPh>
    <phoneticPr fontId="4"/>
  </si>
  <si>
    <t>市区町村別</t>
    <rPh sb="0" eb="5">
      <t>シクチョウソンベツ</t>
    </rPh>
    <phoneticPr fontId="4"/>
  </si>
  <si>
    <t>前年度との差分(歯科医療費割合(医療費全体に占める割合))</t>
    <rPh sb="8" eb="15">
      <t>シカイリョウヒワリアイ</t>
    </rPh>
    <rPh sb="16" eb="21">
      <t>イリョウヒゼンタイ</t>
    </rPh>
    <rPh sb="22" eb="23">
      <t>シ</t>
    </rPh>
    <rPh sb="25" eb="27">
      <t>ワリアイ</t>
    </rPh>
    <phoneticPr fontId="4"/>
  </si>
  <si>
    <t>市区町村別</t>
    <rPh sb="0" eb="5">
      <t>シクチョウソンベツ</t>
    </rPh>
    <phoneticPr fontId="4"/>
  </si>
  <si>
    <t>前年度との差分(一件当たりの日数)</t>
    <rPh sb="0" eb="3">
      <t>ゼンネンド</t>
    </rPh>
    <rPh sb="5" eb="7">
      <t>サブン</t>
    </rPh>
    <rPh sb="8" eb="9">
      <t>イチ</t>
    </rPh>
    <rPh sb="9" eb="10">
      <t>ケン</t>
    </rPh>
    <rPh sb="10" eb="11">
      <t>ア</t>
    </rPh>
    <rPh sb="14" eb="16">
      <t>ニッスウ</t>
    </rPh>
    <phoneticPr fontId="4"/>
  </si>
  <si>
    <t>前年度との差分(一日当たりの医療費)</t>
    <rPh sb="0" eb="3">
      <t>ゼンネンド</t>
    </rPh>
    <rPh sb="5" eb="7">
      <t>サブン</t>
    </rPh>
    <rPh sb="8" eb="9">
      <t>イチ</t>
    </rPh>
    <rPh sb="9" eb="10">
      <t>ニチ</t>
    </rPh>
    <rPh sb="10" eb="11">
      <t>ア</t>
    </rPh>
    <rPh sb="14" eb="17">
      <t>イリョウヒ</t>
    </rPh>
    <phoneticPr fontId="4"/>
  </si>
  <si>
    <t>前年度との差分(一件当たりの日数)</t>
    <rPh sb="0" eb="3">
      <t>ゼンネンド</t>
    </rPh>
    <rPh sb="5" eb="7">
      <t>サブン</t>
    </rPh>
    <rPh sb="8" eb="9">
      <t>イチ</t>
    </rPh>
    <rPh sb="9" eb="11">
      <t>ケンア</t>
    </rPh>
    <rPh sb="14" eb="16">
      <t>ニッスウ</t>
    </rPh>
    <phoneticPr fontId="4"/>
  </si>
  <si>
    <t>以上</t>
    <rPh sb="0" eb="2">
      <t>イジョウ</t>
    </rPh>
    <phoneticPr fontId="4"/>
  </si>
  <si>
    <t>上記 中分類以外の疾病</t>
    <phoneticPr fontId="4"/>
  </si>
  <si>
    <t>データ化範囲(分析対象)…歯科、入院(DPCを含む)、入院外、調剤の電子レセプト。対象診療年月は令和5年4月～令和6年3月診療分(12カ月分)。</t>
    <phoneticPr fontId="4"/>
  </si>
  <si>
    <t>年齢基準日…令和6年3月31日時点。</t>
    <phoneticPr fontId="4"/>
  </si>
  <si>
    <t>R4年度市区町村別数値</t>
    <rPh sb="2" eb="4">
      <t>ネンド</t>
    </rPh>
    <rPh sb="4" eb="8">
      <t>シクチョウソン</t>
    </rPh>
    <rPh sb="8" eb="9">
      <t>ベツ</t>
    </rPh>
    <rPh sb="9" eb="11">
      <t>スウチ</t>
    </rPh>
    <phoneticPr fontId="4"/>
  </si>
  <si>
    <t>R5年度</t>
    <rPh sb="2" eb="4">
      <t>ネンド</t>
    </rPh>
    <phoneticPr fontId="4"/>
  </si>
  <si>
    <t>データ化範囲(分析対象)…歯科の電子レセプト。対象診療年月は令和5年4月～令和6年3月診療分(12カ月分)。</t>
    <phoneticPr fontId="4"/>
  </si>
  <si>
    <t>R4年度市区町村別数値</t>
    <phoneticPr fontId="4"/>
  </si>
  <si>
    <t>R5年度</t>
    <phoneticPr fontId="4"/>
  </si>
  <si>
    <t>中央区</t>
    <phoneticPr fontId="4"/>
  </si>
  <si>
    <t>データ化範囲(分析対象)…要介護(支援)者突合状況データおよび大阪市提供の介護データ。対象利用年月は令和5年4月～令和6年3月利用分(12カ月分)。</t>
    <phoneticPr fontId="4"/>
  </si>
  <si>
    <t>う蝕処置済み歯</t>
  </si>
  <si>
    <t>初期の根面う蝕</t>
  </si>
  <si>
    <t>エナメル質初期う蝕</t>
  </si>
  <si>
    <t>う蝕第２度</t>
  </si>
  <si>
    <t>歯周炎</t>
  </si>
  <si>
    <t>慢性歯周炎</t>
  </si>
  <si>
    <t>慢性辺縁性歯周炎急性発作</t>
  </si>
  <si>
    <t>慢性辺縁性歯周炎中等度</t>
  </si>
  <si>
    <t>歯肉膿瘍</t>
  </si>
  <si>
    <t>欠損歯</t>
  </si>
  <si>
    <t>根尖性歯周炎</t>
  </si>
  <si>
    <t>歯髄炎</t>
  </si>
  <si>
    <t>欠損歯・ブリッジ</t>
  </si>
  <si>
    <t>象牙質知覚過敏症</t>
  </si>
  <si>
    <t>口腔褥瘡性潰瘍</t>
  </si>
  <si>
    <t>口内炎</t>
  </si>
  <si>
    <t>口腔乾燥症</t>
  </si>
  <si>
    <t>義歯性潰瘍</t>
  </si>
  <si>
    <t>アフタ性口内炎</t>
  </si>
  <si>
    <t>義歯不適合</t>
  </si>
  <si>
    <t>義歯破損</t>
  </si>
  <si>
    <t>全部金属冠不適合</t>
  </si>
  <si>
    <t>ブリッジ不適合</t>
  </si>
  <si>
    <t>局部義歯不適合</t>
  </si>
  <si>
    <t>口腔機能低下症</t>
  </si>
  <si>
    <t>摂食機能障害</t>
  </si>
  <si>
    <t>歯ぎしり</t>
  </si>
  <si>
    <t>周術期口腔機能管理中</t>
  </si>
  <si>
    <t>口腔バイオフィルム感染症</t>
  </si>
  <si>
    <t>義歯床下粘膜異常</t>
  </si>
  <si>
    <t>口腔剥離上皮膜</t>
  </si>
  <si>
    <t>義歯床不適合</t>
  </si>
  <si>
    <t>根充済み</t>
  </si>
  <si>
    <t>摂食嚥下機能障害</t>
  </si>
  <si>
    <t>高血圧症</t>
  </si>
  <si>
    <t>欠損歯・裏装</t>
  </si>
  <si>
    <t>局部義歯破損</t>
  </si>
  <si>
    <t>２型糖尿病</t>
  </si>
  <si>
    <t>急性化膿性歯根膜炎</t>
  </si>
  <si>
    <t>出血傾向</t>
  </si>
  <si>
    <t>レジン前装金属冠不適合</t>
  </si>
  <si>
    <t>気管内挿管時の口腔内装置必要状態</t>
  </si>
  <si>
    <t>う蝕第４度</t>
  </si>
  <si>
    <t>急性根尖性歯周炎</t>
  </si>
  <si>
    <t>口腔カンジダ症</t>
  </si>
  <si>
    <t>舌苔</t>
  </si>
  <si>
    <t>悪性黒色腫</t>
  </si>
  <si>
    <t>心不全</t>
  </si>
  <si>
    <t>慢性辺縁性歯周炎重度</t>
  </si>
  <si>
    <t>頚部リンパ節転移</t>
  </si>
  <si>
    <t>全部金属冠脱離</t>
  </si>
  <si>
    <t>舌癌</t>
  </si>
  <si>
    <t>ＣＯＶＩＤ－１９</t>
  </si>
  <si>
    <t>嚥下障害</t>
  </si>
  <si>
    <t>下顎歯肉癌</t>
  </si>
  <si>
    <t>総義歯不適合</t>
  </si>
  <si>
    <t>急性歯周炎</t>
  </si>
  <si>
    <t>う蝕第３度慢性化膿性根尖性歯周炎</t>
  </si>
  <si>
    <t>口角炎</t>
  </si>
  <si>
    <t>苔癬</t>
  </si>
  <si>
    <t>レジン前装金属冠脱離</t>
  </si>
  <si>
    <t>表在性角膜炎</t>
  </si>
  <si>
    <t>下顎骨骨髄炎</t>
  </si>
  <si>
    <t>口唇アフタ</t>
  </si>
  <si>
    <t>う蝕第３度急性化膿性根尖性歯周炎</t>
  </si>
  <si>
    <t>口腔粘膜炎</t>
  </si>
  <si>
    <t>鉤歯</t>
  </si>
  <si>
    <t>上顎歯肉癌</t>
  </si>
  <si>
    <t>転移性肺癌</t>
  </si>
  <si>
    <t>薬剤性胃潰瘍</t>
  </si>
  <si>
    <t>インレー脱離</t>
  </si>
  <si>
    <t>骨髄炎</t>
  </si>
  <si>
    <t>孤立性アフタ</t>
  </si>
  <si>
    <t>骨吸収抑制薬関連顎骨壊死</t>
  </si>
  <si>
    <t>クラスプ不適合</t>
  </si>
  <si>
    <t>骨折</t>
  </si>
  <si>
    <t>便秘症</t>
  </si>
  <si>
    <t>胃腸炎</t>
  </si>
  <si>
    <t>頬骨骨折</t>
  </si>
  <si>
    <t>眼窩底骨折</t>
  </si>
  <si>
    <t>舌炎</t>
  </si>
  <si>
    <t>ＨＣＶキャリア</t>
  </si>
  <si>
    <t>歯性上顎洞炎</t>
  </si>
  <si>
    <t>再発性アフタ</t>
  </si>
  <si>
    <t>難治性口内炎</t>
  </si>
  <si>
    <t>欠損歯・増歯</t>
  </si>
  <si>
    <t>頬小帯異常</t>
  </si>
  <si>
    <t>大腿骨頚部骨折</t>
  </si>
  <si>
    <t>上顎洞炎</t>
  </si>
  <si>
    <t>以下</t>
    <rPh sb="0" eb="2">
      <t>イカ</t>
    </rPh>
    <phoneticPr fontId="4"/>
  </si>
  <si>
    <t>未満</t>
    <rPh sb="0" eb="2">
      <t>ミマン</t>
    </rPh>
    <phoneticPr fontId="4"/>
  </si>
  <si>
    <t>データ化範囲(分析対象)…要介護(支援)者突合状況データおよび大阪市提供の介護データ。対象利用年月は令和5年4月～令和6年3月利用分(12カ月分)。</t>
  </si>
  <si>
    <t>医療費全体における歯科医療費割合</t>
    <rPh sb="0" eb="3">
      <t>イリョウヒ</t>
    </rPh>
    <rPh sb="3" eb="5">
      <t>ゼンタイ</t>
    </rPh>
    <rPh sb="9" eb="11">
      <t>シカ</t>
    </rPh>
    <rPh sb="11" eb="14">
      <t>イリョウヒ</t>
    </rPh>
    <rPh sb="14" eb="16">
      <t>ワリアイ</t>
    </rPh>
    <phoneticPr fontId="4"/>
  </si>
  <si>
    <t>歯科患者割合(被保険者数に占める割合)</t>
    <rPh sb="0" eb="6">
      <t>シカカンジャワリアイ</t>
    </rPh>
    <phoneticPr fontId="4"/>
  </si>
  <si>
    <t>歯科患者割合(被保険者数に占める割合)</t>
    <rPh sb="0" eb="2">
      <t>シカ</t>
    </rPh>
    <rPh sb="2" eb="4">
      <t>カンジャ</t>
    </rPh>
    <rPh sb="4" eb="6">
      <t>ワリアイ</t>
    </rPh>
    <phoneticPr fontId="4"/>
  </si>
  <si>
    <t>前年度との差分(歯科患者割合(被保険者数に占める割合))</t>
    <rPh sb="0" eb="3">
      <t>ゼンネンド</t>
    </rPh>
    <rPh sb="5" eb="7">
      <t>サブン</t>
    </rPh>
    <rPh sb="8" eb="10">
      <t>シカ</t>
    </rPh>
    <rPh sb="10" eb="12">
      <t>カンジャ</t>
    </rPh>
    <rPh sb="12" eb="14">
      <t>ワリアイ</t>
    </rPh>
    <phoneticPr fontId="4"/>
  </si>
  <si>
    <t>歯科患者割合(被保険者数に占める割合)</t>
    <rPh sb="0" eb="2">
      <t>シカ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</si>
</sst>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quot;#,##0_);[Red]\(&quot;¥&quot;#,##0\)"/>
    <numFmt numFmtId="177" formatCode="#,##0_ "/>
    <numFmt numFmtId="178" formatCode="#,##0_ ;[Red]\-#,##0\ "/>
    <numFmt numFmtId="179" formatCode="0.0%"/>
    <numFmt numFmtId="180" formatCode="0_ "/>
    <numFmt numFmtId="181" formatCode="#,##0&quot;円&quot;"/>
    <numFmt numFmtId="182" formatCode="0.00_ ;[Red]\-0.00\ "/>
    <numFmt numFmtId="183" formatCode="#,##0.00&quot;件/人&quot;"/>
    <numFmt numFmtId="184" formatCode="#,##0.00&quot;日&quot;"/>
    <numFmt numFmtId="185" formatCode="0.0_ ;[Red]\-0.0\ "/>
  </numFmts>
  <fonts count="6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9"/>
      <color theme="1"/>
      <name val="ＭＳ 明朝"/>
      <family val="1"/>
      <charset val="128"/>
    </font>
    <font>
      <sz val="10"/>
      <name val="ＭＳ 明朝"/>
      <family val="1"/>
      <charset val="128"/>
    </font>
    <font>
      <b/>
      <sz val="9"/>
      <name val="ＭＳ 明朝"/>
      <family val="1"/>
      <charset val="128"/>
    </font>
    <font>
      <sz val="9"/>
      <name val="ＭＳ 明朝"/>
      <family val="1"/>
      <charset val="128"/>
    </font>
    <font>
      <sz val="11"/>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11"/>
      <color rgb="FF9C0006"/>
      <name val="ＭＳ Ｐゴシック"/>
      <family val="2"/>
      <charset val="128"/>
      <scheme val="minor"/>
    </font>
    <font>
      <sz val="6"/>
      <name val="ＭＳ Ｐゴシック"/>
      <family val="3"/>
      <charset val="128"/>
      <scheme val="minor"/>
    </font>
    <font>
      <b/>
      <sz val="7.5"/>
      <name val="ＭＳ 明朝"/>
      <family val="1"/>
      <charset val="128"/>
    </font>
    <font>
      <sz val="8"/>
      <name val="ＭＳ 明朝"/>
      <family val="1"/>
      <charset val="128"/>
    </font>
    <font>
      <sz val="8"/>
      <color rgb="FFFF0000"/>
      <name val="ＭＳ 明朝"/>
      <family val="1"/>
      <charset val="128"/>
    </font>
    <font>
      <b/>
      <sz val="9"/>
      <color theme="1"/>
      <name val="ＭＳ 明朝"/>
      <family val="1"/>
      <charset val="128"/>
    </font>
    <font>
      <sz val="8"/>
      <color theme="1"/>
      <name val="ＭＳ Ｐゴシック"/>
      <family val="1"/>
      <charset val="128"/>
      <scheme val="minor"/>
    </font>
    <font>
      <sz val="7.5"/>
      <name val="ＭＳ 明朝"/>
      <family val="1"/>
      <charset val="128"/>
    </font>
    <font>
      <sz val="6"/>
      <name val="ＭＳ 明朝"/>
      <family val="1"/>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E0C7"/>
        <bgColor indexed="64"/>
      </patternFill>
    </fill>
  </fills>
  <borders count="8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right/>
      <top style="hair">
        <color auto="1"/>
      </top>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diagonal/>
    </border>
    <border>
      <left/>
      <right/>
      <top style="hair">
        <color auto="1"/>
      </top>
      <bottom style="thin">
        <color auto="1"/>
      </bottom>
      <diagonal/>
    </border>
    <border>
      <left/>
      <right/>
      <top style="double">
        <color indexed="64"/>
      </top>
      <bottom style="hair">
        <color indexed="64"/>
      </bottom>
      <diagonal/>
    </border>
    <border>
      <left/>
      <right/>
      <top style="hair">
        <color indexed="64"/>
      </top>
      <bottom style="double">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1"/>
      </left>
      <right style="thin">
        <color indexed="64"/>
      </right>
      <top/>
      <bottom style="thin">
        <color indexed="64"/>
      </bottom>
      <diagonal/>
    </border>
  </borders>
  <cellStyleXfs count="1789">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1"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42" fillId="0" borderId="0">
      <alignment vertical="center"/>
    </xf>
    <xf numFmtId="0" fontId="1"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45" fillId="3" borderId="0" applyNumberFormat="0" applyBorder="0" applyAlignment="0" applyProtection="0">
      <alignment vertical="center"/>
    </xf>
    <xf numFmtId="0" fontId="33" fillId="0" borderId="0">
      <alignment vertical="center"/>
    </xf>
    <xf numFmtId="0" fontId="13" fillId="0" borderId="0"/>
    <xf numFmtId="0" fontId="13" fillId="0" borderId="0"/>
    <xf numFmtId="0" fontId="54" fillId="0" borderId="0" applyNumberFormat="0" applyFill="0" applyBorder="0" applyAlignment="0" applyProtection="0">
      <alignment vertical="center"/>
    </xf>
    <xf numFmtId="0" fontId="55" fillId="0" borderId="75" applyNumberFormat="0" applyFill="0" applyAlignment="0" applyProtection="0">
      <alignment vertical="center"/>
    </xf>
    <xf numFmtId="0" fontId="56" fillId="0" borderId="76" applyNumberFormat="0" applyFill="0" applyAlignment="0" applyProtection="0">
      <alignment vertical="center"/>
    </xf>
    <xf numFmtId="0" fontId="57" fillId="0" borderId="1"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4" borderId="77" applyNumberFormat="0" applyAlignment="0" applyProtection="0">
      <alignment vertical="center"/>
    </xf>
    <xf numFmtId="0" fontId="60" fillId="35" borderId="78" applyNumberFormat="0" applyAlignment="0" applyProtection="0">
      <alignment vertical="center"/>
    </xf>
    <xf numFmtId="0" fontId="61" fillId="35" borderId="77" applyNumberFormat="0" applyAlignment="0" applyProtection="0">
      <alignment vertical="center"/>
    </xf>
    <xf numFmtId="0" fontId="62" fillId="0" borderId="79" applyNumberFormat="0" applyFill="0" applyAlignment="0" applyProtection="0">
      <alignment vertical="center"/>
    </xf>
    <xf numFmtId="0" fontId="63" fillId="36" borderId="80" applyNumberFormat="0" applyAlignment="0" applyProtection="0">
      <alignment vertical="center"/>
    </xf>
    <xf numFmtId="0" fontId="64" fillId="0" borderId="0" applyNumberFormat="0" applyFill="0" applyBorder="0" applyAlignment="0" applyProtection="0">
      <alignment vertical="center"/>
    </xf>
    <xf numFmtId="0" fontId="1" fillId="4" borderId="2" applyNumberFormat="0" applyFont="0" applyAlignment="0" applyProtection="0">
      <alignment vertical="center"/>
    </xf>
    <xf numFmtId="0" fontId="65" fillId="0" borderId="0" applyNumberFormat="0" applyFill="0" applyBorder="0" applyAlignment="0" applyProtection="0">
      <alignment vertical="center"/>
    </xf>
    <xf numFmtId="0" fontId="66" fillId="0" borderId="81" applyNumberFormat="0" applyFill="0" applyAlignment="0" applyProtection="0">
      <alignment vertical="center"/>
    </xf>
    <xf numFmtId="0" fontId="67" fillId="37" borderId="0" applyNumberFormat="0" applyBorder="0" applyAlignment="0" applyProtection="0">
      <alignment vertical="center"/>
    </xf>
    <xf numFmtId="0" fontId="1"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7" fillId="41" borderId="0" applyNumberFormat="0" applyBorder="0" applyAlignment="0" applyProtection="0">
      <alignment vertical="center"/>
    </xf>
    <xf numFmtId="0" fontId="1"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7" fillId="45" borderId="0" applyNumberFormat="0" applyBorder="0" applyAlignment="0" applyProtection="0">
      <alignment vertical="center"/>
    </xf>
    <xf numFmtId="0" fontId="1"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67" fillId="49" borderId="0" applyNumberFormat="0" applyBorder="0" applyAlignment="0" applyProtection="0">
      <alignment vertical="center"/>
    </xf>
    <xf numFmtId="0" fontId="1"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67" fillId="53" borderId="0" applyNumberFormat="0" applyBorder="0" applyAlignment="0" applyProtection="0">
      <alignment vertical="center"/>
    </xf>
    <xf numFmtId="0" fontId="1"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67" fillId="57" borderId="0" applyNumberFormat="0" applyBorder="0" applyAlignment="0" applyProtection="0">
      <alignment vertical="center"/>
    </xf>
    <xf numFmtId="0" fontId="1" fillId="58" borderId="0" applyNumberFormat="0" applyBorder="0" applyAlignment="0" applyProtection="0">
      <alignment vertical="center"/>
    </xf>
    <xf numFmtId="0" fontId="1" fillId="59" borderId="0" applyNumberFormat="0" applyBorder="0" applyAlignment="0" applyProtection="0">
      <alignment vertical="center"/>
    </xf>
    <xf numFmtId="0" fontId="1" fillId="60" borderId="0" applyNumberFormat="0" applyBorder="0" applyAlignment="0" applyProtection="0">
      <alignment vertical="center"/>
    </xf>
  </cellStyleXfs>
  <cellXfs count="572">
    <xf numFmtId="0" fontId="0" fillId="0" borderId="0" xfId="0">
      <alignment vertical="center"/>
    </xf>
    <xf numFmtId="0" fontId="3" fillId="0" borderId="0" xfId="0" applyFont="1" applyAlignment="1">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179" fontId="35" fillId="0" borderId="4" xfId="0" applyNumberFormat="1" applyFont="1" applyBorder="1" applyAlignment="1">
      <alignment horizontal="right" vertical="center" shrinkToFit="1"/>
    </xf>
    <xf numFmtId="179" fontId="35" fillId="0" borderId="7" xfId="0" applyNumberFormat="1"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178" fontId="35" fillId="0" borderId="0" xfId="0" applyNumberFormat="1" applyFont="1" applyFill="1">
      <alignment vertical="center"/>
    </xf>
    <xf numFmtId="179" fontId="35" fillId="0" borderId="0" xfId="0" applyNumberFormat="1" applyFont="1" applyFill="1">
      <alignment vertical="center"/>
    </xf>
    <xf numFmtId="180" fontId="35" fillId="0" borderId="0" xfId="0" applyNumberFormat="1" applyFont="1" applyFill="1">
      <alignment vertical="center"/>
    </xf>
    <xf numFmtId="180" fontId="34" fillId="0" borderId="0" xfId="0" applyNumberFormat="1" applyFont="1" applyAlignment="1">
      <alignment vertical="center" shrinkToFit="1"/>
    </xf>
    <xf numFmtId="0" fontId="38" fillId="0" borderId="0" xfId="2" applyNumberFormat="1" applyFont="1" applyFill="1" applyBorder="1" applyAlignment="1">
      <alignment vertical="center"/>
    </xf>
    <xf numFmtId="0" fontId="37" fillId="0" borderId="3" xfId="1148" applyFont="1" applyBorder="1" applyAlignment="1" applyProtection="1">
      <alignment vertical="center"/>
      <protection locked="0"/>
    </xf>
    <xf numFmtId="0" fontId="34" fillId="0" borderId="0" xfId="0" applyFont="1" applyFill="1" applyAlignment="1">
      <alignment vertical="center"/>
    </xf>
    <xf numFmtId="0" fontId="34" fillId="0" borderId="0" xfId="0" applyFont="1" applyFill="1" applyBorder="1" applyAlignment="1">
      <alignment vertical="center"/>
    </xf>
    <xf numFmtId="0" fontId="35" fillId="0" borderId="0" xfId="0" applyFont="1" applyFill="1" applyAlignment="1">
      <alignment vertical="center"/>
    </xf>
    <xf numFmtId="0" fontId="34" fillId="0" borderId="32" xfId="0" applyFont="1" applyFill="1" applyBorder="1" applyAlignment="1">
      <alignment vertical="center"/>
    </xf>
    <xf numFmtId="0" fontId="40" fillId="0" borderId="33" xfId="2" applyNumberFormat="1" applyFont="1" applyFill="1" applyBorder="1" applyAlignment="1">
      <alignment horizontal="center" vertical="center" wrapText="1" shrinkToFit="1"/>
    </xf>
    <xf numFmtId="0" fontId="40" fillId="0" borderId="0" xfId="2" applyNumberFormat="1" applyFont="1" applyFill="1" applyBorder="1" applyAlignment="1">
      <alignment horizontal="center" vertical="center" wrapText="1" shrinkToFit="1"/>
    </xf>
    <xf numFmtId="0" fontId="35" fillId="0" borderId="21" xfId="0" applyFont="1" applyBorder="1" applyAlignment="1">
      <alignment horizontal="center" vertical="center" shrinkToFit="1"/>
    </xf>
    <xf numFmtId="0" fontId="39" fillId="0" borderId="0" xfId="2" applyNumberFormat="1" applyFont="1" applyFill="1" applyBorder="1" applyAlignment="1">
      <alignment vertical="center"/>
    </xf>
    <xf numFmtId="0" fontId="34" fillId="0" borderId="0" xfId="0" applyFont="1" applyBorder="1" applyAlignment="1">
      <alignment vertical="center"/>
    </xf>
    <xf numFmtId="0" fontId="35" fillId="0" borderId="0" xfId="0" applyFont="1" applyFill="1" applyBorder="1" applyAlignment="1">
      <alignment vertical="center"/>
    </xf>
    <xf numFmtId="0" fontId="35" fillId="0" borderId="0" xfId="0" applyFont="1" applyAlignment="1">
      <alignment vertical="center"/>
    </xf>
    <xf numFmtId="0" fontId="35" fillId="0" borderId="4" xfId="0" applyFont="1" applyFill="1" applyBorder="1" applyAlignment="1">
      <alignment vertical="center"/>
    </xf>
    <xf numFmtId="0" fontId="35" fillId="0" borderId="21" xfId="0" applyFont="1" applyFill="1" applyBorder="1" applyAlignment="1">
      <alignment vertical="center"/>
    </xf>
    <xf numFmtId="177" fontId="35" fillId="0" borderId="33" xfId="0" applyNumberFormat="1" applyFont="1" applyFill="1" applyBorder="1" applyAlignment="1">
      <alignment horizontal="right" vertical="center" shrinkToFit="1"/>
    </xf>
    <xf numFmtId="177" fontId="35" fillId="0" borderId="0" xfId="0" applyNumberFormat="1" applyFont="1" applyFill="1" applyBorder="1" applyAlignment="1">
      <alignment horizontal="right" vertical="center" shrinkToFit="1"/>
    </xf>
    <xf numFmtId="0" fontId="34" fillId="0" borderId="0" xfId="0" applyFont="1" applyBorder="1">
      <alignment vertical="center"/>
    </xf>
    <xf numFmtId="0" fontId="34" fillId="0" borderId="35" xfId="0" applyFont="1" applyBorder="1">
      <alignment vertical="center"/>
    </xf>
    <xf numFmtId="0" fontId="34" fillId="0" borderId="36" xfId="0" applyFont="1" applyBorder="1">
      <alignment vertical="center"/>
    </xf>
    <xf numFmtId="0" fontId="34" fillId="0" borderId="37" xfId="0" applyFont="1" applyBorder="1">
      <alignment vertical="center"/>
    </xf>
    <xf numFmtId="0" fontId="34" fillId="0" borderId="38" xfId="0" applyFont="1" applyBorder="1">
      <alignment vertical="center"/>
    </xf>
    <xf numFmtId="0" fontId="34" fillId="28" borderId="3" xfId="0" applyFont="1" applyFill="1" applyBorder="1">
      <alignment vertical="center"/>
    </xf>
    <xf numFmtId="0" fontId="34" fillId="0" borderId="39" xfId="0" applyFont="1" applyBorder="1" applyAlignment="1">
      <alignment vertical="center"/>
    </xf>
    <xf numFmtId="0" fontId="34" fillId="29" borderId="3" xfId="0" applyFont="1" applyFill="1" applyBorder="1">
      <alignment vertical="center"/>
    </xf>
    <xf numFmtId="0" fontId="34" fillId="30" borderId="3" xfId="0" applyFont="1" applyFill="1" applyBorder="1">
      <alignment vertical="center"/>
    </xf>
    <xf numFmtId="0" fontId="34" fillId="31" borderId="3" xfId="0" applyFont="1" applyFill="1" applyBorder="1">
      <alignment vertical="center"/>
    </xf>
    <xf numFmtId="0" fontId="34" fillId="32" borderId="3" xfId="0" applyFont="1" applyFill="1" applyBorder="1">
      <alignment vertical="center"/>
    </xf>
    <xf numFmtId="0" fontId="34" fillId="0" borderId="40" xfId="0" applyFont="1" applyBorder="1">
      <alignment vertical="center"/>
    </xf>
    <xf numFmtId="0" fontId="34" fillId="0" borderId="41" xfId="0" applyFont="1" applyBorder="1">
      <alignment vertical="center"/>
    </xf>
    <xf numFmtId="0" fontId="34" fillId="0" borderId="42" xfId="0" applyFont="1" applyBorder="1">
      <alignment vertical="center"/>
    </xf>
    <xf numFmtId="179" fontId="34" fillId="0" borderId="0" xfId="1551" applyNumberFormat="1" applyFont="1" applyBorder="1">
      <alignment vertical="center"/>
    </xf>
    <xf numFmtId="179" fontId="34" fillId="0" borderId="0" xfId="1551" applyNumberFormat="1" applyFont="1" applyBorder="1" applyAlignment="1">
      <alignment vertical="center"/>
    </xf>
    <xf numFmtId="0" fontId="34" fillId="0" borderId="42" xfId="0" applyFont="1" applyBorder="1" applyAlignment="1">
      <alignment vertical="center"/>
    </xf>
    <xf numFmtId="181" fontId="34" fillId="0" borderId="0" xfId="0" applyNumberFormat="1" applyFont="1" applyBorder="1">
      <alignment vertical="center"/>
    </xf>
    <xf numFmtId="0" fontId="35" fillId="27" borderId="3" xfId="0" applyFont="1" applyFill="1" applyBorder="1" applyAlignment="1">
      <alignment horizontal="center" vertical="center"/>
    </xf>
    <xf numFmtId="181" fontId="34" fillId="0" borderId="0" xfId="0" applyNumberFormat="1" applyFont="1" applyBorder="1" applyAlignment="1">
      <alignment vertical="center" shrinkToFit="1"/>
    </xf>
    <xf numFmtId="0" fontId="34" fillId="27" borderId="3" xfId="0" applyFont="1" applyFill="1" applyBorder="1">
      <alignment vertical="center"/>
    </xf>
    <xf numFmtId="0" fontId="39" fillId="27" borderId="3" xfId="1745" applyNumberFormat="1" applyFont="1" applyFill="1" applyBorder="1" applyAlignment="1">
      <alignment horizontal="center" vertical="center" wrapText="1"/>
    </xf>
    <xf numFmtId="0" fontId="47" fillId="0" borderId="0" xfId="1203" applyNumberFormat="1" applyFont="1" applyFill="1" applyBorder="1" applyAlignment="1">
      <alignment vertical="center"/>
    </xf>
    <xf numFmtId="0" fontId="36" fillId="0" borderId="0" xfId="0" applyFont="1" applyFill="1" applyBorder="1">
      <alignment vertical="center"/>
    </xf>
    <xf numFmtId="0" fontId="34" fillId="0" borderId="0" xfId="0" applyFont="1" applyFill="1" applyBorder="1">
      <alignment vertical="center"/>
    </xf>
    <xf numFmtId="0" fontId="36" fillId="0" borderId="0" xfId="0" applyFont="1" applyFill="1" applyBorder="1" applyAlignment="1">
      <alignment horizontal="center" vertical="center"/>
    </xf>
    <xf numFmtId="0" fontId="35" fillId="0" borderId="0" xfId="1135" applyFont="1">
      <alignment vertical="center"/>
    </xf>
    <xf numFmtId="0" fontId="48" fillId="0" borderId="0" xfId="0" applyFont="1" applyAlignment="1"/>
    <xf numFmtId="0" fontId="49" fillId="0" borderId="0" xfId="0" applyFont="1" applyAlignment="1"/>
    <xf numFmtId="0" fontId="50" fillId="0" borderId="0" xfId="1203" applyNumberFormat="1" applyFont="1" applyFill="1" applyBorder="1" applyAlignment="1">
      <alignment vertical="center"/>
    </xf>
    <xf numFmtId="0" fontId="36" fillId="0" borderId="0" xfId="0" applyFont="1" applyFill="1" applyAlignment="1">
      <alignment vertical="center"/>
    </xf>
    <xf numFmtId="0" fontId="34" fillId="0" borderId="0" xfId="1135" applyFont="1" applyFill="1">
      <alignment vertical="center"/>
    </xf>
    <xf numFmtId="0" fontId="37" fillId="27" borderId="3" xfId="1745" applyNumberFormat="1" applyFont="1" applyFill="1" applyBorder="1" applyAlignment="1">
      <alignment horizontal="center" vertical="center" wrapText="1"/>
    </xf>
    <xf numFmtId="0" fontId="35" fillId="0" borderId="3" xfId="0" applyFont="1" applyFill="1" applyBorder="1" applyAlignment="1">
      <alignment vertical="center" shrinkToFit="1"/>
    </xf>
    <xf numFmtId="0" fontId="35" fillId="0" borderId="3" xfId="0" applyFont="1" applyFill="1" applyBorder="1" applyAlignment="1">
      <alignment vertical="center" wrapText="1" shrinkToFit="1"/>
    </xf>
    <xf numFmtId="0" fontId="34" fillId="0" borderId="0" xfId="1685" applyFont="1">
      <alignment vertical="center"/>
    </xf>
    <xf numFmtId="0" fontId="34" fillId="0" borderId="0" xfId="1685" applyFont="1" applyAlignment="1">
      <alignment vertical="center"/>
    </xf>
    <xf numFmtId="0" fontId="34" fillId="0" borderId="0" xfId="1685" applyFont="1" applyFill="1">
      <alignment vertical="center"/>
    </xf>
    <xf numFmtId="0" fontId="34" fillId="0" borderId="0" xfId="1685" applyFont="1" applyFill="1" applyAlignment="1">
      <alignment vertical="center"/>
    </xf>
    <xf numFmtId="0" fontId="40" fillId="0" borderId="0" xfId="1685" applyFont="1">
      <alignment vertical="center"/>
    </xf>
    <xf numFmtId="0" fontId="40" fillId="0" borderId="0" xfId="1685" applyFont="1" applyFill="1">
      <alignment vertical="center"/>
    </xf>
    <xf numFmtId="0" fontId="34" fillId="0" borderId="0" xfId="1135" applyFont="1" applyAlignment="1">
      <alignment vertical="center"/>
    </xf>
    <xf numFmtId="0" fontId="35" fillId="0" borderId="0" xfId="1135" applyFont="1" applyAlignment="1">
      <alignment vertical="center"/>
    </xf>
    <xf numFmtId="0" fontId="35" fillId="0" borderId="0" xfId="1135" applyFont="1" applyBorder="1" applyAlignment="1">
      <alignment vertical="center"/>
    </xf>
    <xf numFmtId="0" fontId="35" fillId="0" borderId="0" xfId="1135" applyFont="1" applyBorder="1" applyAlignment="1">
      <alignment horizontal="center" vertical="center"/>
    </xf>
    <xf numFmtId="0" fontId="44" fillId="0" borderId="0" xfId="1135" applyFont="1" applyFill="1" applyBorder="1" applyAlignment="1">
      <alignment horizontal="right" vertical="center"/>
    </xf>
    <xf numFmtId="178" fontId="40" fillId="0" borderId="0" xfId="852" applyNumberFormat="1" applyFont="1" applyFill="1" applyBorder="1" applyAlignment="1">
      <alignment vertical="center"/>
    </xf>
    <xf numFmtId="0" fontId="52" fillId="0" borderId="0" xfId="1177" applyNumberFormat="1" applyFont="1" applyFill="1" applyBorder="1" applyAlignment="1">
      <alignment vertical="center"/>
    </xf>
    <xf numFmtId="0" fontId="35" fillId="0" borderId="0" xfId="1135" applyFont="1" applyAlignment="1">
      <alignment horizontal="center" vertical="center"/>
    </xf>
    <xf numFmtId="0" fontId="38" fillId="0" borderId="0" xfId="1203" applyNumberFormat="1" applyFont="1" applyFill="1" applyBorder="1" applyAlignment="1">
      <alignment vertical="center"/>
    </xf>
    <xf numFmtId="0" fontId="35" fillId="27" borderId="19" xfId="0" applyFont="1" applyFill="1" applyBorder="1" applyAlignment="1">
      <alignment horizontal="center" vertical="center"/>
    </xf>
    <xf numFmtId="0" fontId="34" fillId="0" borderId="0" xfId="1135" applyFont="1" applyAlignment="1">
      <alignment horizontal="center" vertical="center"/>
    </xf>
    <xf numFmtId="179" fontId="35" fillId="0" borderId="3" xfId="0" applyNumberFormat="1" applyFont="1" applyFill="1" applyBorder="1" applyAlignment="1">
      <alignment horizontal="right" vertical="center"/>
    </xf>
    <xf numFmtId="179" fontId="35" fillId="0" borderId="3" xfId="1" applyNumberFormat="1" applyFont="1" applyFill="1" applyBorder="1" applyAlignment="1">
      <alignment horizontal="right" vertical="center"/>
    </xf>
    <xf numFmtId="179" fontId="35" fillId="0" borderId="43" xfId="0" applyNumberFormat="1" applyFont="1" applyFill="1" applyBorder="1" applyAlignment="1">
      <alignment horizontal="right" vertical="center"/>
    </xf>
    <xf numFmtId="179" fontId="35" fillId="0" borderId="44" xfId="0" applyNumberFormat="1" applyFont="1" applyFill="1" applyBorder="1" applyAlignment="1">
      <alignment horizontal="right" vertical="center"/>
    </xf>
    <xf numFmtId="179" fontId="35" fillId="0" borderId="44" xfId="1" applyNumberFormat="1" applyFont="1" applyFill="1" applyBorder="1" applyAlignment="1">
      <alignment horizontal="right" vertical="center"/>
    </xf>
    <xf numFmtId="179" fontId="35" fillId="0" borderId="50" xfId="0" applyNumberFormat="1" applyFont="1" applyFill="1" applyBorder="1" applyAlignment="1">
      <alignment horizontal="right" vertical="center"/>
    </xf>
    <xf numFmtId="0" fontId="39" fillId="27" borderId="4" xfId="1685" applyFont="1" applyFill="1" applyBorder="1" applyAlignment="1">
      <alignment horizontal="center" vertical="center" wrapText="1"/>
    </xf>
    <xf numFmtId="179" fontId="35" fillId="0" borderId="43" xfId="1554" applyNumberFormat="1" applyFont="1" applyFill="1" applyBorder="1" applyAlignment="1">
      <alignment horizontal="right" vertical="center"/>
    </xf>
    <xf numFmtId="179" fontId="35" fillId="0" borderId="44" xfId="1554" applyNumberFormat="1" applyFont="1" applyFill="1" applyBorder="1" applyAlignment="1">
      <alignment horizontal="right" vertical="center"/>
    </xf>
    <xf numFmtId="179" fontId="35" fillId="0" borderId="54" xfId="1554" applyNumberFormat="1" applyFont="1" applyFill="1" applyBorder="1" applyAlignment="1">
      <alignment horizontal="right" vertical="center"/>
    </xf>
    <xf numFmtId="179" fontId="35" fillId="0" borderId="3" xfId="1554" applyNumberFormat="1" applyFont="1" applyFill="1" applyBorder="1" applyAlignment="1">
      <alignment horizontal="right" vertical="center"/>
    </xf>
    <xf numFmtId="178" fontId="35" fillId="0" borderId="3" xfId="1135" applyNumberFormat="1" applyFont="1" applyBorder="1" applyAlignment="1">
      <alignment horizontal="right" vertical="center"/>
    </xf>
    <xf numFmtId="0" fontId="37" fillId="27" borderId="18" xfId="1745" applyNumberFormat="1" applyFont="1" applyFill="1" applyBorder="1" applyAlignment="1">
      <alignment horizontal="center" vertical="center" wrapText="1"/>
    </xf>
    <xf numFmtId="0" fontId="35" fillId="0" borderId="3" xfId="1135" applyFont="1" applyBorder="1" applyAlignment="1">
      <alignment vertical="center"/>
    </xf>
    <xf numFmtId="0" fontId="37" fillId="0" borderId="3" xfId="1746" applyFont="1" applyFill="1" applyBorder="1" applyAlignment="1">
      <alignment vertical="center" shrinkToFit="1"/>
    </xf>
    <xf numFmtId="178" fontId="35" fillId="0" borderId="3" xfId="0" applyNumberFormat="1" applyFont="1" applyFill="1" applyBorder="1" applyAlignment="1">
      <alignment horizontal="right" vertical="center"/>
    </xf>
    <xf numFmtId="178" fontId="35" fillId="0" borderId="3" xfId="1" applyNumberFormat="1" applyFont="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7" fillId="0" borderId="7" xfId="1" applyNumberFormat="1" applyFont="1" applyFill="1" applyBorder="1" applyAlignment="1">
      <alignment horizontal="right" vertical="center" shrinkToFit="1"/>
    </xf>
    <xf numFmtId="178" fontId="37" fillId="0" borderId="5" xfId="1"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178" fontId="35" fillId="0" borderId="7"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5" fillId="0" borderId="4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46" xfId="0" applyNumberFormat="1" applyFont="1" applyFill="1" applyBorder="1" applyAlignment="1">
      <alignment horizontal="right" vertical="center" shrinkToFit="1"/>
    </xf>
    <xf numFmtId="178" fontId="35" fillId="0" borderId="46" xfId="1" applyNumberFormat="1" applyFont="1" applyFill="1" applyBorder="1" applyAlignment="1">
      <alignment horizontal="right" vertical="center" shrinkToFit="1"/>
    </xf>
    <xf numFmtId="178" fontId="35" fillId="0" borderId="50" xfId="1" applyNumberFormat="1" applyFont="1" applyFill="1" applyBorder="1" applyAlignment="1">
      <alignment horizontal="right" vertical="center" shrinkToFit="1"/>
    </xf>
    <xf numFmtId="178" fontId="35" fillId="0" borderId="60" xfId="1685" applyNumberFormat="1" applyFont="1" applyFill="1" applyBorder="1" applyAlignment="1">
      <alignment horizontal="right" vertical="center" shrinkToFit="1"/>
    </xf>
    <xf numFmtId="178" fontId="35" fillId="0" borderId="61" xfId="1685" applyNumberFormat="1" applyFont="1" applyFill="1" applyBorder="1" applyAlignment="1">
      <alignment horizontal="right" vertical="center" shrinkToFit="1"/>
    </xf>
    <xf numFmtId="178" fontId="35" fillId="0" borderId="62" xfId="1685" applyNumberFormat="1" applyFont="1" applyFill="1" applyBorder="1" applyAlignment="1">
      <alignment horizontal="right" vertical="center" shrinkToFit="1"/>
    </xf>
    <xf numFmtId="178" fontId="35" fillId="0" borderId="63" xfId="1685" applyNumberFormat="1" applyFont="1" applyFill="1" applyBorder="1" applyAlignment="1">
      <alignment horizontal="right" vertical="center" shrinkToFit="1"/>
    </xf>
    <xf numFmtId="178" fontId="35" fillId="0" borderId="26" xfId="1685" applyNumberFormat="1" applyFont="1" applyFill="1" applyBorder="1" applyAlignment="1">
      <alignment horizontal="right" vertical="center" shrinkToFit="1"/>
    </xf>
    <xf numFmtId="178" fontId="35" fillId="0" borderId="64" xfId="1685" applyNumberFormat="1" applyFont="1" applyFill="1" applyBorder="1" applyAlignment="1">
      <alignment horizontal="right" vertical="center" shrinkToFit="1"/>
    </xf>
    <xf numFmtId="178" fontId="35" fillId="0" borderId="65" xfId="1685" applyNumberFormat="1" applyFont="1" applyFill="1" applyBorder="1" applyAlignment="1">
      <alignment horizontal="right" vertical="center" shrinkToFit="1"/>
    </xf>
    <xf numFmtId="178" fontId="35" fillId="0" borderId="28" xfId="1685" applyNumberFormat="1" applyFont="1" applyFill="1" applyBorder="1" applyAlignment="1">
      <alignment horizontal="right" vertical="center" shrinkToFit="1"/>
    </xf>
    <xf numFmtId="178" fontId="35" fillId="0" borderId="43" xfId="1685" applyNumberFormat="1" applyFont="1" applyFill="1" applyBorder="1" applyAlignment="1">
      <alignment horizontal="right" vertical="center" shrinkToFit="1"/>
    </xf>
    <xf numFmtId="179" fontId="35" fillId="0" borderId="43" xfId="1685" applyNumberFormat="1" applyFont="1" applyFill="1" applyBorder="1" applyAlignment="1">
      <alignment horizontal="right" vertical="center" shrinkToFit="1"/>
    </xf>
    <xf numFmtId="178" fontId="35" fillId="0" borderId="44" xfId="1685" applyNumberFormat="1" applyFont="1" applyFill="1" applyBorder="1" applyAlignment="1">
      <alignment horizontal="right" vertical="center" shrinkToFit="1"/>
    </xf>
    <xf numFmtId="179" fontId="35" fillId="0" borderId="44" xfId="1685" applyNumberFormat="1" applyFont="1" applyFill="1" applyBorder="1" applyAlignment="1">
      <alignment horizontal="right" vertical="center" shrinkToFit="1"/>
    </xf>
    <xf numFmtId="178" fontId="35" fillId="0" borderId="50" xfId="1685" applyNumberFormat="1" applyFont="1" applyFill="1" applyBorder="1" applyAlignment="1">
      <alignment horizontal="right" vertical="center" shrinkToFit="1"/>
    </xf>
    <xf numFmtId="179" fontId="35" fillId="0" borderId="50" xfId="1685" applyNumberFormat="1" applyFont="1" applyFill="1" applyBorder="1" applyAlignment="1">
      <alignment horizontal="right" vertical="center" shrinkToFit="1"/>
    </xf>
    <xf numFmtId="178" fontId="35" fillId="0" borderId="54" xfId="1685" applyNumberFormat="1" applyFont="1" applyFill="1" applyBorder="1" applyAlignment="1">
      <alignment horizontal="right" vertical="center" shrinkToFit="1"/>
    </xf>
    <xf numFmtId="179" fontId="35" fillId="0" borderId="54" xfId="1685" applyNumberFormat="1" applyFont="1" applyFill="1" applyBorder="1" applyAlignment="1">
      <alignment horizontal="right" vertical="center" shrinkToFit="1"/>
    </xf>
    <xf numFmtId="178" fontId="35" fillId="0" borderId="67" xfId="1685" applyNumberFormat="1" applyFont="1" applyFill="1" applyBorder="1" applyAlignment="1">
      <alignment horizontal="right" vertical="center" shrinkToFit="1"/>
    </xf>
    <xf numFmtId="178" fontId="35" fillId="0" borderId="46" xfId="1685" applyNumberFormat="1" applyFont="1" applyFill="1" applyBorder="1" applyAlignment="1">
      <alignment horizontal="right" vertical="center" shrinkToFit="1"/>
    </xf>
    <xf numFmtId="179" fontId="35" fillId="0" borderId="46" xfId="1685" applyNumberFormat="1" applyFont="1" applyFill="1" applyBorder="1" applyAlignment="1">
      <alignment horizontal="right" vertical="center" shrinkToFit="1"/>
    </xf>
    <xf numFmtId="178" fontId="35" fillId="0" borderId="30" xfId="1685" applyNumberFormat="1" applyFont="1" applyFill="1" applyBorder="1" applyAlignment="1">
      <alignment horizontal="right" vertical="center" shrinkToFit="1"/>
    </xf>
    <xf numFmtId="178" fontId="35" fillId="0" borderId="69" xfId="1685" applyNumberFormat="1" applyFont="1" applyFill="1" applyBorder="1" applyAlignment="1">
      <alignment horizontal="right" vertical="center" shrinkToFit="1"/>
    </xf>
    <xf numFmtId="178" fontId="35" fillId="0" borderId="68" xfId="1685" applyNumberFormat="1" applyFont="1" applyFill="1" applyBorder="1" applyAlignment="1">
      <alignment horizontal="right" vertical="center" shrinkToFit="1"/>
    </xf>
    <xf numFmtId="179" fontId="35" fillId="0" borderId="68" xfId="1685" applyNumberFormat="1" applyFont="1" applyFill="1" applyBorder="1" applyAlignment="1">
      <alignment horizontal="right" vertical="center" shrinkToFit="1"/>
    </xf>
    <xf numFmtId="178" fontId="35" fillId="0" borderId="70" xfId="1685" applyNumberFormat="1" applyFont="1" applyFill="1" applyBorder="1" applyAlignment="1">
      <alignment horizontal="right" vertical="center" shrinkToFit="1"/>
    </xf>
    <xf numFmtId="0" fontId="35" fillId="27" borderId="3" xfId="0" applyFont="1" applyFill="1" applyBorder="1" applyAlignment="1">
      <alignment horizontal="center" vertical="center"/>
    </xf>
    <xf numFmtId="178" fontId="35" fillId="0" borderId="6" xfId="1"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9" fontId="35" fillId="0" borderId="7"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xf>
    <xf numFmtId="179" fontId="35" fillId="0" borderId="46" xfId="0" applyNumberFormat="1" applyFont="1" applyFill="1" applyBorder="1" applyAlignment="1">
      <alignment horizontal="right" vertical="center"/>
    </xf>
    <xf numFmtId="178" fontId="35" fillId="0" borderId="56" xfId="1135" applyNumberFormat="1" applyFont="1" applyFill="1" applyBorder="1" applyAlignment="1">
      <alignment horizontal="right" vertical="center"/>
    </xf>
    <xf numFmtId="178" fontId="35" fillId="0" borderId="44" xfId="1135" applyNumberFormat="1" applyFont="1" applyFill="1" applyBorder="1" applyAlignment="1">
      <alignment horizontal="right" vertical="center"/>
    </xf>
    <xf numFmtId="178" fontId="35" fillId="0" borderId="46" xfId="1135" applyNumberFormat="1" applyFont="1" applyFill="1" applyBorder="1" applyAlignment="1">
      <alignment horizontal="right" vertical="center"/>
    </xf>
    <xf numFmtId="178" fontId="35" fillId="0" borderId="3" xfId="1135" applyNumberFormat="1" applyFont="1" applyFill="1" applyBorder="1" applyAlignment="1">
      <alignment horizontal="right" vertical="center"/>
    </xf>
    <xf numFmtId="178" fontId="35" fillId="0" borderId="25" xfId="1685" applyNumberFormat="1" applyFont="1" applyFill="1" applyBorder="1" applyAlignment="1">
      <alignment horizontal="right" vertical="center" shrinkToFit="1"/>
    </xf>
    <xf numFmtId="178" fontId="35" fillId="0" borderId="66" xfId="1685" applyNumberFormat="1" applyFont="1" applyFill="1" applyBorder="1" applyAlignment="1">
      <alignment horizontal="right" vertical="center" shrinkToFit="1"/>
    </xf>
    <xf numFmtId="0" fontId="35" fillId="0" borderId="33" xfId="0" applyFont="1" applyFill="1" applyBorder="1" applyAlignment="1">
      <alignment horizontal="center" vertical="center"/>
    </xf>
    <xf numFmtId="0" fontId="35" fillId="0" borderId="0" xfId="0" applyFont="1" applyFill="1" applyBorder="1" applyAlignment="1">
      <alignment horizontal="center" vertical="center"/>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0" fontId="35" fillId="27" borderId="3" xfId="1685"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0" borderId="0" xfId="0" applyFont="1" applyBorder="1">
      <alignment vertical="center"/>
    </xf>
    <xf numFmtId="0" fontId="35" fillId="0" borderId="0" xfId="0" applyFont="1" applyBorder="1" applyAlignment="1">
      <alignment horizontal="center" vertical="center"/>
    </xf>
    <xf numFmtId="178" fontId="35" fillId="0" borderId="0" xfId="1" applyNumberFormat="1" applyFont="1" applyBorder="1" applyAlignment="1">
      <alignment horizontal="right" vertical="center"/>
    </xf>
    <xf numFmtId="0" fontId="35" fillId="27" borderId="3" xfId="0" applyFont="1" applyFill="1" applyBorder="1" applyAlignment="1">
      <alignment horizontal="center" vertical="center"/>
    </xf>
    <xf numFmtId="0" fontId="36" fillId="27" borderId="3" xfId="0"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4" fillId="0" borderId="33" xfId="1685" applyFont="1" applyBorder="1">
      <alignment vertical="center"/>
    </xf>
    <xf numFmtId="0" fontId="35" fillId="27" borderId="3" xfId="0" applyFont="1" applyFill="1" applyBorder="1" applyAlignment="1">
      <alignment horizontal="center" vertical="center"/>
    </xf>
    <xf numFmtId="0" fontId="34" fillId="0" borderId="71" xfId="1685" applyFont="1" applyFill="1" applyBorder="1" applyAlignment="1">
      <alignment vertical="center"/>
    </xf>
    <xf numFmtId="0" fontId="34" fillId="0" borderId="71" xfId="1685" applyFont="1" applyFill="1" applyBorder="1">
      <alignment vertical="center"/>
    </xf>
    <xf numFmtId="0" fontId="40" fillId="0" borderId="71" xfId="1685" applyFont="1" applyFill="1" applyBorder="1">
      <alignment vertical="center"/>
    </xf>
    <xf numFmtId="178" fontId="35" fillId="0" borderId="54" xfId="1" applyNumberFormat="1" applyFont="1" applyFill="1" applyBorder="1" applyAlignment="1">
      <alignment horizontal="right" vertical="center" shrinkToFit="1"/>
    </xf>
    <xf numFmtId="179" fontId="35" fillId="0" borderId="54" xfId="0" applyNumberFormat="1" applyFont="1" applyFill="1" applyBorder="1" applyAlignment="1">
      <alignment horizontal="right" vertical="center"/>
    </xf>
    <xf numFmtId="178" fontId="35" fillId="0" borderId="72" xfId="1685" applyNumberFormat="1" applyFont="1" applyFill="1" applyBorder="1" applyAlignment="1">
      <alignment horizontal="right" vertical="center" shrinkToFit="1"/>
    </xf>
    <xf numFmtId="178" fontId="35" fillId="0" borderId="73" xfId="1685" applyNumberFormat="1" applyFont="1" applyFill="1" applyBorder="1" applyAlignment="1">
      <alignment horizontal="right" vertical="center" shrinkToFit="1"/>
    </xf>
    <xf numFmtId="178" fontId="35" fillId="0" borderId="31" xfId="1685" applyNumberFormat="1" applyFont="1" applyFill="1" applyBorder="1" applyAlignment="1">
      <alignment horizontal="right" vertical="center" shrinkToFit="1"/>
    </xf>
    <xf numFmtId="178" fontId="35" fillId="0" borderId="74" xfId="1685" applyNumberFormat="1" applyFont="1" applyFill="1" applyBorder="1" applyAlignment="1">
      <alignment horizontal="right" vertical="center" shrinkToFit="1"/>
    </xf>
    <xf numFmtId="0" fontId="34" fillId="0" borderId="0" xfId="1685" applyFont="1" applyFill="1" applyBorder="1" applyAlignment="1">
      <alignment vertical="center"/>
    </xf>
    <xf numFmtId="0" fontId="35" fillId="27" borderId="3" xfId="0" applyFont="1" applyFill="1" applyBorder="1" applyAlignment="1">
      <alignment horizontal="center" vertical="center"/>
    </xf>
    <xf numFmtId="0" fontId="34" fillId="0" borderId="33" xfId="1685" applyFont="1" applyFill="1" applyBorder="1">
      <alignment vertical="center"/>
    </xf>
    <xf numFmtId="0" fontId="34" fillId="0" borderId="32" xfId="1685" applyFont="1" applyFill="1" applyBorder="1" applyAlignment="1">
      <alignment vertical="center"/>
    </xf>
    <xf numFmtId="0" fontId="40" fillId="0" borderId="32" xfId="1685" applyFont="1" applyBorder="1">
      <alignment vertical="center"/>
    </xf>
    <xf numFmtId="0" fontId="34" fillId="0" borderId="32" xfId="1685" applyFont="1" applyBorder="1">
      <alignment vertical="center"/>
    </xf>
    <xf numFmtId="0" fontId="35" fillId="0" borderId="3" xfId="0" applyFont="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lignment vertical="center"/>
    </xf>
    <xf numFmtId="0" fontId="34" fillId="0" borderId="19" xfId="0" applyFont="1" applyBorder="1">
      <alignment vertical="center"/>
    </xf>
    <xf numFmtId="0" fontId="35" fillId="0" borderId="3" xfId="0" applyFont="1" applyBorder="1" applyAlignment="1">
      <alignment horizontal="center" vertical="center" wrapText="1"/>
    </xf>
    <xf numFmtId="0" fontId="35" fillId="0" borderId="19" xfId="1387" applyFont="1" applyFill="1" applyBorder="1" applyAlignment="1">
      <alignment vertical="center"/>
    </xf>
    <xf numFmtId="0" fontId="37" fillId="0" borderId="19" xfId="1148" applyFont="1" applyFill="1" applyBorder="1" applyAlignment="1" applyProtection="1">
      <alignment vertical="center"/>
      <protection locked="0"/>
    </xf>
    <xf numFmtId="0" fontId="40" fillId="0" borderId="0" xfId="1685" applyFont="1" applyFill="1" applyBorder="1">
      <alignment vertical="center"/>
    </xf>
    <xf numFmtId="49" fontId="35" fillId="0" borderId="3" xfId="0" applyNumberFormat="1" applyFont="1" applyFill="1" applyBorder="1" applyAlignment="1">
      <alignment horizontal="center" vertical="center" shrinkToFit="1"/>
    </xf>
    <xf numFmtId="49" fontId="35" fillId="0" borderId="26" xfId="0" applyNumberFormat="1" applyFont="1" applyFill="1" applyBorder="1" applyAlignment="1">
      <alignment horizontal="center" vertical="center" shrinkToFit="1"/>
    </xf>
    <xf numFmtId="49" fontId="35" fillId="0" borderId="44" xfId="0" applyNumberFormat="1" applyFont="1" applyFill="1" applyBorder="1" applyAlignment="1">
      <alignment horizontal="center" vertical="center" shrinkToFit="1"/>
    </xf>
    <xf numFmtId="49" fontId="35" fillId="0" borderId="43" xfId="0" applyNumberFormat="1" applyFont="1" applyFill="1" applyBorder="1" applyAlignment="1">
      <alignment horizontal="center" vertical="center" shrinkToFit="1"/>
    </xf>
    <xf numFmtId="49" fontId="35" fillId="0" borderId="50" xfId="0" applyNumberFormat="1" applyFont="1" applyFill="1" applyBorder="1" applyAlignment="1">
      <alignment horizontal="center" vertical="center" shrinkToFit="1"/>
    </xf>
    <xf numFmtId="178" fontId="35" fillId="0" borderId="3" xfId="0" applyNumberFormat="1" applyFont="1" applyFill="1" applyBorder="1" applyAlignment="1">
      <alignment horizontal="right" vertical="center" shrinkToFit="1"/>
    </xf>
    <xf numFmtId="0" fontId="39" fillId="0" borderId="3" xfId="2" applyNumberFormat="1" applyFont="1" applyFill="1" applyBorder="1" applyAlignment="1">
      <alignment horizontal="center" vertical="center" wrapText="1" shrinkToFi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xf>
    <xf numFmtId="0" fontId="36" fillId="27" borderId="4" xfId="1685" applyFont="1" applyFill="1" applyBorder="1" applyAlignment="1">
      <alignment horizontal="center" vertical="center" wrapText="1"/>
    </xf>
    <xf numFmtId="0" fontId="34" fillId="0" borderId="51" xfId="0" applyFont="1" applyBorder="1">
      <alignment vertical="center"/>
    </xf>
    <xf numFmtId="0" fontId="35" fillId="0" borderId="47" xfId="0" applyNumberFormat="1" applyFont="1" applyFill="1" applyBorder="1" applyAlignment="1">
      <alignment vertical="center" shrinkToFit="1"/>
    </xf>
    <xf numFmtId="0" fontId="35" fillId="0" borderId="59" xfId="0" applyNumberFormat="1" applyFont="1" applyFill="1" applyBorder="1" applyAlignment="1">
      <alignment vertical="center" shrinkToFit="1"/>
    </xf>
    <xf numFmtId="0" fontId="35" fillId="0" borderId="29" xfId="0" applyNumberFormat="1" applyFont="1" applyFill="1" applyBorder="1" applyAlignment="1">
      <alignment vertical="center" shrinkToFit="1"/>
    </xf>
    <xf numFmtId="0" fontId="35" fillId="0" borderId="28" xfId="0" applyNumberFormat="1" applyFont="1" applyFill="1" applyBorder="1" applyAlignment="1">
      <alignment vertical="center" shrinkToFit="1"/>
    </xf>
    <xf numFmtId="0" fontId="35" fillId="0" borderId="43" xfId="0" applyFont="1" applyFill="1" applyBorder="1" applyAlignment="1">
      <alignment vertical="center" shrinkToFit="1"/>
    </xf>
    <xf numFmtId="0" fontId="35" fillId="0" borderId="44" xfId="0" applyFont="1" applyFill="1" applyBorder="1" applyAlignment="1">
      <alignment vertical="center" shrinkToFit="1"/>
    </xf>
    <xf numFmtId="0" fontId="35" fillId="0" borderId="44" xfId="0" applyFont="1" applyFill="1" applyBorder="1" applyAlignment="1">
      <alignment vertical="center" wrapText="1" shrinkToFit="1"/>
    </xf>
    <xf numFmtId="0" fontId="35" fillId="0" borderId="50" xfId="0" applyFont="1" applyFill="1" applyBorder="1" applyAlignment="1">
      <alignment vertical="center" shrinkToFit="1"/>
    </xf>
    <xf numFmtId="0" fontId="35" fillId="0" borderId="19" xfId="1135" applyFont="1" applyBorder="1" applyAlignment="1">
      <alignment vertical="center" wrapText="1"/>
    </xf>
    <xf numFmtId="0" fontId="35" fillId="0" borderId="24" xfId="1550" applyFont="1" applyFill="1" applyBorder="1" applyAlignment="1">
      <alignment vertical="center" shrinkToFit="1"/>
    </xf>
    <xf numFmtId="0" fontId="35" fillId="0" borderId="44" xfId="1550" applyFont="1" applyBorder="1" applyAlignment="1">
      <alignment vertical="center"/>
    </xf>
    <xf numFmtId="0" fontId="35" fillId="0" borderId="45" xfId="1550" applyFont="1" applyFill="1" applyBorder="1" applyAlignment="1">
      <alignment vertical="center" shrinkToFit="1"/>
    </xf>
    <xf numFmtId="0" fontId="35" fillId="0" borderId="45" xfId="1135" applyFont="1" applyFill="1" applyBorder="1" applyAlignment="1">
      <alignment vertical="center"/>
    </xf>
    <xf numFmtId="0" fontId="35" fillId="0" borderId="27" xfId="1135" applyFont="1" applyFill="1" applyBorder="1" applyAlignment="1">
      <alignment vertical="center"/>
    </xf>
    <xf numFmtId="0" fontId="35" fillId="0" borderId="43" xfId="1550" applyFont="1" applyFill="1" applyBorder="1" applyAlignment="1">
      <alignment vertical="center" shrinkToFit="1"/>
    </xf>
    <xf numFmtId="0" fontId="35" fillId="0" borderId="44" xfId="1550" applyFont="1" applyFill="1" applyBorder="1" applyAlignment="1">
      <alignment vertical="center"/>
    </xf>
    <xf numFmtId="0" fontId="35" fillId="0" borderId="44" xfId="1550" applyFont="1" applyFill="1" applyBorder="1" applyAlignment="1">
      <alignment vertical="center" shrinkToFit="1"/>
    </xf>
    <xf numFmtId="0" fontId="35" fillId="0" borderId="44" xfId="1135" applyFont="1" applyFill="1" applyBorder="1" applyAlignment="1">
      <alignment vertical="center"/>
    </xf>
    <xf numFmtId="0" fontId="37" fillId="0" borderId="54" xfId="1747" applyNumberFormat="1" applyFont="1" applyFill="1" applyBorder="1" applyAlignment="1">
      <alignment vertical="center" shrinkToFit="1"/>
    </xf>
    <xf numFmtId="0" fontId="37" fillId="0" borderId="43" xfId="1747" applyNumberFormat="1" applyFont="1" applyFill="1" applyBorder="1" applyAlignment="1">
      <alignment vertical="center"/>
    </xf>
    <xf numFmtId="0" fontId="37" fillId="0" borderId="56" xfId="1747" applyNumberFormat="1" applyFont="1" applyFill="1" applyBorder="1" applyAlignment="1">
      <alignment vertical="center"/>
    </xf>
    <xf numFmtId="0" fontId="37" fillId="0" borderId="44" xfId="1747" applyNumberFormat="1" applyFont="1" applyFill="1" applyBorder="1" applyAlignment="1">
      <alignment vertical="center"/>
    </xf>
    <xf numFmtId="0" fontId="37" fillId="0" borderId="44" xfId="1747" applyNumberFormat="1" applyFont="1" applyFill="1" applyBorder="1" applyAlignment="1">
      <alignment vertical="center" shrinkToFit="1"/>
    </xf>
    <xf numFmtId="0" fontId="37" fillId="0" borderId="50" xfId="1747" applyNumberFormat="1" applyFont="1" applyFill="1" applyBorder="1" applyAlignment="1">
      <alignment vertical="center"/>
    </xf>
    <xf numFmtId="0" fontId="35" fillId="0" borderId="69" xfId="1685" applyNumberFormat="1" applyFont="1" applyFill="1" applyBorder="1" applyAlignment="1">
      <alignment vertical="center" shrinkToFit="1"/>
    </xf>
    <xf numFmtId="0" fontId="37" fillId="0" borderId="46" xfId="1747" applyNumberFormat="1" applyFont="1" applyFill="1" applyBorder="1" applyAlignment="1">
      <alignment vertical="center" shrinkToFit="1"/>
    </xf>
    <xf numFmtId="0" fontId="37" fillId="0" borderId="68" xfId="1747" applyNumberFormat="1" applyFont="1" applyFill="1" applyBorder="1" applyAlignment="1">
      <alignment vertical="center" shrinkToFit="1"/>
    </xf>
    <xf numFmtId="0" fontId="35"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0" fontId="35" fillId="27" borderId="3" xfId="0" applyFont="1" applyFill="1" applyBorder="1" applyAlignment="1">
      <alignment horizontal="center" vertical="center" wrapText="1"/>
    </xf>
    <xf numFmtId="179" fontId="35" fillId="0" borderId="4" xfId="155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0" fontId="35" fillId="0" borderId="3" xfId="0" applyFont="1" applyBorder="1">
      <alignment vertical="center"/>
    </xf>
    <xf numFmtId="179" fontId="35" fillId="0" borderId="3" xfId="0" applyNumberFormat="1" applyFont="1" applyBorder="1">
      <alignment vertical="center"/>
    </xf>
    <xf numFmtId="179" fontId="35" fillId="0" borderId="3" xfId="1551" applyNumberFormat="1" applyFont="1" applyBorder="1">
      <alignment vertical="center"/>
    </xf>
    <xf numFmtId="182" fontId="35" fillId="0" borderId="3" xfId="0" applyNumberFormat="1" applyFont="1" applyFill="1" applyBorder="1" applyAlignment="1">
      <alignment horizontal="right" vertical="center" shrinkToFit="1"/>
    </xf>
    <xf numFmtId="182" fontId="35" fillId="0" borderId="4" xfId="0" applyNumberFormat="1" applyFont="1" applyFill="1" applyBorder="1" applyAlignment="1">
      <alignment horizontal="right" vertical="center" shrinkToFit="1"/>
    </xf>
    <xf numFmtId="182" fontId="35" fillId="0" borderId="7" xfId="0" applyNumberFormat="1" applyFont="1" applyFill="1" applyBorder="1" applyAlignment="1">
      <alignment horizontal="right" vertical="center" shrinkToFit="1"/>
    </xf>
    <xf numFmtId="0" fontId="35" fillId="0" borderId="0" xfId="0" applyFont="1" applyFill="1" applyBorder="1" applyAlignment="1">
      <alignment vertical="center" wrapText="1"/>
    </xf>
    <xf numFmtId="183" fontId="34" fillId="0" borderId="0" xfId="0" applyNumberFormat="1" applyFont="1" applyBorder="1">
      <alignment vertical="center"/>
    </xf>
    <xf numFmtId="184" fontId="34" fillId="0" borderId="0" xfId="0" applyNumberFormat="1" applyFont="1" applyBorder="1">
      <alignment vertical="center"/>
    </xf>
    <xf numFmtId="0" fontId="36" fillId="0" borderId="0" xfId="0" applyFont="1">
      <alignment vertical="center"/>
    </xf>
    <xf numFmtId="0" fontId="35" fillId="27" borderId="18" xfId="1733" applyFont="1" applyFill="1" applyBorder="1" applyAlignment="1">
      <alignment horizontal="center" vertical="center"/>
    </xf>
    <xf numFmtId="0" fontId="35" fillId="27" borderId="3" xfId="1733" applyFont="1" applyFill="1" applyBorder="1" applyAlignment="1">
      <alignment horizontal="center" vertical="center"/>
    </xf>
    <xf numFmtId="0" fontId="35" fillId="0" borderId="3" xfId="1733" applyFont="1" applyBorder="1" applyAlignment="1">
      <alignment vertical="center" shrinkToFit="1"/>
    </xf>
    <xf numFmtId="0" fontId="50" fillId="0" borderId="0" xfId="0" applyFont="1">
      <alignment vertical="center"/>
    </xf>
    <xf numFmtId="0" fontId="39" fillId="0" borderId="0" xfId="0" applyFont="1" applyAlignment="1">
      <alignment vertical="center"/>
    </xf>
    <xf numFmtId="0" fontId="36" fillId="27" borderId="3" xfId="0" applyFont="1" applyFill="1" applyBorder="1" applyAlignment="1">
      <alignment vertical="center"/>
    </xf>
    <xf numFmtId="0" fontId="35" fillId="27" borderId="3" xfId="1733" applyFont="1" applyFill="1" applyBorder="1" applyAlignment="1">
      <alignment horizontal="center" vertical="center" shrinkToFit="1"/>
    </xf>
    <xf numFmtId="179" fontId="35" fillId="0" borderId="47" xfId="1551" applyNumberFormat="1" applyFont="1" applyFill="1" applyBorder="1" applyAlignment="1">
      <alignment horizontal="right" vertical="center" shrinkToFit="1"/>
    </xf>
    <xf numFmtId="178" fontId="35" fillId="0" borderId="47"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178" fontId="35" fillId="0" borderId="3" xfId="0" applyNumberFormat="1" applyFont="1" applyBorder="1">
      <alignment vertical="center"/>
    </xf>
    <xf numFmtId="0" fontId="34" fillId="0" borderId="33" xfId="0" applyFont="1" applyBorder="1">
      <alignment vertical="center"/>
    </xf>
    <xf numFmtId="0" fontId="35" fillId="27" borderId="52" xfId="0" applyFont="1" applyFill="1" applyBorder="1" applyAlignment="1">
      <alignment horizontal="center" vertical="center"/>
    </xf>
    <xf numFmtId="0" fontId="35" fillId="0" borderId="3" xfId="1733" applyFont="1" applyFill="1" applyBorder="1" applyAlignment="1">
      <alignment vertical="center" shrinkToFit="1"/>
    </xf>
    <xf numFmtId="0" fontId="35" fillId="0" borderId="4" xfId="1733" applyFont="1" applyFill="1" applyBorder="1" applyAlignment="1">
      <alignment vertical="center" shrinkToFit="1"/>
    </xf>
    <xf numFmtId="0" fontId="35" fillId="0" borderId="4" xfId="1387" applyFont="1" applyFill="1" applyBorder="1" applyAlignment="1">
      <alignment vertical="center" shrinkToFit="1"/>
    </xf>
    <xf numFmtId="0" fontId="35" fillId="0" borderId="7" xfId="0" applyFont="1" applyFill="1" applyBorder="1" applyAlignment="1">
      <alignment vertical="center" shrinkToFit="1"/>
    </xf>
    <xf numFmtId="0" fontId="35" fillId="0" borderId="3" xfId="1387" applyFont="1" applyFill="1" applyBorder="1" applyAlignment="1">
      <alignment vertical="center" shrinkToFit="1"/>
    </xf>
    <xf numFmtId="0" fontId="35" fillId="0" borderId="44" xfId="0" applyFont="1" applyFill="1" applyBorder="1" applyAlignment="1">
      <alignment vertical="center"/>
    </xf>
    <xf numFmtId="179" fontId="35" fillId="0" borderId="44" xfId="1551" applyNumberFormat="1" applyFont="1" applyFill="1" applyBorder="1" applyAlignment="1">
      <alignment horizontal="right" vertical="center" shrinkToFit="1"/>
    </xf>
    <xf numFmtId="0" fontId="35" fillId="0" borderId="0" xfId="0" applyFont="1" applyBorder="1" applyAlignment="1">
      <alignment horizontal="center" vertical="center" shrinkToFit="1"/>
    </xf>
    <xf numFmtId="178" fontId="35" fillId="0" borderId="0" xfId="0" applyNumberFormat="1" applyFont="1" applyBorder="1">
      <alignment vertical="center"/>
    </xf>
    <xf numFmtId="0" fontId="35" fillId="0" borderId="0" xfId="0" applyFont="1" applyBorder="1" applyAlignment="1">
      <alignment vertical="center" shrinkToFit="1"/>
    </xf>
    <xf numFmtId="0" fontId="35" fillId="0" borderId="0" xfId="0" applyFont="1" applyBorder="1" applyAlignment="1">
      <alignment vertical="center"/>
    </xf>
    <xf numFmtId="179" fontId="35" fillId="0" borderId="50" xfId="1551" applyNumberFormat="1" applyFont="1" applyFill="1" applyBorder="1" applyAlignment="1">
      <alignment horizontal="right" vertical="center" shrinkToFit="1"/>
    </xf>
    <xf numFmtId="0" fontId="34" fillId="0" borderId="71" xfId="0" applyFont="1" applyBorder="1">
      <alignment vertical="center"/>
    </xf>
    <xf numFmtId="0" fontId="35" fillId="27" borderId="3" xfId="0" applyFont="1" applyFill="1" applyBorder="1" applyAlignment="1">
      <alignment horizontal="center" vertical="center"/>
    </xf>
    <xf numFmtId="0" fontId="37" fillId="0" borderId="3" xfId="1148" applyFont="1" applyFill="1" applyBorder="1" applyAlignment="1" applyProtection="1">
      <alignment vertical="center"/>
      <protection locked="0"/>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0" borderId="47" xfId="1387" applyFont="1" applyFill="1" applyBorder="1" applyAlignment="1">
      <alignment horizontal="center" vertical="center"/>
    </xf>
    <xf numFmtId="0" fontId="35" fillId="0" borderId="20" xfId="0" applyFont="1" applyFill="1" applyBorder="1" applyAlignment="1">
      <alignment vertical="center"/>
    </xf>
    <xf numFmtId="178" fontId="35" fillId="0" borderId="45" xfId="1" applyNumberFormat="1" applyFont="1" applyFill="1" applyBorder="1" applyAlignment="1">
      <alignment horizontal="right" vertical="center" shrinkToFit="1"/>
    </xf>
    <xf numFmtId="0" fontId="35" fillId="0" borderId="3" xfId="1387" applyFont="1" applyFill="1" applyBorder="1" applyAlignment="1">
      <alignment horizontal="center" vertical="center"/>
    </xf>
    <xf numFmtId="0" fontId="35" fillId="0" borderId="43" xfId="0" applyFont="1" applyFill="1" applyBorder="1" applyAlignment="1">
      <alignment vertical="center"/>
    </xf>
    <xf numFmtId="0" fontId="35" fillId="27" borderId="47" xfId="0" applyFont="1" applyFill="1" applyBorder="1" applyAlignment="1">
      <alignment vertical="center"/>
    </xf>
    <xf numFmtId="0" fontId="34" fillId="27" borderId="17" xfId="0" applyFont="1" applyFill="1" applyBorder="1" applyAlignment="1">
      <alignment vertical="center"/>
    </xf>
    <xf numFmtId="0" fontId="34" fillId="27" borderId="18" xfId="0" applyFont="1" applyFill="1" applyBorder="1" applyAlignment="1">
      <alignment vertical="center"/>
    </xf>
    <xf numFmtId="0" fontId="35" fillId="27" borderId="21" xfId="0" applyFont="1" applyFill="1" applyBorder="1" applyAlignment="1">
      <alignment horizontal="center" vertical="center" shrinkToFit="1"/>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6" fillId="27" borderId="4" xfId="0" applyFont="1" applyFill="1" applyBorder="1" applyAlignment="1">
      <alignment horizontal="center" vertical="center" wrapText="1"/>
    </xf>
    <xf numFmtId="0" fontId="35" fillId="27" borderId="19" xfId="0" applyFont="1" applyFill="1" applyBorder="1" applyAlignment="1">
      <alignment horizontal="center" vertical="center" shrinkToFit="1"/>
    </xf>
    <xf numFmtId="0" fontId="35" fillId="0" borderId="0" xfId="0" applyFont="1" applyFill="1" applyBorder="1" applyAlignment="1">
      <alignment vertical="center" shrinkToFit="1"/>
    </xf>
    <xf numFmtId="0" fontId="35" fillId="0" borderId="32" xfId="0" applyFont="1" applyFill="1" applyBorder="1" applyAlignment="1">
      <alignment vertical="center" shrinkToFit="1"/>
    </xf>
    <xf numFmtId="0" fontId="35" fillId="0" borderId="33" xfId="0" applyFont="1" applyFill="1" applyBorder="1" applyAlignment="1">
      <alignment vertical="center"/>
    </xf>
    <xf numFmtId="0" fontId="36" fillId="27" borderId="47" xfId="0" applyFont="1" applyFill="1" applyBorder="1" applyAlignment="1">
      <alignment horizontal="center" vertical="center" wrapText="1"/>
    </xf>
    <xf numFmtId="0" fontId="35" fillId="0" borderId="33" xfId="0" applyFont="1" applyFill="1" applyBorder="1" applyAlignment="1">
      <alignment vertical="center" shrinkToFit="1"/>
    </xf>
    <xf numFmtId="0" fontId="35" fillId="0" borderId="57" xfId="1733" applyNumberFormat="1" applyFont="1" applyFill="1" applyBorder="1" applyAlignment="1">
      <alignment vertical="center" wrapText="1"/>
    </xf>
    <xf numFmtId="0" fontId="35" fillId="0" borderId="4" xfId="1733" applyNumberFormat="1" applyFont="1" applyFill="1" applyBorder="1" applyAlignment="1">
      <alignment vertical="center" wrapText="1"/>
    </xf>
    <xf numFmtId="0" fontId="35" fillId="0" borderId="3" xfId="1733" applyNumberFormat="1" applyFont="1" applyFill="1" applyBorder="1" applyAlignment="1">
      <alignment vertical="center" wrapText="1"/>
    </xf>
    <xf numFmtId="0" fontId="35" fillId="0" borderId="4" xfId="0" applyNumberFormat="1" applyFont="1" applyFill="1" applyBorder="1" applyAlignment="1">
      <alignment vertical="center"/>
    </xf>
    <xf numFmtId="0" fontId="35" fillId="0" borderId="44" xfId="0" applyNumberFormat="1" applyFont="1" applyFill="1" applyBorder="1" applyAlignment="1">
      <alignment vertical="center"/>
    </xf>
    <xf numFmtId="0" fontId="35" fillId="0" borderId="71" xfId="1" applyNumberFormat="1" applyFont="1" applyFill="1" applyBorder="1" applyAlignment="1">
      <alignment horizontal="center" vertical="center" shrinkToFit="1"/>
    </xf>
    <xf numFmtId="0" fontId="35" fillId="0" borderId="57" xfId="0" applyNumberFormat="1" applyFont="1" applyFill="1" applyBorder="1" applyAlignment="1">
      <alignment vertical="center"/>
    </xf>
    <xf numFmtId="0" fontId="35" fillId="0" borderId="17" xfId="1" applyNumberFormat="1" applyFont="1" applyFill="1" applyBorder="1" applyAlignment="1">
      <alignment horizontal="center" vertical="center" shrinkToFit="1"/>
    </xf>
    <xf numFmtId="185" fontId="35" fillId="0" borderId="3" xfId="0" applyNumberFormat="1" applyFont="1" applyFill="1" applyBorder="1" applyAlignment="1">
      <alignment horizontal="right" vertical="center"/>
    </xf>
    <xf numFmtId="182" fontId="35" fillId="0" borderId="3" xfId="0" applyNumberFormat="1" applyFont="1" applyFill="1" applyBorder="1" applyAlignment="1">
      <alignment horizontal="right" vertical="center"/>
    </xf>
    <xf numFmtId="178" fontId="35" fillId="0" borderId="22" xfId="1" applyNumberFormat="1" applyFont="1" applyFill="1" applyBorder="1" applyAlignment="1">
      <alignment horizontal="right" vertical="center" shrinkToFit="1"/>
    </xf>
    <xf numFmtId="178" fontId="35" fillId="0" borderId="18"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178" fontId="35" fillId="0" borderId="3" xfId="1" applyNumberFormat="1" applyFont="1" applyFill="1" applyBorder="1" applyAlignment="1">
      <alignment horizontal="right" vertical="center" shrinkToFit="1"/>
    </xf>
    <xf numFmtId="179" fontId="35" fillId="0" borderId="56" xfId="0" applyNumberFormat="1" applyFont="1" applyFill="1" applyBorder="1" applyAlignment="1">
      <alignment horizontal="right" vertical="center"/>
    </xf>
    <xf numFmtId="179" fontId="35" fillId="0" borderId="20" xfId="0" applyNumberFormat="1" applyFont="1" applyFill="1" applyBorder="1" applyAlignment="1">
      <alignment horizontal="right" vertical="center"/>
    </xf>
    <xf numFmtId="0" fontId="35" fillId="0" borderId="44" xfId="0" applyFont="1" applyBorder="1" applyAlignment="1">
      <alignment vertical="center" shrinkToFit="1"/>
    </xf>
    <xf numFmtId="178" fontId="35" fillId="0" borderId="33" xfId="1"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20" xfId="0" applyFont="1" applyBorder="1" applyAlignment="1">
      <alignment vertical="center" shrinkToFit="1"/>
    </xf>
    <xf numFmtId="178" fontId="35" fillId="0" borderId="44"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0" fontId="35" fillId="0" borderId="82" xfId="0" applyFont="1" applyBorder="1" applyAlignment="1">
      <alignment horizontal="center" vertical="center"/>
    </xf>
    <xf numFmtId="178" fontId="35" fillId="0" borderId="34" xfId="1" applyNumberFormat="1" applyFont="1" applyFill="1" applyBorder="1" applyAlignment="1">
      <alignment horizontal="right" vertical="center" shrinkToFit="1"/>
    </xf>
    <xf numFmtId="178" fontId="35" fillId="0" borderId="21" xfId="0" applyNumberFormat="1" applyFont="1" applyFill="1" applyBorder="1" applyAlignment="1">
      <alignment horizontal="right" vertical="center" shrinkToFit="1"/>
    </xf>
    <xf numFmtId="179" fontId="35" fillId="0" borderId="21" xfId="0" applyNumberFormat="1" applyFont="1" applyBorder="1" applyAlignment="1">
      <alignment horizontal="right" vertical="center" shrinkToFit="1"/>
    </xf>
    <xf numFmtId="0" fontId="35" fillId="0" borderId="23" xfId="0" applyFont="1" applyBorder="1" applyAlignment="1">
      <alignment horizontal="center" vertical="center" shrinkToFit="1"/>
    </xf>
    <xf numFmtId="178" fontId="35" fillId="0" borderId="23" xfId="0" applyNumberFormat="1" applyFont="1" applyFill="1" applyBorder="1" applyAlignment="1">
      <alignment horizontal="right" vertical="center" shrinkToFit="1"/>
    </xf>
    <xf numFmtId="179" fontId="35" fillId="0" borderId="23" xfId="0" applyNumberFormat="1" applyFont="1" applyBorder="1" applyAlignment="1">
      <alignment horizontal="right" vertical="center" shrinkToFit="1"/>
    </xf>
    <xf numFmtId="182" fontId="35" fillId="0" borderId="21" xfId="0" applyNumberFormat="1" applyFont="1" applyFill="1" applyBorder="1" applyAlignment="1">
      <alignment horizontal="right" vertical="center" shrinkToFit="1"/>
    </xf>
    <xf numFmtId="182" fontId="35" fillId="0" borderId="23" xfId="0" applyNumberFormat="1" applyFont="1" applyFill="1" applyBorder="1" applyAlignment="1">
      <alignment horizontal="right" vertical="center" shrinkToFit="1"/>
    </xf>
    <xf numFmtId="0" fontId="35" fillId="0" borderId="21" xfId="0" applyFont="1" applyFill="1" applyBorder="1" applyAlignment="1">
      <alignment vertical="center" shrinkToFit="1"/>
    </xf>
    <xf numFmtId="0" fontId="35" fillId="27" borderId="21"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0" borderId="21" xfId="0" applyFont="1" applyFill="1" applyBorder="1" applyAlignment="1">
      <alignment horizontal="center" vertical="center" shrinkToFit="1"/>
    </xf>
    <xf numFmtId="0" fontId="35" fillId="0" borderId="22" xfId="0" applyFont="1" applyFill="1" applyBorder="1" applyAlignment="1">
      <alignment horizontal="center" vertical="center" shrinkToFit="1"/>
    </xf>
    <xf numFmtId="178" fontId="35" fillId="0" borderId="3"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4" xfId="0" applyFont="1" applyFill="1" applyBorder="1" applyAlignment="1">
      <alignment horizontal="center" vertical="center" shrinkToFit="1"/>
    </xf>
    <xf numFmtId="0" fontId="37" fillId="0" borderId="4" xfId="1148" applyFont="1" applyFill="1" applyBorder="1" applyAlignment="1" applyProtection="1">
      <alignment vertical="center"/>
      <protection locked="0"/>
    </xf>
    <xf numFmtId="179" fontId="35" fillId="0" borderId="21"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8" fontId="37" fillId="0" borderId="21" xfId="1" applyNumberFormat="1" applyFont="1" applyFill="1" applyBorder="1" applyAlignment="1">
      <alignment horizontal="right" vertical="center" shrinkToFit="1"/>
    </xf>
    <xf numFmtId="178" fontId="37" fillId="0" borderId="52"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51" xfId="0" applyFont="1" applyFill="1" applyBorder="1">
      <alignment vertical="center"/>
    </xf>
    <xf numFmtId="179" fontId="35" fillId="0" borderId="3" xfId="1551" applyNumberFormat="1" applyFont="1" applyFill="1" applyBorder="1" applyAlignment="1">
      <alignment horizontal="right" vertical="center"/>
    </xf>
    <xf numFmtId="177" fontId="35" fillId="0" borderId="21" xfId="0"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85" fontId="35" fillId="0" borderId="3" xfId="1551" applyNumberFormat="1" applyFont="1" applyFill="1" applyBorder="1" applyAlignment="1">
      <alignment horizontal="right" vertical="center"/>
    </xf>
    <xf numFmtId="0" fontId="38" fillId="0" borderId="0" xfId="0" applyFont="1" applyFill="1" applyBorder="1">
      <alignment vertical="center"/>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9" fillId="0" borderId="3" xfId="2" applyNumberFormat="1" applyFont="1" applyFill="1" applyBorder="1" applyAlignment="1">
      <alignment horizontal="center" vertical="center" wrapText="1" shrinkToFit="1"/>
    </xf>
    <xf numFmtId="178" fontId="35" fillId="0" borderId="4"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23" xfId="1" applyNumberFormat="1" applyFont="1" applyFill="1" applyBorder="1" applyAlignment="1">
      <alignment horizontal="right" vertical="center" shrinkToFit="1"/>
    </xf>
    <xf numFmtId="178" fontId="35" fillId="0" borderId="54" xfId="0" applyNumberFormat="1" applyFont="1" applyFill="1" applyBorder="1" applyAlignment="1">
      <alignment horizontal="right" vertical="center" shrinkToFit="1"/>
    </xf>
    <xf numFmtId="0" fontId="35" fillId="0" borderId="20" xfId="1733" applyNumberFormat="1" applyFont="1" applyFill="1" applyBorder="1" applyAlignment="1">
      <alignment vertical="center" wrapText="1"/>
    </xf>
    <xf numFmtId="178" fontId="35" fillId="0" borderId="43" xfId="852" applyNumberFormat="1" applyFont="1" applyFill="1" applyBorder="1" applyAlignment="1">
      <alignment horizontal="right" vertical="center"/>
    </xf>
    <xf numFmtId="178" fontId="35" fillId="0" borderId="43" xfId="852" applyNumberFormat="1" applyFont="1" applyFill="1" applyBorder="1" applyAlignment="1">
      <alignment horizontal="right" vertical="center" shrinkToFit="1"/>
    </xf>
    <xf numFmtId="178" fontId="35" fillId="0" borderId="44" xfId="852" applyNumberFormat="1" applyFont="1" applyFill="1" applyBorder="1" applyAlignment="1">
      <alignment horizontal="right" vertical="center"/>
    </xf>
    <xf numFmtId="178" fontId="35" fillId="0" borderId="44" xfId="852" applyNumberFormat="1" applyFont="1" applyFill="1" applyBorder="1" applyAlignment="1">
      <alignment horizontal="right" vertical="center" shrinkToFit="1"/>
    </xf>
    <xf numFmtId="178" fontId="35" fillId="0" borderId="54" xfId="852" applyNumberFormat="1" applyFont="1" applyFill="1" applyBorder="1" applyAlignment="1">
      <alignment horizontal="right" vertical="center"/>
    </xf>
    <xf numFmtId="178" fontId="35" fillId="0" borderId="54" xfId="852" applyNumberFormat="1" applyFont="1" applyFill="1" applyBorder="1" applyAlignment="1">
      <alignment horizontal="right" vertical="center" shrinkToFit="1"/>
    </xf>
    <xf numFmtId="178" fontId="35" fillId="0" borderId="3" xfId="852" applyNumberFormat="1" applyFont="1" applyFill="1" applyBorder="1" applyAlignment="1">
      <alignment horizontal="right" vertical="center"/>
    </xf>
    <xf numFmtId="178" fontId="35" fillId="0" borderId="3" xfId="852" applyNumberFormat="1" applyFont="1" applyFill="1" applyBorder="1" applyAlignment="1">
      <alignment horizontal="right" vertical="center" shrinkToFit="1"/>
    </xf>
    <xf numFmtId="178" fontId="35" fillId="0" borderId="3" xfId="0" applyNumberFormat="1" applyFont="1" applyFill="1" applyBorder="1">
      <alignment vertical="center"/>
    </xf>
    <xf numFmtId="0" fontId="36" fillId="27" borderId="4" xfId="0" applyFont="1" applyFill="1" applyBorder="1" applyAlignment="1">
      <alignment horizontal="center" vertical="center" wrapText="1"/>
    </xf>
    <xf numFmtId="0" fontId="36" fillId="27" borderId="21"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20"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0" borderId="4"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5" fillId="0" borderId="52"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71"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44" fillId="27" borderId="4" xfId="0" applyFont="1" applyFill="1" applyBorder="1" applyAlignment="1">
      <alignment horizontal="center" vertical="center" wrapText="1"/>
    </xf>
    <xf numFmtId="0" fontId="44" fillId="27" borderId="21" xfId="0" applyFont="1" applyFill="1" applyBorder="1" applyAlignment="1">
      <alignment horizontal="center" vertical="center" wrapText="1"/>
    </xf>
    <xf numFmtId="0" fontId="35" fillId="27"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35" fillId="0" borderId="19" xfId="0" applyFont="1" applyFill="1" applyBorder="1" applyAlignment="1">
      <alignment horizontal="center" vertical="center" shrinkToFit="1"/>
    </xf>
    <xf numFmtId="0" fontId="35" fillId="0" borderId="18" xfId="0" applyFont="1" applyFill="1" applyBorder="1" applyAlignment="1">
      <alignment horizontal="center" vertical="center" shrinkToFi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vertical="center"/>
    </xf>
    <xf numFmtId="0" fontId="35" fillId="0" borderId="22" xfId="0" applyFont="1" applyFill="1" applyBorder="1" applyAlignment="1">
      <alignment horizontal="center" vertical="center" shrinkToFit="1"/>
    </xf>
    <xf numFmtId="0" fontId="35" fillId="0" borderId="34" xfId="0" applyFont="1" applyFill="1" applyBorder="1" applyAlignment="1">
      <alignment horizontal="center" vertical="center" shrinkToFit="1"/>
    </xf>
    <xf numFmtId="0" fontId="39" fillId="0" borderId="4" xfId="2" applyNumberFormat="1" applyFont="1" applyFill="1" applyBorder="1" applyAlignment="1">
      <alignment horizontal="center" vertical="center" wrapText="1" shrinkToFit="1"/>
    </xf>
    <xf numFmtId="0" fontId="39" fillId="0" borderId="21" xfId="2" applyNumberFormat="1" applyFont="1" applyFill="1" applyBorder="1" applyAlignment="1">
      <alignment horizontal="center" vertical="center" wrapText="1" shrinkToFit="1"/>
    </xf>
    <xf numFmtId="0" fontId="35" fillId="0" borderId="52" xfId="0" applyFont="1" applyFill="1" applyBorder="1" applyAlignment="1">
      <alignment horizontal="center" vertical="center" shrinkToFit="1"/>
    </xf>
    <xf numFmtId="0" fontId="37" fillId="0" borderId="47" xfId="2" applyNumberFormat="1" applyFont="1" applyFill="1" applyBorder="1" applyAlignment="1">
      <alignment horizontal="center" vertical="center" wrapText="1" shrinkToFit="1"/>
    </xf>
    <xf numFmtId="0" fontId="37" fillId="0" borderId="71" xfId="2" applyNumberFormat="1" applyFont="1" applyFill="1" applyBorder="1" applyAlignment="1">
      <alignment horizontal="center" vertical="center" wrapText="1" shrinkToFit="1"/>
    </xf>
    <xf numFmtId="0" fontId="37" fillId="0" borderId="22" xfId="2" applyNumberFormat="1" applyFont="1" applyFill="1" applyBorder="1" applyAlignment="1">
      <alignment horizontal="center" vertical="center" wrapText="1" shrinkToFit="1"/>
    </xf>
    <xf numFmtId="0" fontId="37" fillId="0" borderId="4" xfId="2" applyNumberFormat="1" applyFont="1" applyFill="1" applyBorder="1" applyAlignment="1">
      <alignment horizontal="center" vertical="center" wrapText="1" shrinkToFit="1"/>
    </xf>
    <xf numFmtId="0" fontId="37" fillId="0" borderId="21" xfId="2" applyNumberFormat="1" applyFont="1" applyFill="1" applyBorder="1" applyAlignment="1">
      <alignment horizontal="center" vertical="center" wrapText="1"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27" borderId="22" xfId="0" applyFont="1" applyFill="1" applyBorder="1" applyAlignment="1">
      <alignment horizontal="center" vertical="center" shrinkToFit="1"/>
    </xf>
    <xf numFmtId="0" fontId="35" fillId="27" borderId="34" xfId="0" applyFont="1" applyFill="1" applyBorder="1" applyAlignment="1">
      <alignment horizontal="center" vertical="center" shrinkToFit="1"/>
    </xf>
    <xf numFmtId="0" fontId="39" fillId="27" borderId="4" xfId="2" applyNumberFormat="1" applyFont="1" applyFill="1" applyBorder="1" applyAlignment="1">
      <alignment horizontal="center" vertical="center" wrapText="1" shrinkToFit="1"/>
    </xf>
    <xf numFmtId="0" fontId="39" fillId="27" borderId="21" xfId="2" applyNumberFormat="1" applyFont="1" applyFill="1" applyBorder="1" applyAlignment="1">
      <alignment horizontal="center" vertical="center" wrapText="1" shrinkToFit="1"/>
    </xf>
    <xf numFmtId="0" fontId="35" fillId="0" borderId="4" xfId="0" applyFont="1" applyFill="1" applyBorder="1" applyAlignment="1">
      <alignment vertical="center"/>
    </xf>
    <xf numFmtId="0" fontId="35" fillId="0" borderId="21" xfId="0" applyFont="1" applyFill="1" applyBorder="1" applyAlignment="1">
      <alignment vertical="center"/>
    </xf>
    <xf numFmtId="0" fontId="39" fillId="0" borderId="3" xfId="2" applyNumberFormat="1" applyFont="1" applyFill="1" applyBorder="1" applyAlignment="1">
      <alignment horizontal="center" vertical="center" wrapText="1" shrinkToFit="1"/>
    </xf>
    <xf numFmtId="0" fontId="35" fillId="0" borderId="7" xfId="0" applyNumberFormat="1" applyFont="1" applyFill="1" applyBorder="1" applyAlignment="1">
      <alignment horizontal="center" vertical="center" shrinkToFit="1"/>
    </xf>
    <xf numFmtId="0" fontId="37" fillId="27" borderId="19" xfId="1745" applyNumberFormat="1" applyFont="1" applyFill="1" applyBorder="1" applyAlignment="1">
      <alignment horizontal="center" vertical="center"/>
    </xf>
    <xf numFmtId="0" fontId="37" fillId="27" borderId="18" xfId="1745" applyNumberFormat="1" applyFont="1" applyFill="1" applyBorder="1" applyAlignment="1">
      <alignment horizontal="center" vertical="center"/>
    </xf>
    <xf numFmtId="0" fontId="35" fillId="0" borderId="4"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178" fontId="35" fillId="0" borderId="4" xfId="1685" applyNumberFormat="1" applyFont="1" applyFill="1" applyBorder="1" applyAlignment="1">
      <alignment horizontal="right" vertical="center" shrinkToFit="1"/>
    </xf>
    <xf numFmtId="178" fontId="35" fillId="0" borderId="20" xfId="1685" applyNumberFormat="1" applyFont="1" applyFill="1" applyBorder="1" applyAlignment="1">
      <alignment horizontal="right" vertical="center" shrinkToFit="1"/>
    </xf>
    <xf numFmtId="178" fontId="35" fillId="0" borderId="21" xfId="1685" applyNumberFormat="1" applyFont="1" applyFill="1" applyBorder="1" applyAlignment="1">
      <alignment horizontal="right" vertical="center" shrinkToFit="1"/>
    </xf>
    <xf numFmtId="0" fontId="35" fillId="0" borderId="19" xfId="0" applyFont="1" applyFill="1" applyBorder="1" applyAlignment="1">
      <alignment horizontal="center" vertical="center"/>
    </xf>
    <xf numFmtId="0" fontId="35" fillId="0" borderId="18" xfId="0" applyFont="1" applyFill="1" applyBorder="1" applyAlignment="1">
      <alignment horizontal="center" vertical="center"/>
    </xf>
    <xf numFmtId="0" fontId="35" fillId="27" borderId="19" xfId="0" applyNumberFormat="1" applyFont="1" applyFill="1" applyBorder="1" applyAlignment="1">
      <alignment horizontal="center" vertical="center"/>
    </xf>
    <xf numFmtId="0" fontId="35" fillId="27" borderId="18" xfId="0" applyNumberFormat="1" applyFont="1" applyFill="1" applyBorder="1" applyAlignment="1">
      <alignment horizontal="center" vertical="center"/>
    </xf>
    <xf numFmtId="0" fontId="35" fillId="0" borderId="47" xfId="0" applyFont="1" applyBorder="1" applyAlignment="1">
      <alignment horizontal="center" vertical="center"/>
    </xf>
    <xf numFmtId="0" fontId="35" fillId="0" borderId="58" xfId="0" applyFont="1" applyFill="1" applyBorder="1" applyAlignment="1">
      <alignment horizontal="center" vertical="center"/>
    </xf>
    <xf numFmtId="0" fontId="35" fillId="0" borderId="59" xfId="0" applyFont="1" applyFill="1" applyBorder="1" applyAlignment="1">
      <alignment horizontal="center" vertical="center"/>
    </xf>
    <xf numFmtId="0" fontId="35" fillId="0" borderId="57" xfId="0" applyFont="1" applyBorder="1" applyAlignment="1">
      <alignment horizontal="center" vertical="center"/>
    </xf>
    <xf numFmtId="178" fontId="35" fillId="0" borderId="57" xfId="1685" applyNumberFormat="1" applyFont="1" applyFill="1" applyBorder="1" applyAlignment="1">
      <alignment horizontal="right" vertical="center" shrinkToFit="1"/>
    </xf>
    <xf numFmtId="178" fontId="35" fillId="0" borderId="4" xfId="0" applyNumberFormat="1" applyFont="1" applyBorder="1" applyAlignment="1">
      <alignment horizontal="right" vertical="center"/>
    </xf>
    <xf numFmtId="178" fontId="35" fillId="0" borderId="20" xfId="0" applyNumberFormat="1" applyFont="1" applyBorder="1" applyAlignment="1">
      <alignment horizontal="right" vertical="center"/>
    </xf>
    <xf numFmtId="178" fontId="35" fillId="0" borderId="21" xfId="0" applyNumberFormat="1" applyFont="1" applyBorder="1" applyAlignment="1">
      <alignment horizontal="right" vertical="center"/>
    </xf>
    <xf numFmtId="178" fontId="35" fillId="0" borderId="57" xfId="0" applyNumberFormat="1" applyFont="1" applyBorder="1" applyAlignment="1">
      <alignment horizontal="right" vertical="center" shrinkToFit="1"/>
    </xf>
    <xf numFmtId="178" fontId="35" fillId="0" borderId="20"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0" borderId="47" xfId="0" applyFont="1" applyFill="1" applyBorder="1" applyAlignment="1">
      <alignment horizontal="center" vertical="center"/>
    </xf>
    <xf numFmtId="0" fontId="35" fillId="0" borderId="22" xfId="0" applyFont="1" applyFill="1" applyBorder="1" applyAlignment="1">
      <alignment horizontal="center" vertical="center"/>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0" fontId="35" fillId="0" borderId="48" xfId="0" applyFont="1" applyBorder="1" applyAlignment="1">
      <alignment horizontal="center" vertical="center"/>
    </xf>
    <xf numFmtId="0" fontId="35" fillId="0" borderId="49" xfId="0" applyFont="1" applyBorder="1" applyAlignment="1">
      <alignment horizontal="center" vertical="center"/>
    </xf>
    <xf numFmtId="0" fontId="35" fillId="0" borderId="33"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4" xfId="0" applyFont="1" applyBorder="1" applyAlignment="1">
      <alignment horizontal="center" vertical="center"/>
    </xf>
    <xf numFmtId="0" fontId="35" fillId="0" borderId="4" xfId="1733" applyFont="1" applyBorder="1" applyAlignment="1">
      <alignment horizontal="center" vertical="center"/>
    </xf>
    <xf numFmtId="0" fontId="35" fillId="0" borderId="20" xfId="1733" applyFont="1" applyBorder="1" applyAlignment="1">
      <alignment horizontal="center" vertical="center"/>
    </xf>
    <xf numFmtId="0" fontId="35" fillId="0" borderId="21" xfId="1733" applyFont="1" applyBorder="1" applyAlignment="1">
      <alignment horizontal="center" vertical="center"/>
    </xf>
    <xf numFmtId="0" fontId="35" fillId="0" borderId="4" xfId="1387" applyFont="1" applyFill="1" applyBorder="1" applyAlignment="1">
      <alignment vertical="center"/>
    </xf>
    <xf numFmtId="0" fontId="35" fillId="0" borderId="20" xfId="1387" applyFont="1" applyFill="1" applyBorder="1" applyAlignment="1">
      <alignment vertical="center"/>
    </xf>
    <xf numFmtId="0" fontId="35" fillId="0" borderId="21" xfId="1387" applyFont="1" applyFill="1" applyBorder="1" applyAlignment="1">
      <alignment vertical="center"/>
    </xf>
    <xf numFmtId="0" fontId="35" fillId="0" borderId="48" xfId="1733" applyFont="1" applyBorder="1" applyAlignment="1">
      <alignment horizontal="center" vertical="center"/>
    </xf>
    <xf numFmtId="0" fontId="35" fillId="0" borderId="49" xfId="1733" applyFont="1" applyBorder="1" applyAlignment="1">
      <alignment horizontal="center" vertical="center"/>
    </xf>
    <xf numFmtId="0" fontId="35" fillId="0" borderId="33" xfId="1733" applyFont="1" applyBorder="1" applyAlignment="1">
      <alignment horizontal="center" vertical="center"/>
    </xf>
    <xf numFmtId="0" fontId="35" fillId="0" borderId="51" xfId="1733" applyFont="1" applyBorder="1" applyAlignment="1">
      <alignment horizontal="center" vertical="center"/>
    </xf>
    <xf numFmtId="0" fontId="35" fillId="0" borderId="52" xfId="1733" applyFont="1" applyBorder="1" applyAlignment="1">
      <alignment horizontal="center" vertical="center"/>
    </xf>
    <xf numFmtId="0" fontId="35" fillId="0" borderId="34" xfId="1733" applyFont="1" applyBorder="1" applyAlignment="1">
      <alignment horizontal="center" vertical="center"/>
    </xf>
    <xf numFmtId="0" fontId="37" fillId="27" borderId="4" xfId="1135" applyFont="1" applyFill="1" applyBorder="1" applyAlignment="1">
      <alignment horizontal="center" vertical="center"/>
    </xf>
    <xf numFmtId="0" fontId="37" fillId="27" borderId="20" xfId="1135" applyFont="1" applyFill="1" applyBorder="1" applyAlignment="1">
      <alignment horizontal="center" vertical="center"/>
    </xf>
    <xf numFmtId="0" fontId="37" fillId="27" borderId="21" xfId="1135" applyFont="1" applyFill="1" applyBorder="1" applyAlignment="1">
      <alignment horizontal="center" vertical="center"/>
    </xf>
    <xf numFmtId="0" fontId="39" fillId="27" borderId="43" xfId="1685" applyFont="1" applyFill="1" applyBorder="1" applyAlignment="1">
      <alignment horizontal="center" vertical="center" wrapText="1"/>
    </xf>
    <xf numFmtId="0" fontId="39" fillId="27" borderId="54" xfId="1685" applyFont="1" applyFill="1" applyBorder="1" applyAlignment="1">
      <alignment horizontal="center" vertical="center" wrapText="1"/>
    </xf>
    <xf numFmtId="0" fontId="39" fillId="27" borderId="4" xfId="1135" applyFont="1" applyFill="1" applyBorder="1" applyAlignment="1">
      <alignment horizontal="center" vertical="center" wrapText="1"/>
    </xf>
    <xf numFmtId="0" fontId="39" fillId="27" borderId="20" xfId="1135" applyFont="1" applyFill="1" applyBorder="1" applyAlignment="1">
      <alignment horizontal="center" vertical="center" wrapText="1"/>
    </xf>
    <xf numFmtId="0" fontId="37" fillId="27" borderId="4" xfId="1135" applyFont="1" applyFill="1" applyBorder="1" applyAlignment="1">
      <alignment horizontal="center" vertical="center" wrapText="1"/>
    </xf>
    <xf numFmtId="0" fontId="37" fillId="27" borderId="20" xfId="1135" applyFont="1" applyFill="1" applyBorder="1" applyAlignment="1">
      <alignment horizontal="center" vertical="center" wrapText="1"/>
    </xf>
    <xf numFmtId="0" fontId="39" fillId="27" borderId="19" xfId="1685" applyFont="1" applyFill="1" applyBorder="1" applyAlignment="1">
      <alignment horizontal="center" vertical="center" wrapText="1"/>
    </xf>
    <xf numFmtId="0" fontId="39" fillId="27" borderId="18" xfId="1685" applyFont="1" applyFill="1" applyBorder="1" applyAlignment="1">
      <alignment horizontal="center" vertical="center" wrapText="1"/>
    </xf>
    <xf numFmtId="0" fontId="37" fillId="27" borderId="22" xfId="1135" applyFont="1" applyFill="1" applyBorder="1" applyAlignment="1">
      <alignment horizontal="center" vertical="center" wrapText="1"/>
    </xf>
    <xf numFmtId="0" fontId="37" fillId="27" borderId="51" xfId="1135" applyFont="1" applyFill="1" applyBorder="1" applyAlignment="1">
      <alignment horizontal="center" vertical="center" wrapText="1"/>
    </xf>
    <xf numFmtId="0" fontId="53" fillId="27" borderId="19" xfId="1685" applyFont="1" applyFill="1" applyBorder="1" applyAlignment="1">
      <alignment horizontal="center" vertical="center" wrapText="1"/>
    </xf>
    <xf numFmtId="0" fontId="53" fillId="27" borderId="18" xfId="1685" applyFont="1" applyFill="1" applyBorder="1" applyAlignment="1">
      <alignment horizontal="center" vertical="center" wrapText="1"/>
    </xf>
    <xf numFmtId="0" fontId="39" fillId="27" borderId="3" xfId="1685" applyFont="1" applyFill="1" applyBorder="1" applyAlignment="1">
      <alignment horizontal="center" vertical="center" wrapText="1"/>
    </xf>
    <xf numFmtId="0" fontId="37" fillId="27" borderId="4" xfId="1685" applyFont="1" applyFill="1" applyBorder="1" applyAlignment="1">
      <alignment horizontal="center" vertical="center"/>
    </xf>
    <xf numFmtId="0" fontId="37" fillId="27" borderId="20" xfId="1685" applyFont="1" applyFill="1" applyBorder="1" applyAlignment="1">
      <alignment horizontal="center" vertical="center"/>
    </xf>
    <xf numFmtId="0" fontId="37" fillId="27" borderId="21" xfId="1685" applyFont="1" applyFill="1" applyBorder="1" applyAlignment="1">
      <alignment horizontal="center" vertical="center"/>
    </xf>
    <xf numFmtId="0" fontId="36" fillId="27" borderId="20" xfId="1685" applyFont="1" applyFill="1" applyBorder="1" applyAlignment="1">
      <alignment horizontal="center" vertical="center" wrapText="1"/>
    </xf>
    <xf numFmtId="0" fontId="36" fillId="27" borderId="21" xfId="1685"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5" fillId="27" borderId="17" xfId="1685" applyFont="1" applyFill="1" applyBorder="1" applyAlignment="1">
      <alignment horizontal="center" vertical="center"/>
    </xf>
    <xf numFmtId="0" fontId="35" fillId="27" borderId="18" xfId="1685" applyFont="1" applyFill="1" applyBorder="1" applyAlignment="1">
      <alignment horizontal="center" vertical="center"/>
    </xf>
    <xf numFmtId="0" fontId="39" fillId="27" borderId="24" xfId="1685" applyFont="1" applyFill="1" applyBorder="1" applyAlignment="1">
      <alignment horizontal="center" vertical="center" wrapText="1"/>
    </xf>
    <xf numFmtId="0" fontId="39" fillId="27" borderId="27" xfId="1685" applyFont="1" applyFill="1" applyBorder="1" applyAlignment="1">
      <alignment horizontal="center" vertical="center" wrapText="1"/>
    </xf>
    <xf numFmtId="0" fontId="34" fillId="27" borderId="3" xfId="1685" applyFont="1" applyFill="1" applyBorder="1" applyAlignment="1">
      <alignment horizontal="center" vertical="center"/>
    </xf>
    <xf numFmtId="0" fontId="35" fillId="27" borderId="4" xfId="1685" applyFont="1" applyFill="1" applyBorder="1" applyAlignment="1">
      <alignment horizontal="center" vertical="center"/>
    </xf>
    <xf numFmtId="0" fontId="35" fillId="27" borderId="33" xfId="1685" applyFont="1" applyFill="1" applyBorder="1" applyAlignment="1">
      <alignment horizontal="center" vertical="center"/>
    </xf>
    <xf numFmtId="0" fontId="35" fillId="27" borderId="52" xfId="1685" applyFont="1" applyFill="1" applyBorder="1" applyAlignment="1">
      <alignment horizontal="center" vertical="center"/>
    </xf>
    <xf numFmtId="0" fontId="35" fillId="27" borderId="17" xfId="1685" applyFont="1" applyFill="1" applyBorder="1" applyAlignment="1">
      <alignment horizontal="center" vertical="center" wrapText="1"/>
    </xf>
    <xf numFmtId="0" fontId="35" fillId="27" borderId="18" xfId="1685" applyFont="1" applyFill="1" applyBorder="1" applyAlignment="1">
      <alignment horizontal="center" vertical="center" wrapText="1"/>
    </xf>
    <xf numFmtId="0" fontId="35" fillId="27" borderId="19" xfId="1685" applyFont="1" applyFill="1" applyBorder="1" applyAlignment="1">
      <alignment horizontal="center" vertical="center" wrapText="1"/>
    </xf>
    <xf numFmtId="0" fontId="35" fillId="0" borderId="5" xfId="1685" applyFont="1" applyFill="1" applyBorder="1" applyAlignment="1">
      <alignment horizontal="center" vertical="center"/>
    </xf>
    <xf numFmtId="0" fontId="35" fillId="0" borderId="6" xfId="1685" applyFont="1" applyFill="1" applyBorder="1" applyAlignment="1">
      <alignment horizontal="center" vertical="center"/>
    </xf>
    <xf numFmtId="0" fontId="35" fillId="0" borderId="19" xfId="1685" applyFont="1" applyFill="1" applyBorder="1" applyAlignment="1">
      <alignment horizontal="center" vertical="center"/>
    </xf>
    <xf numFmtId="0" fontId="35" fillId="0" borderId="18" xfId="1685" applyFont="1" applyFill="1" applyBorder="1" applyAlignment="1">
      <alignment horizontal="center" vertical="center"/>
    </xf>
    <xf numFmtId="178" fontId="35" fillId="0" borderId="57" xfId="1747" applyNumberFormat="1" applyFont="1" applyFill="1" applyBorder="1" applyAlignment="1">
      <alignment horizontal="right" vertical="center" shrinkToFit="1"/>
    </xf>
    <xf numFmtId="178" fontId="35" fillId="0" borderId="20" xfId="1747" applyNumberFormat="1" applyFont="1" applyFill="1" applyBorder="1" applyAlignment="1">
      <alignment horizontal="right" vertical="center" shrinkToFit="1"/>
    </xf>
    <xf numFmtId="178" fontId="35" fillId="0" borderId="21" xfId="1747" applyNumberFormat="1" applyFont="1" applyFill="1" applyBorder="1" applyAlignment="1">
      <alignment horizontal="right" vertical="center" shrinkToFit="1"/>
    </xf>
    <xf numFmtId="178" fontId="35" fillId="0" borderId="7" xfId="1747" applyNumberFormat="1" applyFont="1" applyFill="1" applyBorder="1" applyAlignment="1">
      <alignment horizontal="right" vertical="center" shrinkToFit="1"/>
    </xf>
    <xf numFmtId="178" fontId="35" fillId="0" borderId="3" xfId="1747" applyNumberFormat="1" applyFont="1" applyFill="1" applyBorder="1" applyAlignment="1">
      <alignment horizontal="right" vertical="center" shrinkToFit="1"/>
    </xf>
    <xf numFmtId="178" fontId="35" fillId="0" borderId="4" xfId="1747" applyNumberFormat="1" applyFont="1" applyFill="1" applyBorder="1" applyAlignment="1">
      <alignment horizontal="right" vertical="center" shrinkToFit="1"/>
    </xf>
    <xf numFmtId="178" fontId="35" fillId="0" borderId="53" xfId="1747" applyNumberFormat="1" applyFont="1" applyFill="1" applyBorder="1" applyAlignment="1">
      <alignment horizontal="right" vertical="center" shrinkToFit="1"/>
    </xf>
    <xf numFmtId="0" fontId="35" fillId="0" borderId="23" xfId="1685" applyFont="1" applyFill="1" applyBorder="1" applyAlignment="1">
      <alignment horizontal="center" vertical="center" shrinkToFit="1"/>
    </xf>
    <xf numFmtId="0" fontId="35" fillId="0" borderId="55" xfId="1685" applyFont="1" applyFill="1" applyBorder="1" applyAlignment="1">
      <alignment horizontal="center" vertical="center" shrinkToFit="1"/>
    </xf>
    <xf numFmtId="0" fontId="35" fillId="0" borderId="23" xfId="1685" applyFont="1" applyFill="1" applyBorder="1" applyAlignment="1">
      <alignment horizontal="left" vertical="center" shrinkToFit="1"/>
    </xf>
    <xf numFmtId="0" fontId="35" fillId="0" borderId="55" xfId="1685" applyFont="1" applyFill="1" applyBorder="1" applyAlignment="1">
      <alignment horizontal="left" vertical="center" shrinkToFit="1"/>
    </xf>
    <xf numFmtId="0" fontId="35" fillId="0" borderId="3" xfId="1685" applyFont="1" applyFill="1" applyBorder="1" applyAlignment="1">
      <alignment horizontal="center" vertical="center" shrinkToFit="1"/>
    </xf>
    <xf numFmtId="0" fontId="35" fillId="0" borderId="3" xfId="1685" applyFont="1" applyFill="1" applyBorder="1" applyAlignment="1">
      <alignment horizontal="left" vertical="center" shrinkToFit="1"/>
    </xf>
    <xf numFmtId="0" fontId="35" fillId="0" borderId="4" xfId="1685" applyFont="1" applyFill="1" applyBorder="1" applyAlignment="1">
      <alignment horizontal="left" vertical="center" shrinkToFit="1"/>
    </xf>
    <xf numFmtId="0" fontId="35" fillId="0" borderId="20" xfId="1685" applyFont="1" applyFill="1" applyBorder="1" applyAlignment="1">
      <alignment horizontal="left" vertical="center" shrinkToFit="1"/>
    </xf>
    <xf numFmtId="0" fontId="35" fillId="0" borderId="4" xfId="0" applyFont="1" applyBorder="1" applyAlignment="1">
      <alignment horizontal="center" vertical="center" shrinkToFit="1"/>
    </xf>
    <xf numFmtId="0" fontId="35" fillId="0" borderId="20" xfId="0" applyFont="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61" borderId="20"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0" fontId="35" fillId="0" borderId="57" xfId="0" applyFont="1" applyBorder="1" applyAlignment="1">
      <alignment horizontal="center" vertical="center" shrinkToFit="1"/>
    </xf>
    <xf numFmtId="0" fontId="35" fillId="0" borderId="21" xfId="0" applyFont="1" applyBorder="1" applyAlignment="1">
      <alignment horizontal="center" vertical="center" shrinkToFit="1"/>
    </xf>
    <xf numFmtId="178" fontId="35" fillId="0" borderId="57" xfId="1" applyNumberFormat="1" applyFont="1" applyFill="1" applyBorder="1" applyAlignment="1">
      <alignment horizontal="right" vertical="center" shrinkToFit="1"/>
    </xf>
    <xf numFmtId="178" fontId="35" fillId="61" borderId="21" xfId="1" applyNumberFormat="1" applyFont="1" applyFill="1" applyBorder="1" applyAlignment="1">
      <alignment horizontal="right" vertical="center" shrinkToFit="1"/>
    </xf>
    <xf numFmtId="179" fontId="35" fillId="0" borderId="57"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1387" applyFont="1" applyFill="1" applyBorder="1" applyAlignment="1">
      <alignment vertical="center" wrapText="1"/>
    </xf>
    <xf numFmtId="0" fontId="34" fillId="27" borderId="3" xfId="0" applyFont="1" applyFill="1" applyBorder="1" applyAlignment="1">
      <alignment horizontal="center" vertical="center"/>
    </xf>
    <xf numFmtId="0" fontId="35" fillId="27" borderId="19" xfId="0" applyFont="1" applyFill="1" applyBorder="1" applyAlignment="1">
      <alignment horizontal="center" vertical="center" wrapText="1"/>
    </xf>
    <xf numFmtId="0" fontId="35" fillId="27" borderId="18" xfId="0" applyFont="1" applyFill="1" applyBorder="1" applyAlignment="1">
      <alignment horizontal="center" vertical="center" wrapText="1"/>
    </xf>
    <xf numFmtId="178" fontId="35" fillId="0" borderId="21"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27" borderId="47"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178" fontId="35" fillId="0" borderId="44" xfId="1" applyNumberFormat="1" applyFont="1" applyFill="1" applyBorder="1" applyAlignment="1">
      <alignment horizontal="right" vertical="center" shrinkToFit="1"/>
    </xf>
  </cellXfs>
  <cellStyles count="1789">
    <cellStyle name="0,0_x000d__x000a_NA_x000d__x000a_" xfId="1390" xr:uid="{00000000-0005-0000-0000-000000000000}"/>
    <cellStyle name="20% - アクセント 1" xfId="1766" builtinId="30" customBuiltin="1"/>
    <cellStyle name="20% - アクセント 1 10" xfId="3" xr:uid="{00000000-0005-0000-0000-000002000000}"/>
    <cellStyle name="20% - アクセント 1 11" xfId="4" xr:uid="{00000000-0005-0000-0000-000003000000}"/>
    <cellStyle name="20% - アクセント 1 12" xfId="5" xr:uid="{00000000-0005-0000-0000-000004000000}"/>
    <cellStyle name="20% - アクセント 1 13" xfId="6" xr:uid="{00000000-0005-0000-0000-000005000000}"/>
    <cellStyle name="20% - アクセント 1 14" xfId="7" xr:uid="{00000000-0005-0000-0000-000006000000}"/>
    <cellStyle name="20% - アクセント 1 15" xfId="8" xr:uid="{00000000-0005-0000-0000-000007000000}"/>
    <cellStyle name="20% - アクセント 1 16" xfId="9" xr:uid="{00000000-0005-0000-0000-000008000000}"/>
    <cellStyle name="20% - アクセント 1 17" xfId="10" xr:uid="{00000000-0005-0000-0000-000009000000}"/>
    <cellStyle name="20% - アクセント 1 18" xfId="11" xr:uid="{00000000-0005-0000-0000-00000A000000}"/>
    <cellStyle name="20% - アクセント 1 19" xfId="12" xr:uid="{00000000-0005-0000-0000-00000B000000}"/>
    <cellStyle name="20% - アクセント 1 2" xfId="13" xr:uid="{00000000-0005-0000-0000-00000C000000}"/>
    <cellStyle name="20% - アクセント 1 2 2" xfId="14" xr:uid="{00000000-0005-0000-0000-00000D000000}"/>
    <cellStyle name="20% - アクセント 1 20" xfId="15" xr:uid="{00000000-0005-0000-0000-00000E000000}"/>
    <cellStyle name="20% - アクセント 1 21" xfId="16" xr:uid="{00000000-0005-0000-0000-00000F000000}"/>
    <cellStyle name="20% - アクセント 1 22" xfId="17" xr:uid="{00000000-0005-0000-0000-000010000000}"/>
    <cellStyle name="20% - アクセント 1 23" xfId="18" xr:uid="{00000000-0005-0000-0000-000011000000}"/>
    <cellStyle name="20% - アクセント 1 24" xfId="19" xr:uid="{00000000-0005-0000-0000-000012000000}"/>
    <cellStyle name="20% - アクセント 1 25" xfId="20" xr:uid="{00000000-0005-0000-0000-000013000000}"/>
    <cellStyle name="20% - アクセント 1 3" xfId="21" xr:uid="{00000000-0005-0000-0000-000014000000}"/>
    <cellStyle name="20% - アクセント 1 3 2" xfId="22" xr:uid="{00000000-0005-0000-0000-000015000000}"/>
    <cellStyle name="20% - アクセント 1 4" xfId="23" xr:uid="{00000000-0005-0000-0000-000016000000}"/>
    <cellStyle name="20% - アクセント 1 5" xfId="24" xr:uid="{00000000-0005-0000-0000-000017000000}"/>
    <cellStyle name="20% - アクセント 1 6" xfId="25" xr:uid="{00000000-0005-0000-0000-000018000000}"/>
    <cellStyle name="20% - アクセント 1 7" xfId="26" xr:uid="{00000000-0005-0000-0000-000019000000}"/>
    <cellStyle name="20% - アクセント 1 8" xfId="27" xr:uid="{00000000-0005-0000-0000-00001A000000}"/>
    <cellStyle name="20% - アクセント 1 9" xfId="28" xr:uid="{00000000-0005-0000-0000-00001B000000}"/>
    <cellStyle name="20% - アクセント 2" xfId="1770" builtinId="34" customBuiltin="1"/>
    <cellStyle name="20% - アクセント 2 10" xfId="29" xr:uid="{00000000-0005-0000-0000-00001D000000}"/>
    <cellStyle name="20% - アクセント 2 11" xfId="30" xr:uid="{00000000-0005-0000-0000-00001E000000}"/>
    <cellStyle name="20% - アクセント 2 12" xfId="31" xr:uid="{00000000-0005-0000-0000-00001F000000}"/>
    <cellStyle name="20% - アクセント 2 13" xfId="32" xr:uid="{00000000-0005-0000-0000-000020000000}"/>
    <cellStyle name="20% - アクセント 2 14" xfId="33" xr:uid="{00000000-0005-0000-0000-000021000000}"/>
    <cellStyle name="20% - アクセント 2 15" xfId="34" xr:uid="{00000000-0005-0000-0000-000022000000}"/>
    <cellStyle name="20% - アクセント 2 16" xfId="35" xr:uid="{00000000-0005-0000-0000-000023000000}"/>
    <cellStyle name="20% - アクセント 2 17" xfId="36" xr:uid="{00000000-0005-0000-0000-000024000000}"/>
    <cellStyle name="20% - アクセント 2 18" xfId="37" xr:uid="{00000000-0005-0000-0000-000025000000}"/>
    <cellStyle name="20% - アクセント 2 19" xfId="38" xr:uid="{00000000-0005-0000-0000-000026000000}"/>
    <cellStyle name="20% - アクセント 2 2" xfId="39" xr:uid="{00000000-0005-0000-0000-000027000000}"/>
    <cellStyle name="20% - アクセント 2 2 2" xfId="40" xr:uid="{00000000-0005-0000-0000-000028000000}"/>
    <cellStyle name="20% - アクセント 2 20" xfId="41" xr:uid="{00000000-0005-0000-0000-000029000000}"/>
    <cellStyle name="20% - アクセント 2 21" xfId="42" xr:uid="{00000000-0005-0000-0000-00002A000000}"/>
    <cellStyle name="20% - アクセント 2 22" xfId="43" xr:uid="{00000000-0005-0000-0000-00002B000000}"/>
    <cellStyle name="20% - アクセント 2 23" xfId="44" xr:uid="{00000000-0005-0000-0000-00002C000000}"/>
    <cellStyle name="20% - アクセント 2 24" xfId="45" xr:uid="{00000000-0005-0000-0000-00002D000000}"/>
    <cellStyle name="20% - アクセント 2 25" xfId="46" xr:uid="{00000000-0005-0000-0000-00002E000000}"/>
    <cellStyle name="20% - アクセント 2 3" xfId="47" xr:uid="{00000000-0005-0000-0000-00002F000000}"/>
    <cellStyle name="20% - アクセント 2 3 2" xfId="48" xr:uid="{00000000-0005-0000-0000-000030000000}"/>
    <cellStyle name="20% - アクセント 2 4" xfId="49" xr:uid="{00000000-0005-0000-0000-000031000000}"/>
    <cellStyle name="20% - アクセント 2 5" xfId="50" xr:uid="{00000000-0005-0000-0000-000032000000}"/>
    <cellStyle name="20% - アクセント 2 6" xfId="51" xr:uid="{00000000-0005-0000-0000-000033000000}"/>
    <cellStyle name="20% - アクセント 2 7" xfId="52" xr:uid="{00000000-0005-0000-0000-000034000000}"/>
    <cellStyle name="20% - アクセント 2 8" xfId="53" xr:uid="{00000000-0005-0000-0000-000035000000}"/>
    <cellStyle name="20% - アクセント 2 9" xfId="54" xr:uid="{00000000-0005-0000-0000-000036000000}"/>
    <cellStyle name="20% - アクセント 3" xfId="1774" builtinId="38" customBuiltin="1"/>
    <cellStyle name="20% - アクセント 3 10" xfId="55" xr:uid="{00000000-0005-0000-0000-000038000000}"/>
    <cellStyle name="20% - アクセント 3 11" xfId="56" xr:uid="{00000000-0005-0000-0000-000039000000}"/>
    <cellStyle name="20% - アクセント 3 12" xfId="57" xr:uid="{00000000-0005-0000-0000-00003A000000}"/>
    <cellStyle name="20% - アクセント 3 13" xfId="58" xr:uid="{00000000-0005-0000-0000-00003B000000}"/>
    <cellStyle name="20% - アクセント 3 14" xfId="59" xr:uid="{00000000-0005-0000-0000-00003C000000}"/>
    <cellStyle name="20% - アクセント 3 15" xfId="60" xr:uid="{00000000-0005-0000-0000-00003D000000}"/>
    <cellStyle name="20% - アクセント 3 16" xfId="61" xr:uid="{00000000-0005-0000-0000-00003E000000}"/>
    <cellStyle name="20% - アクセント 3 17" xfId="62" xr:uid="{00000000-0005-0000-0000-00003F000000}"/>
    <cellStyle name="20% - アクセント 3 18" xfId="63" xr:uid="{00000000-0005-0000-0000-000040000000}"/>
    <cellStyle name="20% - アクセント 3 19" xfId="64" xr:uid="{00000000-0005-0000-0000-000041000000}"/>
    <cellStyle name="20% - アクセント 3 2" xfId="65" xr:uid="{00000000-0005-0000-0000-000042000000}"/>
    <cellStyle name="20% - アクセント 3 2 2" xfId="66" xr:uid="{00000000-0005-0000-0000-000043000000}"/>
    <cellStyle name="20% - アクセント 3 20" xfId="67" xr:uid="{00000000-0005-0000-0000-000044000000}"/>
    <cellStyle name="20% - アクセント 3 21" xfId="68" xr:uid="{00000000-0005-0000-0000-000045000000}"/>
    <cellStyle name="20% - アクセント 3 22" xfId="69" xr:uid="{00000000-0005-0000-0000-000046000000}"/>
    <cellStyle name="20% - アクセント 3 23" xfId="70" xr:uid="{00000000-0005-0000-0000-000047000000}"/>
    <cellStyle name="20% - アクセント 3 24" xfId="71" xr:uid="{00000000-0005-0000-0000-000048000000}"/>
    <cellStyle name="20% - アクセント 3 25" xfId="72" xr:uid="{00000000-0005-0000-0000-000049000000}"/>
    <cellStyle name="20% - アクセント 3 3" xfId="73" xr:uid="{00000000-0005-0000-0000-00004A000000}"/>
    <cellStyle name="20% - アクセント 3 3 2" xfId="74" xr:uid="{00000000-0005-0000-0000-00004B000000}"/>
    <cellStyle name="20% - アクセント 3 4" xfId="75" xr:uid="{00000000-0005-0000-0000-00004C000000}"/>
    <cellStyle name="20% - アクセント 3 5" xfId="76" xr:uid="{00000000-0005-0000-0000-00004D000000}"/>
    <cellStyle name="20% - アクセント 3 6" xfId="77" xr:uid="{00000000-0005-0000-0000-00004E000000}"/>
    <cellStyle name="20% - アクセント 3 7" xfId="78" xr:uid="{00000000-0005-0000-0000-00004F000000}"/>
    <cellStyle name="20% - アクセント 3 8" xfId="79" xr:uid="{00000000-0005-0000-0000-000050000000}"/>
    <cellStyle name="20% - アクセント 3 9" xfId="80" xr:uid="{00000000-0005-0000-0000-000051000000}"/>
    <cellStyle name="20% - アクセント 4" xfId="1778" builtinId="42" customBuiltin="1"/>
    <cellStyle name="20% - アクセント 4 10" xfId="81" xr:uid="{00000000-0005-0000-0000-000053000000}"/>
    <cellStyle name="20% - アクセント 4 11" xfId="82" xr:uid="{00000000-0005-0000-0000-000054000000}"/>
    <cellStyle name="20% - アクセント 4 12" xfId="83" xr:uid="{00000000-0005-0000-0000-000055000000}"/>
    <cellStyle name="20% - アクセント 4 13" xfId="84" xr:uid="{00000000-0005-0000-0000-000056000000}"/>
    <cellStyle name="20% - アクセント 4 14" xfId="85" xr:uid="{00000000-0005-0000-0000-000057000000}"/>
    <cellStyle name="20% - アクセント 4 15" xfId="86" xr:uid="{00000000-0005-0000-0000-000058000000}"/>
    <cellStyle name="20% - アクセント 4 16" xfId="87" xr:uid="{00000000-0005-0000-0000-000059000000}"/>
    <cellStyle name="20% - アクセント 4 17" xfId="88" xr:uid="{00000000-0005-0000-0000-00005A000000}"/>
    <cellStyle name="20% - アクセント 4 18" xfId="89" xr:uid="{00000000-0005-0000-0000-00005B000000}"/>
    <cellStyle name="20% - アクセント 4 19" xfId="90" xr:uid="{00000000-0005-0000-0000-00005C000000}"/>
    <cellStyle name="20% - アクセント 4 2" xfId="91" xr:uid="{00000000-0005-0000-0000-00005D000000}"/>
    <cellStyle name="20% - アクセント 4 2 2" xfId="92" xr:uid="{00000000-0005-0000-0000-00005E000000}"/>
    <cellStyle name="20% - アクセント 4 20" xfId="93" xr:uid="{00000000-0005-0000-0000-00005F000000}"/>
    <cellStyle name="20% - アクセント 4 21" xfId="94" xr:uid="{00000000-0005-0000-0000-000060000000}"/>
    <cellStyle name="20% - アクセント 4 22" xfId="95" xr:uid="{00000000-0005-0000-0000-000061000000}"/>
    <cellStyle name="20% - アクセント 4 23" xfId="96" xr:uid="{00000000-0005-0000-0000-000062000000}"/>
    <cellStyle name="20% - アクセント 4 24" xfId="97" xr:uid="{00000000-0005-0000-0000-000063000000}"/>
    <cellStyle name="20% - アクセント 4 25" xfId="98" xr:uid="{00000000-0005-0000-0000-000064000000}"/>
    <cellStyle name="20% - アクセント 4 3" xfId="99" xr:uid="{00000000-0005-0000-0000-000065000000}"/>
    <cellStyle name="20% - アクセント 4 3 2" xfId="100" xr:uid="{00000000-0005-0000-0000-000066000000}"/>
    <cellStyle name="20% - アクセント 4 4" xfId="101" xr:uid="{00000000-0005-0000-0000-000067000000}"/>
    <cellStyle name="20% - アクセント 4 5" xfId="102" xr:uid="{00000000-0005-0000-0000-000068000000}"/>
    <cellStyle name="20% - アクセント 4 6" xfId="103" xr:uid="{00000000-0005-0000-0000-000069000000}"/>
    <cellStyle name="20% - アクセント 4 7" xfId="104" xr:uid="{00000000-0005-0000-0000-00006A000000}"/>
    <cellStyle name="20% - アクセント 4 8" xfId="105" xr:uid="{00000000-0005-0000-0000-00006B000000}"/>
    <cellStyle name="20% - アクセント 4 9" xfId="106" xr:uid="{00000000-0005-0000-0000-00006C000000}"/>
    <cellStyle name="20% - アクセント 5" xfId="1782" builtinId="46" customBuiltin="1"/>
    <cellStyle name="20% - アクセント 5 10" xfId="107" xr:uid="{00000000-0005-0000-0000-00006E000000}"/>
    <cellStyle name="20% - アクセント 5 11" xfId="108" xr:uid="{00000000-0005-0000-0000-00006F000000}"/>
    <cellStyle name="20% - アクセント 5 12" xfId="109" xr:uid="{00000000-0005-0000-0000-000070000000}"/>
    <cellStyle name="20% - アクセント 5 13" xfId="110" xr:uid="{00000000-0005-0000-0000-000071000000}"/>
    <cellStyle name="20% - アクセント 5 14" xfId="111" xr:uid="{00000000-0005-0000-0000-000072000000}"/>
    <cellStyle name="20% - アクセント 5 15" xfId="112" xr:uid="{00000000-0005-0000-0000-000073000000}"/>
    <cellStyle name="20% - アクセント 5 16" xfId="113" xr:uid="{00000000-0005-0000-0000-000074000000}"/>
    <cellStyle name="20% - アクセント 5 17" xfId="114" xr:uid="{00000000-0005-0000-0000-000075000000}"/>
    <cellStyle name="20% - アクセント 5 18" xfId="115" xr:uid="{00000000-0005-0000-0000-000076000000}"/>
    <cellStyle name="20% - アクセント 5 19" xfId="116" xr:uid="{00000000-0005-0000-0000-000077000000}"/>
    <cellStyle name="20% - アクセント 5 2" xfId="117" xr:uid="{00000000-0005-0000-0000-000078000000}"/>
    <cellStyle name="20% - アクセント 5 2 2" xfId="118" xr:uid="{00000000-0005-0000-0000-000079000000}"/>
    <cellStyle name="20% - アクセント 5 20" xfId="119" xr:uid="{00000000-0005-0000-0000-00007A000000}"/>
    <cellStyle name="20% - アクセント 5 21" xfId="120" xr:uid="{00000000-0005-0000-0000-00007B000000}"/>
    <cellStyle name="20% - アクセント 5 22" xfId="121" xr:uid="{00000000-0005-0000-0000-00007C000000}"/>
    <cellStyle name="20% - アクセント 5 23" xfId="122" xr:uid="{00000000-0005-0000-0000-00007D000000}"/>
    <cellStyle name="20% - アクセント 5 24" xfId="123" xr:uid="{00000000-0005-0000-0000-00007E000000}"/>
    <cellStyle name="20% - アクセント 5 25" xfId="124" xr:uid="{00000000-0005-0000-0000-00007F000000}"/>
    <cellStyle name="20% - アクセント 5 3" xfId="125" xr:uid="{00000000-0005-0000-0000-000080000000}"/>
    <cellStyle name="20% - アクセント 5 3 2" xfId="126" xr:uid="{00000000-0005-0000-0000-000081000000}"/>
    <cellStyle name="20% - アクセント 5 4" xfId="127" xr:uid="{00000000-0005-0000-0000-000082000000}"/>
    <cellStyle name="20% - アクセント 5 5" xfId="128" xr:uid="{00000000-0005-0000-0000-000083000000}"/>
    <cellStyle name="20% - アクセント 5 6" xfId="129" xr:uid="{00000000-0005-0000-0000-000084000000}"/>
    <cellStyle name="20% - アクセント 5 7" xfId="130" xr:uid="{00000000-0005-0000-0000-000085000000}"/>
    <cellStyle name="20% - アクセント 5 8" xfId="131" xr:uid="{00000000-0005-0000-0000-000086000000}"/>
    <cellStyle name="20% - アクセント 5 9" xfId="132" xr:uid="{00000000-0005-0000-0000-000087000000}"/>
    <cellStyle name="20% - アクセント 6" xfId="1786" builtinId="50" customBuiltin="1"/>
    <cellStyle name="20% - アクセント 6 10" xfId="133" xr:uid="{00000000-0005-0000-0000-000089000000}"/>
    <cellStyle name="20% - アクセント 6 11" xfId="134" xr:uid="{00000000-0005-0000-0000-00008A000000}"/>
    <cellStyle name="20% - アクセント 6 12" xfId="135" xr:uid="{00000000-0005-0000-0000-00008B000000}"/>
    <cellStyle name="20% - アクセント 6 13" xfId="136" xr:uid="{00000000-0005-0000-0000-00008C000000}"/>
    <cellStyle name="20% - アクセント 6 14" xfId="137" xr:uid="{00000000-0005-0000-0000-00008D000000}"/>
    <cellStyle name="20% - アクセント 6 15" xfId="138" xr:uid="{00000000-0005-0000-0000-00008E000000}"/>
    <cellStyle name="20% - アクセント 6 16" xfId="139" xr:uid="{00000000-0005-0000-0000-00008F000000}"/>
    <cellStyle name="20% - アクセント 6 17" xfId="140" xr:uid="{00000000-0005-0000-0000-000090000000}"/>
    <cellStyle name="20% - アクセント 6 18" xfId="141" xr:uid="{00000000-0005-0000-0000-000091000000}"/>
    <cellStyle name="20% - アクセント 6 19" xfId="142" xr:uid="{00000000-0005-0000-0000-000092000000}"/>
    <cellStyle name="20% - アクセント 6 2" xfId="143" xr:uid="{00000000-0005-0000-0000-000093000000}"/>
    <cellStyle name="20% - アクセント 6 2 2" xfId="144" xr:uid="{00000000-0005-0000-0000-000094000000}"/>
    <cellStyle name="20% - アクセント 6 20" xfId="145" xr:uid="{00000000-0005-0000-0000-000095000000}"/>
    <cellStyle name="20% - アクセント 6 21" xfId="146" xr:uid="{00000000-0005-0000-0000-000096000000}"/>
    <cellStyle name="20% - アクセント 6 22" xfId="147" xr:uid="{00000000-0005-0000-0000-000097000000}"/>
    <cellStyle name="20% - アクセント 6 23" xfId="148" xr:uid="{00000000-0005-0000-0000-000098000000}"/>
    <cellStyle name="20% - アクセント 6 24" xfId="149" xr:uid="{00000000-0005-0000-0000-000099000000}"/>
    <cellStyle name="20% - アクセント 6 25" xfId="150" xr:uid="{00000000-0005-0000-0000-00009A000000}"/>
    <cellStyle name="20% - アクセント 6 3" xfId="151" xr:uid="{00000000-0005-0000-0000-00009B000000}"/>
    <cellStyle name="20% - アクセント 6 3 2" xfId="152" xr:uid="{00000000-0005-0000-0000-00009C000000}"/>
    <cellStyle name="20% - アクセント 6 4" xfId="153" xr:uid="{00000000-0005-0000-0000-00009D000000}"/>
    <cellStyle name="20% - アクセント 6 5" xfId="154" xr:uid="{00000000-0005-0000-0000-00009E000000}"/>
    <cellStyle name="20% - アクセント 6 6" xfId="155" xr:uid="{00000000-0005-0000-0000-00009F000000}"/>
    <cellStyle name="20% - アクセント 6 7" xfId="156" xr:uid="{00000000-0005-0000-0000-0000A0000000}"/>
    <cellStyle name="20% - アクセント 6 8" xfId="157" xr:uid="{00000000-0005-0000-0000-0000A1000000}"/>
    <cellStyle name="20% - アクセント 6 9" xfId="158" xr:uid="{00000000-0005-0000-0000-0000A2000000}"/>
    <cellStyle name="40% - アクセント 1" xfId="1767" builtinId="31" customBuiltin="1"/>
    <cellStyle name="40% - アクセント 1 10" xfId="159" xr:uid="{00000000-0005-0000-0000-0000A4000000}"/>
    <cellStyle name="40% - アクセント 1 11" xfId="160" xr:uid="{00000000-0005-0000-0000-0000A5000000}"/>
    <cellStyle name="40% - アクセント 1 12" xfId="161" xr:uid="{00000000-0005-0000-0000-0000A6000000}"/>
    <cellStyle name="40% - アクセント 1 13" xfId="162" xr:uid="{00000000-0005-0000-0000-0000A7000000}"/>
    <cellStyle name="40% - アクセント 1 14" xfId="163" xr:uid="{00000000-0005-0000-0000-0000A8000000}"/>
    <cellStyle name="40% - アクセント 1 15" xfId="164" xr:uid="{00000000-0005-0000-0000-0000A9000000}"/>
    <cellStyle name="40% - アクセント 1 16" xfId="165" xr:uid="{00000000-0005-0000-0000-0000AA000000}"/>
    <cellStyle name="40% - アクセント 1 17" xfId="166" xr:uid="{00000000-0005-0000-0000-0000AB000000}"/>
    <cellStyle name="40% - アクセント 1 18" xfId="167" xr:uid="{00000000-0005-0000-0000-0000AC000000}"/>
    <cellStyle name="40% - アクセント 1 19" xfId="168" xr:uid="{00000000-0005-0000-0000-0000AD000000}"/>
    <cellStyle name="40% - アクセント 1 2" xfId="169" xr:uid="{00000000-0005-0000-0000-0000AE000000}"/>
    <cellStyle name="40% - アクセント 1 2 2" xfId="170" xr:uid="{00000000-0005-0000-0000-0000AF000000}"/>
    <cellStyle name="40% - アクセント 1 20" xfId="171" xr:uid="{00000000-0005-0000-0000-0000B0000000}"/>
    <cellStyle name="40% - アクセント 1 21" xfId="172" xr:uid="{00000000-0005-0000-0000-0000B1000000}"/>
    <cellStyle name="40% - アクセント 1 22" xfId="173" xr:uid="{00000000-0005-0000-0000-0000B2000000}"/>
    <cellStyle name="40% - アクセント 1 23" xfId="174" xr:uid="{00000000-0005-0000-0000-0000B3000000}"/>
    <cellStyle name="40% - アクセント 1 24" xfId="175" xr:uid="{00000000-0005-0000-0000-0000B4000000}"/>
    <cellStyle name="40% - アクセント 1 25" xfId="176" xr:uid="{00000000-0005-0000-0000-0000B5000000}"/>
    <cellStyle name="40% - アクセント 1 3" xfId="177" xr:uid="{00000000-0005-0000-0000-0000B6000000}"/>
    <cellStyle name="40% - アクセント 1 3 2" xfId="178" xr:uid="{00000000-0005-0000-0000-0000B7000000}"/>
    <cellStyle name="40% - アクセント 1 4" xfId="179" xr:uid="{00000000-0005-0000-0000-0000B8000000}"/>
    <cellStyle name="40% - アクセント 1 5" xfId="180" xr:uid="{00000000-0005-0000-0000-0000B9000000}"/>
    <cellStyle name="40% - アクセント 1 6" xfId="181" xr:uid="{00000000-0005-0000-0000-0000BA000000}"/>
    <cellStyle name="40% - アクセント 1 7" xfId="182" xr:uid="{00000000-0005-0000-0000-0000BB000000}"/>
    <cellStyle name="40% - アクセント 1 8" xfId="183" xr:uid="{00000000-0005-0000-0000-0000BC000000}"/>
    <cellStyle name="40% - アクセント 1 9" xfId="184" xr:uid="{00000000-0005-0000-0000-0000BD000000}"/>
    <cellStyle name="40% - アクセント 2" xfId="1771" builtinId="35" customBuiltin="1"/>
    <cellStyle name="40% - アクセント 2 10" xfId="185" xr:uid="{00000000-0005-0000-0000-0000BF000000}"/>
    <cellStyle name="40% - アクセント 2 11" xfId="186" xr:uid="{00000000-0005-0000-0000-0000C0000000}"/>
    <cellStyle name="40% - アクセント 2 12" xfId="187" xr:uid="{00000000-0005-0000-0000-0000C1000000}"/>
    <cellStyle name="40% - アクセント 2 13" xfId="188" xr:uid="{00000000-0005-0000-0000-0000C2000000}"/>
    <cellStyle name="40% - アクセント 2 14" xfId="189" xr:uid="{00000000-0005-0000-0000-0000C3000000}"/>
    <cellStyle name="40% - アクセント 2 15" xfId="190" xr:uid="{00000000-0005-0000-0000-0000C4000000}"/>
    <cellStyle name="40% - アクセント 2 16" xfId="191" xr:uid="{00000000-0005-0000-0000-0000C5000000}"/>
    <cellStyle name="40% - アクセント 2 17" xfId="192" xr:uid="{00000000-0005-0000-0000-0000C6000000}"/>
    <cellStyle name="40% - アクセント 2 18" xfId="193" xr:uid="{00000000-0005-0000-0000-0000C7000000}"/>
    <cellStyle name="40% - アクセント 2 19" xfId="194" xr:uid="{00000000-0005-0000-0000-0000C8000000}"/>
    <cellStyle name="40% - アクセント 2 2" xfId="195" xr:uid="{00000000-0005-0000-0000-0000C9000000}"/>
    <cellStyle name="40% - アクセント 2 2 2" xfId="196" xr:uid="{00000000-0005-0000-0000-0000CA000000}"/>
    <cellStyle name="40% - アクセント 2 20" xfId="197" xr:uid="{00000000-0005-0000-0000-0000CB000000}"/>
    <cellStyle name="40% - アクセント 2 21" xfId="198" xr:uid="{00000000-0005-0000-0000-0000CC000000}"/>
    <cellStyle name="40% - アクセント 2 22" xfId="199" xr:uid="{00000000-0005-0000-0000-0000CD000000}"/>
    <cellStyle name="40% - アクセント 2 23" xfId="200" xr:uid="{00000000-0005-0000-0000-0000CE000000}"/>
    <cellStyle name="40% - アクセント 2 24" xfId="201" xr:uid="{00000000-0005-0000-0000-0000CF000000}"/>
    <cellStyle name="40% - アクセント 2 25" xfId="202" xr:uid="{00000000-0005-0000-0000-0000D0000000}"/>
    <cellStyle name="40% - アクセント 2 3" xfId="203" xr:uid="{00000000-0005-0000-0000-0000D1000000}"/>
    <cellStyle name="40% - アクセント 2 3 2" xfId="204" xr:uid="{00000000-0005-0000-0000-0000D2000000}"/>
    <cellStyle name="40% - アクセント 2 4" xfId="205" xr:uid="{00000000-0005-0000-0000-0000D3000000}"/>
    <cellStyle name="40% - アクセント 2 5" xfId="206" xr:uid="{00000000-0005-0000-0000-0000D4000000}"/>
    <cellStyle name="40% - アクセント 2 6" xfId="207" xr:uid="{00000000-0005-0000-0000-0000D5000000}"/>
    <cellStyle name="40% - アクセント 2 7" xfId="208" xr:uid="{00000000-0005-0000-0000-0000D6000000}"/>
    <cellStyle name="40% - アクセント 2 8" xfId="209" xr:uid="{00000000-0005-0000-0000-0000D7000000}"/>
    <cellStyle name="40% - アクセント 2 9" xfId="210" xr:uid="{00000000-0005-0000-0000-0000D8000000}"/>
    <cellStyle name="40% - アクセント 3" xfId="1775" builtinId="39" customBuiltin="1"/>
    <cellStyle name="40% - アクセント 3 10" xfId="211" xr:uid="{00000000-0005-0000-0000-0000DA000000}"/>
    <cellStyle name="40% - アクセント 3 11" xfId="212" xr:uid="{00000000-0005-0000-0000-0000DB000000}"/>
    <cellStyle name="40% - アクセント 3 12" xfId="213" xr:uid="{00000000-0005-0000-0000-0000DC000000}"/>
    <cellStyle name="40% - アクセント 3 13" xfId="214" xr:uid="{00000000-0005-0000-0000-0000DD000000}"/>
    <cellStyle name="40% - アクセント 3 14" xfId="215" xr:uid="{00000000-0005-0000-0000-0000DE000000}"/>
    <cellStyle name="40% - アクセント 3 15" xfId="216" xr:uid="{00000000-0005-0000-0000-0000DF000000}"/>
    <cellStyle name="40% - アクセント 3 16" xfId="217" xr:uid="{00000000-0005-0000-0000-0000E0000000}"/>
    <cellStyle name="40% - アクセント 3 17" xfId="218" xr:uid="{00000000-0005-0000-0000-0000E1000000}"/>
    <cellStyle name="40% - アクセント 3 18" xfId="219" xr:uid="{00000000-0005-0000-0000-0000E2000000}"/>
    <cellStyle name="40% - アクセント 3 19" xfId="220" xr:uid="{00000000-0005-0000-0000-0000E3000000}"/>
    <cellStyle name="40% - アクセント 3 2" xfId="221" xr:uid="{00000000-0005-0000-0000-0000E4000000}"/>
    <cellStyle name="40% - アクセント 3 2 2" xfId="222" xr:uid="{00000000-0005-0000-0000-0000E5000000}"/>
    <cellStyle name="40% - アクセント 3 20" xfId="223" xr:uid="{00000000-0005-0000-0000-0000E6000000}"/>
    <cellStyle name="40% - アクセント 3 21" xfId="224" xr:uid="{00000000-0005-0000-0000-0000E7000000}"/>
    <cellStyle name="40% - アクセント 3 22" xfId="225" xr:uid="{00000000-0005-0000-0000-0000E8000000}"/>
    <cellStyle name="40% - アクセント 3 23" xfId="226" xr:uid="{00000000-0005-0000-0000-0000E9000000}"/>
    <cellStyle name="40% - アクセント 3 24" xfId="227" xr:uid="{00000000-0005-0000-0000-0000EA000000}"/>
    <cellStyle name="40% - アクセント 3 25" xfId="228" xr:uid="{00000000-0005-0000-0000-0000EB000000}"/>
    <cellStyle name="40% - アクセント 3 3" xfId="229" xr:uid="{00000000-0005-0000-0000-0000EC000000}"/>
    <cellStyle name="40% - アクセント 3 3 2" xfId="230" xr:uid="{00000000-0005-0000-0000-0000ED000000}"/>
    <cellStyle name="40% - アクセント 3 4" xfId="231" xr:uid="{00000000-0005-0000-0000-0000EE000000}"/>
    <cellStyle name="40% - アクセント 3 5" xfId="232" xr:uid="{00000000-0005-0000-0000-0000EF000000}"/>
    <cellStyle name="40% - アクセント 3 6" xfId="233" xr:uid="{00000000-0005-0000-0000-0000F0000000}"/>
    <cellStyle name="40% - アクセント 3 7" xfId="234" xr:uid="{00000000-0005-0000-0000-0000F1000000}"/>
    <cellStyle name="40% - アクセント 3 8" xfId="235" xr:uid="{00000000-0005-0000-0000-0000F2000000}"/>
    <cellStyle name="40% - アクセント 3 9" xfId="236" xr:uid="{00000000-0005-0000-0000-0000F3000000}"/>
    <cellStyle name="40% - アクセント 4" xfId="1779" builtinId="43" customBuiltin="1"/>
    <cellStyle name="40% - アクセント 4 10" xfId="237" xr:uid="{00000000-0005-0000-0000-0000F5000000}"/>
    <cellStyle name="40% - アクセント 4 11" xfId="238" xr:uid="{00000000-0005-0000-0000-0000F6000000}"/>
    <cellStyle name="40% - アクセント 4 12" xfId="239" xr:uid="{00000000-0005-0000-0000-0000F7000000}"/>
    <cellStyle name="40% - アクセント 4 13" xfId="240" xr:uid="{00000000-0005-0000-0000-0000F8000000}"/>
    <cellStyle name="40% - アクセント 4 14" xfId="241" xr:uid="{00000000-0005-0000-0000-0000F9000000}"/>
    <cellStyle name="40% - アクセント 4 15" xfId="242" xr:uid="{00000000-0005-0000-0000-0000FA000000}"/>
    <cellStyle name="40% - アクセント 4 16" xfId="243" xr:uid="{00000000-0005-0000-0000-0000FB000000}"/>
    <cellStyle name="40% - アクセント 4 17" xfId="244" xr:uid="{00000000-0005-0000-0000-0000FC000000}"/>
    <cellStyle name="40% - アクセント 4 18" xfId="245" xr:uid="{00000000-0005-0000-0000-0000FD000000}"/>
    <cellStyle name="40% - アクセント 4 19" xfId="246" xr:uid="{00000000-0005-0000-0000-0000FE000000}"/>
    <cellStyle name="40% - アクセント 4 2" xfId="247" xr:uid="{00000000-0005-0000-0000-0000FF000000}"/>
    <cellStyle name="40% - アクセント 4 2 2" xfId="248" xr:uid="{00000000-0005-0000-0000-000000010000}"/>
    <cellStyle name="40% - アクセント 4 20" xfId="249" xr:uid="{00000000-0005-0000-0000-000001010000}"/>
    <cellStyle name="40% - アクセント 4 21" xfId="250" xr:uid="{00000000-0005-0000-0000-000002010000}"/>
    <cellStyle name="40% - アクセント 4 22" xfId="251" xr:uid="{00000000-0005-0000-0000-000003010000}"/>
    <cellStyle name="40% - アクセント 4 23" xfId="252" xr:uid="{00000000-0005-0000-0000-000004010000}"/>
    <cellStyle name="40% - アクセント 4 24" xfId="253" xr:uid="{00000000-0005-0000-0000-000005010000}"/>
    <cellStyle name="40% - アクセント 4 25" xfId="254" xr:uid="{00000000-0005-0000-0000-000006010000}"/>
    <cellStyle name="40% - アクセント 4 3" xfId="255" xr:uid="{00000000-0005-0000-0000-000007010000}"/>
    <cellStyle name="40% - アクセント 4 3 2" xfId="256" xr:uid="{00000000-0005-0000-0000-000008010000}"/>
    <cellStyle name="40% - アクセント 4 4" xfId="257" xr:uid="{00000000-0005-0000-0000-000009010000}"/>
    <cellStyle name="40% - アクセント 4 5" xfId="258" xr:uid="{00000000-0005-0000-0000-00000A010000}"/>
    <cellStyle name="40% - アクセント 4 6" xfId="259" xr:uid="{00000000-0005-0000-0000-00000B010000}"/>
    <cellStyle name="40% - アクセント 4 7" xfId="260" xr:uid="{00000000-0005-0000-0000-00000C010000}"/>
    <cellStyle name="40% - アクセント 4 8" xfId="261" xr:uid="{00000000-0005-0000-0000-00000D010000}"/>
    <cellStyle name="40% - アクセント 4 9" xfId="262" xr:uid="{00000000-0005-0000-0000-00000E010000}"/>
    <cellStyle name="40% - アクセント 5" xfId="1783" builtinId="47" customBuiltin="1"/>
    <cellStyle name="40% - アクセント 5 10" xfId="263" xr:uid="{00000000-0005-0000-0000-000010010000}"/>
    <cellStyle name="40% - アクセント 5 11" xfId="264" xr:uid="{00000000-0005-0000-0000-000011010000}"/>
    <cellStyle name="40% - アクセント 5 12" xfId="265" xr:uid="{00000000-0005-0000-0000-000012010000}"/>
    <cellStyle name="40% - アクセント 5 13" xfId="266" xr:uid="{00000000-0005-0000-0000-000013010000}"/>
    <cellStyle name="40% - アクセント 5 14" xfId="267" xr:uid="{00000000-0005-0000-0000-000014010000}"/>
    <cellStyle name="40% - アクセント 5 15" xfId="268" xr:uid="{00000000-0005-0000-0000-000015010000}"/>
    <cellStyle name="40% - アクセント 5 16" xfId="269" xr:uid="{00000000-0005-0000-0000-000016010000}"/>
    <cellStyle name="40% - アクセント 5 17" xfId="270" xr:uid="{00000000-0005-0000-0000-000017010000}"/>
    <cellStyle name="40% - アクセント 5 18" xfId="271" xr:uid="{00000000-0005-0000-0000-000018010000}"/>
    <cellStyle name="40% - アクセント 5 19" xfId="272" xr:uid="{00000000-0005-0000-0000-000019010000}"/>
    <cellStyle name="40% - アクセント 5 2" xfId="273" xr:uid="{00000000-0005-0000-0000-00001A010000}"/>
    <cellStyle name="40% - アクセント 5 2 2" xfId="274" xr:uid="{00000000-0005-0000-0000-00001B010000}"/>
    <cellStyle name="40% - アクセント 5 20" xfId="275" xr:uid="{00000000-0005-0000-0000-00001C010000}"/>
    <cellStyle name="40% - アクセント 5 21" xfId="276" xr:uid="{00000000-0005-0000-0000-00001D010000}"/>
    <cellStyle name="40% - アクセント 5 22" xfId="277" xr:uid="{00000000-0005-0000-0000-00001E010000}"/>
    <cellStyle name="40% - アクセント 5 23" xfId="278" xr:uid="{00000000-0005-0000-0000-00001F010000}"/>
    <cellStyle name="40% - アクセント 5 24" xfId="279" xr:uid="{00000000-0005-0000-0000-000020010000}"/>
    <cellStyle name="40% - アクセント 5 25" xfId="280" xr:uid="{00000000-0005-0000-0000-000021010000}"/>
    <cellStyle name="40% - アクセント 5 3" xfId="281" xr:uid="{00000000-0005-0000-0000-000022010000}"/>
    <cellStyle name="40% - アクセント 5 3 2" xfId="282" xr:uid="{00000000-0005-0000-0000-000023010000}"/>
    <cellStyle name="40% - アクセント 5 4" xfId="283" xr:uid="{00000000-0005-0000-0000-000024010000}"/>
    <cellStyle name="40% - アクセント 5 5" xfId="284" xr:uid="{00000000-0005-0000-0000-000025010000}"/>
    <cellStyle name="40% - アクセント 5 6" xfId="285" xr:uid="{00000000-0005-0000-0000-000026010000}"/>
    <cellStyle name="40% - アクセント 5 7" xfId="286" xr:uid="{00000000-0005-0000-0000-000027010000}"/>
    <cellStyle name="40% - アクセント 5 8" xfId="287" xr:uid="{00000000-0005-0000-0000-000028010000}"/>
    <cellStyle name="40% - アクセント 5 9" xfId="288" xr:uid="{00000000-0005-0000-0000-000029010000}"/>
    <cellStyle name="40% - アクセント 6" xfId="1787" builtinId="51" customBuiltin="1"/>
    <cellStyle name="40% - アクセント 6 10" xfId="289" xr:uid="{00000000-0005-0000-0000-00002B010000}"/>
    <cellStyle name="40% - アクセント 6 11" xfId="290" xr:uid="{00000000-0005-0000-0000-00002C010000}"/>
    <cellStyle name="40% - アクセント 6 12" xfId="291" xr:uid="{00000000-0005-0000-0000-00002D010000}"/>
    <cellStyle name="40% - アクセント 6 13" xfId="292" xr:uid="{00000000-0005-0000-0000-00002E010000}"/>
    <cellStyle name="40% - アクセント 6 14" xfId="293" xr:uid="{00000000-0005-0000-0000-00002F010000}"/>
    <cellStyle name="40% - アクセント 6 15" xfId="294" xr:uid="{00000000-0005-0000-0000-000030010000}"/>
    <cellStyle name="40% - アクセント 6 16" xfId="295" xr:uid="{00000000-0005-0000-0000-000031010000}"/>
    <cellStyle name="40% - アクセント 6 17" xfId="296" xr:uid="{00000000-0005-0000-0000-000032010000}"/>
    <cellStyle name="40% - アクセント 6 18" xfId="297" xr:uid="{00000000-0005-0000-0000-000033010000}"/>
    <cellStyle name="40% - アクセント 6 19" xfId="298" xr:uid="{00000000-0005-0000-0000-000034010000}"/>
    <cellStyle name="40% - アクセント 6 2" xfId="299" xr:uid="{00000000-0005-0000-0000-000035010000}"/>
    <cellStyle name="40% - アクセント 6 2 2" xfId="300" xr:uid="{00000000-0005-0000-0000-000036010000}"/>
    <cellStyle name="40% - アクセント 6 20" xfId="301" xr:uid="{00000000-0005-0000-0000-000037010000}"/>
    <cellStyle name="40% - アクセント 6 21" xfId="302" xr:uid="{00000000-0005-0000-0000-000038010000}"/>
    <cellStyle name="40% - アクセント 6 22" xfId="303" xr:uid="{00000000-0005-0000-0000-000039010000}"/>
    <cellStyle name="40% - アクセント 6 23" xfId="304" xr:uid="{00000000-0005-0000-0000-00003A010000}"/>
    <cellStyle name="40% - アクセント 6 24" xfId="305" xr:uid="{00000000-0005-0000-0000-00003B010000}"/>
    <cellStyle name="40% - アクセント 6 25" xfId="306" xr:uid="{00000000-0005-0000-0000-00003C010000}"/>
    <cellStyle name="40% - アクセント 6 3" xfId="307" xr:uid="{00000000-0005-0000-0000-00003D010000}"/>
    <cellStyle name="40% - アクセント 6 3 2" xfId="308" xr:uid="{00000000-0005-0000-0000-00003E010000}"/>
    <cellStyle name="40% - アクセント 6 4" xfId="309" xr:uid="{00000000-0005-0000-0000-00003F010000}"/>
    <cellStyle name="40% - アクセント 6 5" xfId="310" xr:uid="{00000000-0005-0000-0000-000040010000}"/>
    <cellStyle name="40% - アクセント 6 6" xfId="311" xr:uid="{00000000-0005-0000-0000-000041010000}"/>
    <cellStyle name="40% - アクセント 6 7" xfId="312" xr:uid="{00000000-0005-0000-0000-000042010000}"/>
    <cellStyle name="40% - アクセント 6 8" xfId="313" xr:uid="{00000000-0005-0000-0000-000043010000}"/>
    <cellStyle name="40% - アクセント 6 9" xfId="314" xr:uid="{00000000-0005-0000-0000-000044010000}"/>
    <cellStyle name="60% - アクセント 1" xfId="1768" builtinId="32" customBuiltin="1"/>
    <cellStyle name="60% - アクセント 1 10" xfId="315" xr:uid="{00000000-0005-0000-0000-000046010000}"/>
    <cellStyle name="60% - アクセント 1 11" xfId="316" xr:uid="{00000000-0005-0000-0000-000047010000}"/>
    <cellStyle name="60% - アクセント 1 12" xfId="317" xr:uid="{00000000-0005-0000-0000-000048010000}"/>
    <cellStyle name="60% - アクセント 1 13" xfId="318" xr:uid="{00000000-0005-0000-0000-000049010000}"/>
    <cellStyle name="60% - アクセント 1 14" xfId="319" xr:uid="{00000000-0005-0000-0000-00004A010000}"/>
    <cellStyle name="60% - アクセント 1 15" xfId="320" xr:uid="{00000000-0005-0000-0000-00004B010000}"/>
    <cellStyle name="60% - アクセント 1 16" xfId="321" xr:uid="{00000000-0005-0000-0000-00004C010000}"/>
    <cellStyle name="60% - アクセント 1 17" xfId="322" xr:uid="{00000000-0005-0000-0000-00004D010000}"/>
    <cellStyle name="60% - アクセント 1 18" xfId="323" xr:uid="{00000000-0005-0000-0000-00004E010000}"/>
    <cellStyle name="60% - アクセント 1 19" xfId="324" xr:uid="{00000000-0005-0000-0000-00004F010000}"/>
    <cellStyle name="60% - アクセント 1 2" xfId="325" xr:uid="{00000000-0005-0000-0000-000050010000}"/>
    <cellStyle name="60% - アクセント 1 2 2" xfId="326" xr:uid="{00000000-0005-0000-0000-000051010000}"/>
    <cellStyle name="60% - アクセント 1 20" xfId="327" xr:uid="{00000000-0005-0000-0000-000052010000}"/>
    <cellStyle name="60% - アクセント 1 21" xfId="328" xr:uid="{00000000-0005-0000-0000-000053010000}"/>
    <cellStyle name="60% - アクセント 1 22" xfId="329" xr:uid="{00000000-0005-0000-0000-000054010000}"/>
    <cellStyle name="60% - アクセント 1 23" xfId="330" xr:uid="{00000000-0005-0000-0000-000055010000}"/>
    <cellStyle name="60% - アクセント 1 24" xfId="331" xr:uid="{00000000-0005-0000-0000-000056010000}"/>
    <cellStyle name="60% - アクセント 1 25" xfId="332" xr:uid="{00000000-0005-0000-0000-000057010000}"/>
    <cellStyle name="60% - アクセント 1 3" xfId="333" xr:uid="{00000000-0005-0000-0000-000058010000}"/>
    <cellStyle name="60% - アクセント 1 3 2" xfId="334" xr:uid="{00000000-0005-0000-0000-000059010000}"/>
    <cellStyle name="60% - アクセント 1 4" xfId="335" xr:uid="{00000000-0005-0000-0000-00005A010000}"/>
    <cellStyle name="60% - アクセント 1 5" xfId="336" xr:uid="{00000000-0005-0000-0000-00005B010000}"/>
    <cellStyle name="60% - アクセント 1 6" xfId="337" xr:uid="{00000000-0005-0000-0000-00005C010000}"/>
    <cellStyle name="60% - アクセント 1 7" xfId="338" xr:uid="{00000000-0005-0000-0000-00005D010000}"/>
    <cellStyle name="60% - アクセント 1 8" xfId="339" xr:uid="{00000000-0005-0000-0000-00005E010000}"/>
    <cellStyle name="60% - アクセント 1 9" xfId="340" xr:uid="{00000000-0005-0000-0000-00005F010000}"/>
    <cellStyle name="60% - アクセント 2" xfId="1772" builtinId="36" customBuiltin="1"/>
    <cellStyle name="60% - アクセント 2 10" xfId="341" xr:uid="{00000000-0005-0000-0000-000061010000}"/>
    <cellStyle name="60% - アクセント 2 11" xfId="342" xr:uid="{00000000-0005-0000-0000-000062010000}"/>
    <cellStyle name="60% - アクセント 2 12" xfId="343" xr:uid="{00000000-0005-0000-0000-000063010000}"/>
    <cellStyle name="60% - アクセント 2 13" xfId="344" xr:uid="{00000000-0005-0000-0000-000064010000}"/>
    <cellStyle name="60% - アクセント 2 14" xfId="345" xr:uid="{00000000-0005-0000-0000-000065010000}"/>
    <cellStyle name="60% - アクセント 2 15" xfId="346" xr:uid="{00000000-0005-0000-0000-000066010000}"/>
    <cellStyle name="60% - アクセント 2 16" xfId="347" xr:uid="{00000000-0005-0000-0000-000067010000}"/>
    <cellStyle name="60% - アクセント 2 17" xfId="348" xr:uid="{00000000-0005-0000-0000-000068010000}"/>
    <cellStyle name="60% - アクセント 2 18" xfId="349" xr:uid="{00000000-0005-0000-0000-000069010000}"/>
    <cellStyle name="60% - アクセント 2 19" xfId="350" xr:uid="{00000000-0005-0000-0000-00006A010000}"/>
    <cellStyle name="60% - アクセント 2 2" xfId="351" xr:uid="{00000000-0005-0000-0000-00006B010000}"/>
    <cellStyle name="60% - アクセント 2 2 2" xfId="352" xr:uid="{00000000-0005-0000-0000-00006C010000}"/>
    <cellStyle name="60% - アクセント 2 20" xfId="353" xr:uid="{00000000-0005-0000-0000-00006D010000}"/>
    <cellStyle name="60% - アクセント 2 21" xfId="354" xr:uid="{00000000-0005-0000-0000-00006E010000}"/>
    <cellStyle name="60% - アクセント 2 22" xfId="355" xr:uid="{00000000-0005-0000-0000-00006F010000}"/>
    <cellStyle name="60% - アクセント 2 23" xfId="356" xr:uid="{00000000-0005-0000-0000-000070010000}"/>
    <cellStyle name="60% - アクセント 2 24" xfId="357" xr:uid="{00000000-0005-0000-0000-000071010000}"/>
    <cellStyle name="60% - アクセント 2 25" xfId="358" xr:uid="{00000000-0005-0000-0000-000072010000}"/>
    <cellStyle name="60% - アクセント 2 3" xfId="359" xr:uid="{00000000-0005-0000-0000-000073010000}"/>
    <cellStyle name="60% - アクセント 2 3 2" xfId="360" xr:uid="{00000000-0005-0000-0000-000074010000}"/>
    <cellStyle name="60% - アクセント 2 4" xfId="361" xr:uid="{00000000-0005-0000-0000-000075010000}"/>
    <cellStyle name="60% - アクセント 2 5" xfId="362" xr:uid="{00000000-0005-0000-0000-000076010000}"/>
    <cellStyle name="60% - アクセント 2 6" xfId="363" xr:uid="{00000000-0005-0000-0000-000077010000}"/>
    <cellStyle name="60% - アクセント 2 7" xfId="364" xr:uid="{00000000-0005-0000-0000-000078010000}"/>
    <cellStyle name="60% - アクセント 2 8" xfId="365" xr:uid="{00000000-0005-0000-0000-000079010000}"/>
    <cellStyle name="60% - アクセント 2 9" xfId="366" xr:uid="{00000000-0005-0000-0000-00007A010000}"/>
    <cellStyle name="60% - アクセント 3" xfId="1776" builtinId="40" customBuiltin="1"/>
    <cellStyle name="60% - アクセント 3 10" xfId="367" xr:uid="{00000000-0005-0000-0000-00007C010000}"/>
    <cellStyle name="60% - アクセント 3 11" xfId="368" xr:uid="{00000000-0005-0000-0000-00007D010000}"/>
    <cellStyle name="60% - アクセント 3 12" xfId="369" xr:uid="{00000000-0005-0000-0000-00007E010000}"/>
    <cellStyle name="60% - アクセント 3 13" xfId="370" xr:uid="{00000000-0005-0000-0000-00007F010000}"/>
    <cellStyle name="60% - アクセント 3 14" xfId="371" xr:uid="{00000000-0005-0000-0000-000080010000}"/>
    <cellStyle name="60% - アクセント 3 15" xfId="372" xr:uid="{00000000-0005-0000-0000-000081010000}"/>
    <cellStyle name="60% - アクセント 3 16" xfId="373" xr:uid="{00000000-0005-0000-0000-000082010000}"/>
    <cellStyle name="60% - アクセント 3 17" xfId="374" xr:uid="{00000000-0005-0000-0000-000083010000}"/>
    <cellStyle name="60% - アクセント 3 18" xfId="375" xr:uid="{00000000-0005-0000-0000-000084010000}"/>
    <cellStyle name="60% - アクセント 3 19" xfId="376" xr:uid="{00000000-0005-0000-0000-000085010000}"/>
    <cellStyle name="60% - アクセント 3 2" xfId="377" xr:uid="{00000000-0005-0000-0000-000086010000}"/>
    <cellStyle name="60% - アクセント 3 2 2" xfId="378" xr:uid="{00000000-0005-0000-0000-000087010000}"/>
    <cellStyle name="60% - アクセント 3 20" xfId="379" xr:uid="{00000000-0005-0000-0000-000088010000}"/>
    <cellStyle name="60% - アクセント 3 21" xfId="380" xr:uid="{00000000-0005-0000-0000-000089010000}"/>
    <cellStyle name="60% - アクセント 3 22" xfId="381" xr:uid="{00000000-0005-0000-0000-00008A010000}"/>
    <cellStyle name="60% - アクセント 3 23" xfId="382" xr:uid="{00000000-0005-0000-0000-00008B010000}"/>
    <cellStyle name="60% - アクセント 3 24" xfId="383" xr:uid="{00000000-0005-0000-0000-00008C010000}"/>
    <cellStyle name="60% - アクセント 3 25" xfId="384" xr:uid="{00000000-0005-0000-0000-00008D010000}"/>
    <cellStyle name="60% - アクセント 3 3" xfId="385" xr:uid="{00000000-0005-0000-0000-00008E010000}"/>
    <cellStyle name="60% - アクセント 3 3 2" xfId="386" xr:uid="{00000000-0005-0000-0000-00008F010000}"/>
    <cellStyle name="60% - アクセント 3 4" xfId="387" xr:uid="{00000000-0005-0000-0000-000090010000}"/>
    <cellStyle name="60% - アクセント 3 5" xfId="388" xr:uid="{00000000-0005-0000-0000-000091010000}"/>
    <cellStyle name="60% - アクセント 3 6" xfId="389" xr:uid="{00000000-0005-0000-0000-000092010000}"/>
    <cellStyle name="60% - アクセント 3 7" xfId="390" xr:uid="{00000000-0005-0000-0000-000093010000}"/>
    <cellStyle name="60% - アクセント 3 8" xfId="391" xr:uid="{00000000-0005-0000-0000-000094010000}"/>
    <cellStyle name="60% - アクセント 3 9" xfId="392" xr:uid="{00000000-0005-0000-0000-000095010000}"/>
    <cellStyle name="60% - アクセント 4" xfId="1780" builtinId="44" customBuiltin="1"/>
    <cellStyle name="60% - アクセント 4 10" xfId="393" xr:uid="{00000000-0005-0000-0000-000097010000}"/>
    <cellStyle name="60% - アクセント 4 11" xfId="394" xr:uid="{00000000-0005-0000-0000-000098010000}"/>
    <cellStyle name="60% - アクセント 4 12" xfId="395" xr:uid="{00000000-0005-0000-0000-000099010000}"/>
    <cellStyle name="60% - アクセント 4 13" xfId="396" xr:uid="{00000000-0005-0000-0000-00009A010000}"/>
    <cellStyle name="60% - アクセント 4 14" xfId="397" xr:uid="{00000000-0005-0000-0000-00009B010000}"/>
    <cellStyle name="60% - アクセント 4 15" xfId="398" xr:uid="{00000000-0005-0000-0000-00009C010000}"/>
    <cellStyle name="60% - アクセント 4 16" xfId="399" xr:uid="{00000000-0005-0000-0000-00009D010000}"/>
    <cellStyle name="60% - アクセント 4 17" xfId="400" xr:uid="{00000000-0005-0000-0000-00009E010000}"/>
    <cellStyle name="60% - アクセント 4 18" xfId="401" xr:uid="{00000000-0005-0000-0000-00009F010000}"/>
    <cellStyle name="60% - アクセント 4 19" xfId="402" xr:uid="{00000000-0005-0000-0000-0000A0010000}"/>
    <cellStyle name="60% - アクセント 4 2" xfId="403" xr:uid="{00000000-0005-0000-0000-0000A1010000}"/>
    <cellStyle name="60% - アクセント 4 2 2" xfId="404" xr:uid="{00000000-0005-0000-0000-0000A2010000}"/>
    <cellStyle name="60% - アクセント 4 20" xfId="405" xr:uid="{00000000-0005-0000-0000-0000A3010000}"/>
    <cellStyle name="60% - アクセント 4 21" xfId="406" xr:uid="{00000000-0005-0000-0000-0000A4010000}"/>
    <cellStyle name="60% - アクセント 4 22" xfId="407" xr:uid="{00000000-0005-0000-0000-0000A5010000}"/>
    <cellStyle name="60% - アクセント 4 23" xfId="408" xr:uid="{00000000-0005-0000-0000-0000A6010000}"/>
    <cellStyle name="60% - アクセント 4 24" xfId="409" xr:uid="{00000000-0005-0000-0000-0000A7010000}"/>
    <cellStyle name="60% - アクセント 4 25" xfId="410" xr:uid="{00000000-0005-0000-0000-0000A8010000}"/>
    <cellStyle name="60% - アクセント 4 3" xfId="411" xr:uid="{00000000-0005-0000-0000-0000A9010000}"/>
    <cellStyle name="60% - アクセント 4 3 2" xfId="412" xr:uid="{00000000-0005-0000-0000-0000AA010000}"/>
    <cellStyle name="60% - アクセント 4 4" xfId="413" xr:uid="{00000000-0005-0000-0000-0000AB010000}"/>
    <cellStyle name="60% - アクセント 4 5" xfId="414" xr:uid="{00000000-0005-0000-0000-0000AC010000}"/>
    <cellStyle name="60% - アクセント 4 6" xfId="415" xr:uid="{00000000-0005-0000-0000-0000AD010000}"/>
    <cellStyle name="60% - アクセント 4 7" xfId="416" xr:uid="{00000000-0005-0000-0000-0000AE010000}"/>
    <cellStyle name="60% - アクセント 4 8" xfId="417" xr:uid="{00000000-0005-0000-0000-0000AF010000}"/>
    <cellStyle name="60% - アクセント 4 9" xfId="418" xr:uid="{00000000-0005-0000-0000-0000B0010000}"/>
    <cellStyle name="60% - アクセント 5" xfId="1784" builtinId="48" customBuiltin="1"/>
    <cellStyle name="60% - アクセント 5 10" xfId="419" xr:uid="{00000000-0005-0000-0000-0000B2010000}"/>
    <cellStyle name="60% - アクセント 5 11" xfId="420" xr:uid="{00000000-0005-0000-0000-0000B3010000}"/>
    <cellStyle name="60% - アクセント 5 12" xfId="421" xr:uid="{00000000-0005-0000-0000-0000B4010000}"/>
    <cellStyle name="60% - アクセント 5 13" xfId="422" xr:uid="{00000000-0005-0000-0000-0000B5010000}"/>
    <cellStyle name="60% - アクセント 5 14" xfId="423" xr:uid="{00000000-0005-0000-0000-0000B6010000}"/>
    <cellStyle name="60% - アクセント 5 15" xfId="424" xr:uid="{00000000-0005-0000-0000-0000B7010000}"/>
    <cellStyle name="60% - アクセント 5 16" xfId="425" xr:uid="{00000000-0005-0000-0000-0000B8010000}"/>
    <cellStyle name="60% - アクセント 5 17" xfId="426" xr:uid="{00000000-0005-0000-0000-0000B9010000}"/>
    <cellStyle name="60% - アクセント 5 18" xfId="427" xr:uid="{00000000-0005-0000-0000-0000BA010000}"/>
    <cellStyle name="60% - アクセント 5 19" xfId="428" xr:uid="{00000000-0005-0000-0000-0000BB010000}"/>
    <cellStyle name="60% - アクセント 5 2" xfId="429" xr:uid="{00000000-0005-0000-0000-0000BC010000}"/>
    <cellStyle name="60% - アクセント 5 2 2" xfId="430" xr:uid="{00000000-0005-0000-0000-0000BD010000}"/>
    <cellStyle name="60% - アクセント 5 20" xfId="431" xr:uid="{00000000-0005-0000-0000-0000BE010000}"/>
    <cellStyle name="60% - アクセント 5 21" xfId="432" xr:uid="{00000000-0005-0000-0000-0000BF010000}"/>
    <cellStyle name="60% - アクセント 5 22" xfId="433" xr:uid="{00000000-0005-0000-0000-0000C0010000}"/>
    <cellStyle name="60% - アクセント 5 23" xfId="434" xr:uid="{00000000-0005-0000-0000-0000C1010000}"/>
    <cellStyle name="60% - アクセント 5 24" xfId="435" xr:uid="{00000000-0005-0000-0000-0000C2010000}"/>
    <cellStyle name="60% - アクセント 5 25" xfId="436" xr:uid="{00000000-0005-0000-0000-0000C3010000}"/>
    <cellStyle name="60% - アクセント 5 3" xfId="437" xr:uid="{00000000-0005-0000-0000-0000C4010000}"/>
    <cellStyle name="60% - アクセント 5 3 2" xfId="438" xr:uid="{00000000-0005-0000-0000-0000C5010000}"/>
    <cellStyle name="60% - アクセント 5 4" xfId="439" xr:uid="{00000000-0005-0000-0000-0000C6010000}"/>
    <cellStyle name="60% - アクセント 5 5" xfId="440" xr:uid="{00000000-0005-0000-0000-0000C7010000}"/>
    <cellStyle name="60% - アクセント 5 6" xfId="441" xr:uid="{00000000-0005-0000-0000-0000C8010000}"/>
    <cellStyle name="60% - アクセント 5 7" xfId="442" xr:uid="{00000000-0005-0000-0000-0000C9010000}"/>
    <cellStyle name="60% - アクセント 5 8" xfId="443" xr:uid="{00000000-0005-0000-0000-0000CA010000}"/>
    <cellStyle name="60% - アクセント 5 9" xfId="444" xr:uid="{00000000-0005-0000-0000-0000CB010000}"/>
    <cellStyle name="60% - アクセント 6" xfId="1788" builtinId="52" customBuiltin="1"/>
    <cellStyle name="60% - アクセント 6 10" xfId="445" xr:uid="{00000000-0005-0000-0000-0000CD010000}"/>
    <cellStyle name="60% - アクセント 6 11" xfId="446" xr:uid="{00000000-0005-0000-0000-0000CE010000}"/>
    <cellStyle name="60% - アクセント 6 12" xfId="447" xr:uid="{00000000-0005-0000-0000-0000CF010000}"/>
    <cellStyle name="60% - アクセント 6 13" xfId="448" xr:uid="{00000000-0005-0000-0000-0000D0010000}"/>
    <cellStyle name="60% - アクセント 6 14" xfId="449" xr:uid="{00000000-0005-0000-0000-0000D1010000}"/>
    <cellStyle name="60% - アクセント 6 15" xfId="450" xr:uid="{00000000-0005-0000-0000-0000D2010000}"/>
    <cellStyle name="60% - アクセント 6 16" xfId="451" xr:uid="{00000000-0005-0000-0000-0000D3010000}"/>
    <cellStyle name="60% - アクセント 6 17" xfId="452" xr:uid="{00000000-0005-0000-0000-0000D4010000}"/>
    <cellStyle name="60% - アクセント 6 18" xfId="453" xr:uid="{00000000-0005-0000-0000-0000D5010000}"/>
    <cellStyle name="60% - アクセント 6 19" xfId="454" xr:uid="{00000000-0005-0000-0000-0000D6010000}"/>
    <cellStyle name="60% - アクセント 6 2" xfId="455" xr:uid="{00000000-0005-0000-0000-0000D7010000}"/>
    <cellStyle name="60% - アクセント 6 2 2" xfId="456" xr:uid="{00000000-0005-0000-0000-0000D8010000}"/>
    <cellStyle name="60% - アクセント 6 20" xfId="457" xr:uid="{00000000-0005-0000-0000-0000D9010000}"/>
    <cellStyle name="60% - アクセント 6 21" xfId="458" xr:uid="{00000000-0005-0000-0000-0000DA010000}"/>
    <cellStyle name="60% - アクセント 6 22" xfId="459" xr:uid="{00000000-0005-0000-0000-0000DB010000}"/>
    <cellStyle name="60% - アクセント 6 23" xfId="460" xr:uid="{00000000-0005-0000-0000-0000DC010000}"/>
    <cellStyle name="60% - アクセント 6 24" xfId="461" xr:uid="{00000000-0005-0000-0000-0000DD010000}"/>
    <cellStyle name="60% - アクセント 6 25" xfId="462" xr:uid="{00000000-0005-0000-0000-0000DE010000}"/>
    <cellStyle name="60% - アクセント 6 3" xfId="463" xr:uid="{00000000-0005-0000-0000-0000DF010000}"/>
    <cellStyle name="60% - アクセント 6 3 2" xfId="464" xr:uid="{00000000-0005-0000-0000-0000E0010000}"/>
    <cellStyle name="60% - アクセント 6 4" xfId="465" xr:uid="{00000000-0005-0000-0000-0000E1010000}"/>
    <cellStyle name="60% - アクセント 6 5" xfId="466" xr:uid="{00000000-0005-0000-0000-0000E2010000}"/>
    <cellStyle name="60% - アクセント 6 6" xfId="467" xr:uid="{00000000-0005-0000-0000-0000E3010000}"/>
    <cellStyle name="60% - アクセント 6 7" xfId="468" xr:uid="{00000000-0005-0000-0000-0000E4010000}"/>
    <cellStyle name="60% - アクセント 6 8" xfId="469" xr:uid="{00000000-0005-0000-0000-0000E5010000}"/>
    <cellStyle name="60% - アクセント 6 9" xfId="470" xr:uid="{00000000-0005-0000-0000-0000E6010000}"/>
    <cellStyle name="アクセント 1" xfId="1765" builtinId="29" customBuiltin="1"/>
    <cellStyle name="アクセント 1 10" xfId="471" xr:uid="{00000000-0005-0000-0000-0000E8010000}"/>
    <cellStyle name="アクセント 1 11" xfId="472" xr:uid="{00000000-0005-0000-0000-0000E9010000}"/>
    <cellStyle name="アクセント 1 12" xfId="473" xr:uid="{00000000-0005-0000-0000-0000EA010000}"/>
    <cellStyle name="アクセント 1 13" xfId="474" xr:uid="{00000000-0005-0000-0000-0000EB010000}"/>
    <cellStyle name="アクセント 1 14" xfId="475" xr:uid="{00000000-0005-0000-0000-0000EC010000}"/>
    <cellStyle name="アクセント 1 15" xfId="476" xr:uid="{00000000-0005-0000-0000-0000ED010000}"/>
    <cellStyle name="アクセント 1 16" xfId="477" xr:uid="{00000000-0005-0000-0000-0000EE010000}"/>
    <cellStyle name="アクセント 1 17" xfId="478" xr:uid="{00000000-0005-0000-0000-0000EF010000}"/>
    <cellStyle name="アクセント 1 18" xfId="479" xr:uid="{00000000-0005-0000-0000-0000F0010000}"/>
    <cellStyle name="アクセント 1 19" xfId="480" xr:uid="{00000000-0005-0000-0000-0000F1010000}"/>
    <cellStyle name="アクセント 1 2" xfId="481" xr:uid="{00000000-0005-0000-0000-0000F2010000}"/>
    <cellStyle name="アクセント 1 2 2" xfId="482" xr:uid="{00000000-0005-0000-0000-0000F3010000}"/>
    <cellStyle name="アクセント 1 20" xfId="483" xr:uid="{00000000-0005-0000-0000-0000F4010000}"/>
    <cellStyle name="アクセント 1 21" xfId="484" xr:uid="{00000000-0005-0000-0000-0000F5010000}"/>
    <cellStyle name="アクセント 1 22" xfId="485" xr:uid="{00000000-0005-0000-0000-0000F6010000}"/>
    <cellStyle name="アクセント 1 23" xfId="486" xr:uid="{00000000-0005-0000-0000-0000F7010000}"/>
    <cellStyle name="アクセント 1 24" xfId="487" xr:uid="{00000000-0005-0000-0000-0000F8010000}"/>
    <cellStyle name="アクセント 1 25" xfId="488" xr:uid="{00000000-0005-0000-0000-0000F9010000}"/>
    <cellStyle name="アクセント 1 3" xfId="489" xr:uid="{00000000-0005-0000-0000-0000FA010000}"/>
    <cellStyle name="アクセント 1 3 2" xfId="490" xr:uid="{00000000-0005-0000-0000-0000FB010000}"/>
    <cellStyle name="アクセント 1 4" xfId="491" xr:uid="{00000000-0005-0000-0000-0000FC010000}"/>
    <cellStyle name="アクセント 1 5" xfId="492" xr:uid="{00000000-0005-0000-0000-0000FD010000}"/>
    <cellStyle name="アクセント 1 6" xfId="493" xr:uid="{00000000-0005-0000-0000-0000FE010000}"/>
    <cellStyle name="アクセント 1 7" xfId="494" xr:uid="{00000000-0005-0000-0000-0000FF010000}"/>
    <cellStyle name="アクセント 1 8" xfId="495" xr:uid="{00000000-0005-0000-0000-000000020000}"/>
    <cellStyle name="アクセント 1 9" xfId="496" xr:uid="{00000000-0005-0000-0000-000001020000}"/>
    <cellStyle name="アクセント 2" xfId="1769" builtinId="33" customBuiltin="1"/>
    <cellStyle name="アクセント 2 10" xfId="497" xr:uid="{00000000-0005-0000-0000-000003020000}"/>
    <cellStyle name="アクセント 2 11" xfId="498" xr:uid="{00000000-0005-0000-0000-000004020000}"/>
    <cellStyle name="アクセント 2 12" xfId="499" xr:uid="{00000000-0005-0000-0000-000005020000}"/>
    <cellStyle name="アクセント 2 13" xfId="500" xr:uid="{00000000-0005-0000-0000-000006020000}"/>
    <cellStyle name="アクセント 2 14" xfId="501" xr:uid="{00000000-0005-0000-0000-000007020000}"/>
    <cellStyle name="アクセント 2 15" xfId="502" xr:uid="{00000000-0005-0000-0000-000008020000}"/>
    <cellStyle name="アクセント 2 16" xfId="503" xr:uid="{00000000-0005-0000-0000-000009020000}"/>
    <cellStyle name="アクセント 2 17" xfId="504" xr:uid="{00000000-0005-0000-0000-00000A020000}"/>
    <cellStyle name="アクセント 2 18" xfId="505" xr:uid="{00000000-0005-0000-0000-00000B020000}"/>
    <cellStyle name="アクセント 2 19" xfId="506" xr:uid="{00000000-0005-0000-0000-00000C020000}"/>
    <cellStyle name="アクセント 2 2" xfId="507" xr:uid="{00000000-0005-0000-0000-00000D020000}"/>
    <cellStyle name="アクセント 2 2 2" xfId="508" xr:uid="{00000000-0005-0000-0000-00000E020000}"/>
    <cellStyle name="アクセント 2 20" xfId="509" xr:uid="{00000000-0005-0000-0000-00000F020000}"/>
    <cellStyle name="アクセント 2 21" xfId="510" xr:uid="{00000000-0005-0000-0000-000010020000}"/>
    <cellStyle name="アクセント 2 22" xfId="511" xr:uid="{00000000-0005-0000-0000-000011020000}"/>
    <cellStyle name="アクセント 2 23" xfId="512" xr:uid="{00000000-0005-0000-0000-000012020000}"/>
    <cellStyle name="アクセント 2 24" xfId="513" xr:uid="{00000000-0005-0000-0000-000013020000}"/>
    <cellStyle name="アクセント 2 25" xfId="514" xr:uid="{00000000-0005-0000-0000-000014020000}"/>
    <cellStyle name="アクセント 2 3" xfId="515" xr:uid="{00000000-0005-0000-0000-000015020000}"/>
    <cellStyle name="アクセント 2 3 2" xfId="516" xr:uid="{00000000-0005-0000-0000-000016020000}"/>
    <cellStyle name="アクセント 2 4" xfId="517" xr:uid="{00000000-0005-0000-0000-000017020000}"/>
    <cellStyle name="アクセント 2 5" xfId="518" xr:uid="{00000000-0005-0000-0000-000018020000}"/>
    <cellStyle name="アクセント 2 6" xfId="519" xr:uid="{00000000-0005-0000-0000-000019020000}"/>
    <cellStyle name="アクセント 2 7" xfId="520" xr:uid="{00000000-0005-0000-0000-00001A020000}"/>
    <cellStyle name="アクセント 2 8" xfId="521" xr:uid="{00000000-0005-0000-0000-00001B020000}"/>
    <cellStyle name="アクセント 2 9" xfId="522" xr:uid="{00000000-0005-0000-0000-00001C020000}"/>
    <cellStyle name="アクセント 3" xfId="1773" builtinId="37" customBuiltin="1"/>
    <cellStyle name="アクセント 3 10" xfId="523" xr:uid="{00000000-0005-0000-0000-00001E020000}"/>
    <cellStyle name="アクセント 3 11" xfId="524" xr:uid="{00000000-0005-0000-0000-00001F020000}"/>
    <cellStyle name="アクセント 3 12" xfId="525" xr:uid="{00000000-0005-0000-0000-000020020000}"/>
    <cellStyle name="アクセント 3 13" xfId="526" xr:uid="{00000000-0005-0000-0000-000021020000}"/>
    <cellStyle name="アクセント 3 14" xfId="527" xr:uid="{00000000-0005-0000-0000-000022020000}"/>
    <cellStyle name="アクセント 3 15" xfId="528" xr:uid="{00000000-0005-0000-0000-000023020000}"/>
    <cellStyle name="アクセント 3 16" xfId="529" xr:uid="{00000000-0005-0000-0000-000024020000}"/>
    <cellStyle name="アクセント 3 17" xfId="530" xr:uid="{00000000-0005-0000-0000-000025020000}"/>
    <cellStyle name="アクセント 3 18" xfId="531" xr:uid="{00000000-0005-0000-0000-000026020000}"/>
    <cellStyle name="アクセント 3 19" xfId="532" xr:uid="{00000000-0005-0000-0000-000027020000}"/>
    <cellStyle name="アクセント 3 2" xfId="533" xr:uid="{00000000-0005-0000-0000-000028020000}"/>
    <cellStyle name="アクセント 3 2 2" xfId="534" xr:uid="{00000000-0005-0000-0000-000029020000}"/>
    <cellStyle name="アクセント 3 20" xfId="535" xr:uid="{00000000-0005-0000-0000-00002A020000}"/>
    <cellStyle name="アクセント 3 21" xfId="536" xr:uid="{00000000-0005-0000-0000-00002B020000}"/>
    <cellStyle name="アクセント 3 22" xfId="537" xr:uid="{00000000-0005-0000-0000-00002C020000}"/>
    <cellStyle name="アクセント 3 23" xfId="538" xr:uid="{00000000-0005-0000-0000-00002D020000}"/>
    <cellStyle name="アクセント 3 24" xfId="539" xr:uid="{00000000-0005-0000-0000-00002E020000}"/>
    <cellStyle name="アクセント 3 25" xfId="540" xr:uid="{00000000-0005-0000-0000-00002F020000}"/>
    <cellStyle name="アクセント 3 3" xfId="541" xr:uid="{00000000-0005-0000-0000-000030020000}"/>
    <cellStyle name="アクセント 3 3 2" xfId="542" xr:uid="{00000000-0005-0000-0000-000031020000}"/>
    <cellStyle name="アクセント 3 4" xfId="543" xr:uid="{00000000-0005-0000-0000-000032020000}"/>
    <cellStyle name="アクセント 3 5" xfId="544" xr:uid="{00000000-0005-0000-0000-000033020000}"/>
    <cellStyle name="アクセント 3 6" xfId="545" xr:uid="{00000000-0005-0000-0000-000034020000}"/>
    <cellStyle name="アクセント 3 7" xfId="546" xr:uid="{00000000-0005-0000-0000-000035020000}"/>
    <cellStyle name="アクセント 3 8" xfId="547" xr:uid="{00000000-0005-0000-0000-000036020000}"/>
    <cellStyle name="アクセント 3 9" xfId="548" xr:uid="{00000000-0005-0000-0000-000037020000}"/>
    <cellStyle name="アクセント 4" xfId="1777" builtinId="41" customBuiltin="1"/>
    <cellStyle name="アクセント 4 10" xfId="549" xr:uid="{00000000-0005-0000-0000-000039020000}"/>
    <cellStyle name="アクセント 4 11" xfId="550" xr:uid="{00000000-0005-0000-0000-00003A020000}"/>
    <cellStyle name="アクセント 4 12" xfId="551" xr:uid="{00000000-0005-0000-0000-00003B020000}"/>
    <cellStyle name="アクセント 4 13" xfId="552" xr:uid="{00000000-0005-0000-0000-00003C020000}"/>
    <cellStyle name="アクセント 4 14" xfId="553" xr:uid="{00000000-0005-0000-0000-00003D020000}"/>
    <cellStyle name="アクセント 4 15" xfId="554" xr:uid="{00000000-0005-0000-0000-00003E020000}"/>
    <cellStyle name="アクセント 4 16" xfId="555" xr:uid="{00000000-0005-0000-0000-00003F020000}"/>
    <cellStyle name="アクセント 4 17" xfId="556" xr:uid="{00000000-0005-0000-0000-000040020000}"/>
    <cellStyle name="アクセント 4 18" xfId="557" xr:uid="{00000000-0005-0000-0000-000041020000}"/>
    <cellStyle name="アクセント 4 19" xfId="558" xr:uid="{00000000-0005-0000-0000-000042020000}"/>
    <cellStyle name="アクセント 4 2" xfId="559" xr:uid="{00000000-0005-0000-0000-000043020000}"/>
    <cellStyle name="アクセント 4 2 2" xfId="560" xr:uid="{00000000-0005-0000-0000-000044020000}"/>
    <cellStyle name="アクセント 4 20" xfId="561" xr:uid="{00000000-0005-0000-0000-000045020000}"/>
    <cellStyle name="アクセント 4 21" xfId="562" xr:uid="{00000000-0005-0000-0000-000046020000}"/>
    <cellStyle name="アクセント 4 22" xfId="563" xr:uid="{00000000-0005-0000-0000-000047020000}"/>
    <cellStyle name="アクセント 4 23" xfId="564" xr:uid="{00000000-0005-0000-0000-000048020000}"/>
    <cellStyle name="アクセント 4 24" xfId="565" xr:uid="{00000000-0005-0000-0000-000049020000}"/>
    <cellStyle name="アクセント 4 25" xfId="566" xr:uid="{00000000-0005-0000-0000-00004A020000}"/>
    <cellStyle name="アクセント 4 3" xfId="567" xr:uid="{00000000-0005-0000-0000-00004B020000}"/>
    <cellStyle name="アクセント 4 3 2" xfId="568" xr:uid="{00000000-0005-0000-0000-00004C020000}"/>
    <cellStyle name="アクセント 4 4" xfId="569" xr:uid="{00000000-0005-0000-0000-00004D020000}"/>
    <cellStyle name="アクセント 4 5" xfId="570" xr:uid="{00000000-0005-0000-0000-00004E020000}"/>
    <cellStyle name="アクセント 4 6" xfId="571" xr:uid="{00000000-0005-0000-0000-00004F020000}"/>
    <cellStyle name="アクセント 4 7" xfId="572" xr:uid="{00000000-0005-0000-0000-000050020000}"/>
    <cellStyle name="アクセント 4 8" xfId="573" xr:uid="{00000000-0005-0000-0000-000051020000}"/>
    <cellStyle name="アクセント 4 9" xfId="574" xr:uid="{00000000-0005-0000-0000-000052020000}"/>
    <cellStyle name="アクセント 5" xfId="1781" builtinId="45" customBuiltin="1"/>
    <cellStyle name="アクセント 5 10" xfId="575" xr:uid="{00000000-0005-0000-0000-000054020000}"/>
    <cellStyle name="アクセント 5 11" xfId="576" xr:uid="{00000000-0005-0000-0000-000055020000}"/>
    <cellStyle name="アクセント 5 12" xfId="577" xr:uid="{00000000-0005-0000-0000-000056020000}"/>
    <cellStyle name="アクセント 5 13" xfId="578" xr:uid="{00000000-0005-0000-0000-000057020000}"/>
    <cellStyle name="アクセント 5 14" xfId="579" xr:uid="{00000000-0005-0000-0000-000058020000}"/>
    <cellStyle name="アクセント 5 15" xfId="580" xr:uid="{00000000-0005-0000-0000-000059020000}"/>
    <cellStyle name="アクセント 5 16" xfId="581" xr:uid="{00000000-0005-0000-0000-00005A020000}"/>
    <cellStyle name="アクセント 5 17" xfId="582" xr:uid="{00000000-0005-0000-0000-00005B020000}"/>
    <cellStyle name="アクセント 5 18" xfId="583" xr:uid="{00000000-0005-0000-0000-00005C020000}"/>
    <cellStyle name="アクセント 5 19" xfId="584" xr:uid="{00000000-0005-0000-0000-00005D020000}"/>
    <cellStyle name="アクセント 5 2" xfId="585" xr:uid="{00000000-0005-0000-0000-00005E020000}"/>
    <cellStyle name="アクセント 5 2 2" xfId="586" xr:uid="{00000000-0005-0000-0000-00005F020000}"/>
    <cellStyle name="アクセント 5 20" xfId="587" xr:uid="{00000000-0005-0000-0000-000060020000}"/>
    <cellStyle name="アクセント 5 21" xfId="588" xr:uid="{00000000-0005-0000-0000-000061020000}"/>
    <cellStyle name="アクセント 5 22" xfId="589" xr:uid="{00000000-0005-0000-0000-000062020000}"/>
    <cellStyle name="アクセント 5 23" xfId="590" xr:uid="{00000000-0005-0000-0000-000063020000}"/>
    <cellStyle name="アクセント 5 24" xfId="591" xr:uid="{00000000-0005-0000-0000-000064020000}"/>
    <cellStyle name="アクセント 5 25" xfId="592" xr:uid="{00000000-0005-0000-0000-000065020000}"/>
    <cellStyle name="アクセント 5 3" xfId="593" xr:uid="{00000000-0005-0000-0000-000066020000}"/>
    <cellStyle name="アクセント 5 3 2" xfId="594" xr:uid="{00000000-0005-0000-0000-000067020000}"/>
    <cellStyle name="アクセント 5 4" xfId="595" xr:uid="{00000000-0005-0000-0000-000068020000}"/>
    <cellStyle name="アクセント 5 5" xfId="596" xr:uid="{00000000-0005-0000-0000-000069020000}"/>
    <cellStyle name="アクセント 5 6" xfId="597" xr:uid="{00000000-0005-0000-0000-00006A020000}"/>
    <cellStyle name="アクセント 5 7" xfId="598" xr:uid="{00000000-0005-0000-0000-00006B020000}"/>
    <cellStyle name="アクセント 5 8" xfId="599" xr:uid="{00000000-0005-0000-0000-00006C020000}"/>
    <cellStyle name="アクセント 5 9" xfId="600" xr:uid="{00000000-0005-0000-0000-00006D020000}"/>
    <cellStyle name="アクセント 6" xfId="1785" builtinId="49" customBuiltin="1"/>
    <cellStyle name="アクセント 6 10" xfId="601" xr:uid="{00000000-0005-0000-0000-00006F020000}"/>
    <cellStyle name="アクセント 6 11" xfId="602" xr:uid="{00000000-0005-0000-0000-000070020000}"/>
    <cellStyle name="アクセント 6 12" xfId="603" xr:uid="{00000000-0005-0000-0000-000071020000}"/>
    <cellStyle name="アクセント 6 13" xfId="604" xr:uid="{00000000-0005-0000-0000-000072020000}"/>
    <cellStyle name="アクセント 6 14" xfId="605" xr:uid="{00000000-0005-0000-0000-000073020000}"/>
    <cellStyle name="アクセント 6 15" xfId="606" xr:uid="{00000000-0005-0000-0000-000074020000}"/>
    <cellStyle name="アクセント 6 16" xfId="607" xr:uid="{00000000-0005-0000-0000-000075020000}"/>
    <cellStyle name="アクセント 6 17" xfId="608" xr:uid="{00000000-0005-0000-0000-000076020000}"/>
    <cellStyle name="アクセント 6 18" xfId="609" xr:uid="{00000000-0005-0000-0000-000077020000}"/>
    <cellStyle name="アクセント 6 19" xfId="610" xr:uid="{00000000-0005-0000-0000-000078020000}"/>
    <cellStyle name="アクセント 6 2" xfId="611" xr:uid="{00000000-0005-0000-0000-000079020000}"/>
    <cellStyle name="アクセント 6 2 2" xfId="612" xr:uid="{00000000-0005-0000-0000-00007A020000}"/>
    <cellStyle name="アクセント 6 20" xfId="613" xr:uid="{00000000-0005-0000-0000-00007B020000}"/>
    <cellStyle name="アクセント 6 21" xfId="614" xr:uid="{00000000-0005-0000-0000-00007C020000}"/>
    <cellStyle name="アクセント 6 22" xfId="615" xr:uid="{00000000-0005-0000-0000-00007D020000}"/>
    <cellStyle name="アクセント 6 23" xfId="616" xr:uid="{00000000-0005-0000-0000-00007E020000}"/>
    <cellStyle name="アクセント 6 24" xfId="617" xr:uid="{00000000-0005-0000-0000-00007F020000}"/>
    <cellStyle name="アクセント 6 25" xfId="618" xr:uid="{00000000-0005-0000-0000-000080020000}"/>
    <cellStyle name="アクセント 6 3" xfId="619" xr:uid="{00000000-0005-0000-0000-000081020000}"/>
    <cellStyle name="アクセント 6 3 2" xfId="620" xr:uid="{00000000-0005-0000-0000-000082020000}"/>
    <cellStyle name="アクセント 6 4" xfId="621" xr:uid="{00000000-0005-0000-0000-000083020000}"/>
    <cellStyle name="アクセント 6 5" xfId="622" xr:uid="{00000000-0005-0000-0000-000084020000}"/>
    <cellStyle name="アクセント 6 6" xfId="623" xr:uid="{00000000-0005-0000-0000-000085020000}"/>
    <cellStyle name="アクセント 6 7" xfId="624" xr:uid="{00000000-0005-0000-0000-000086020000}"/>
    <cellStyle name="アクセント 6 8" xfId="625" xr:uid="{00000000-0005-0000-0000-000087020000}"/>
    <cellStyle name="アクセント 6 9" xfId="626" xr:uid="{00000000-0005-0000-0000-000088020000}"/>
    <cellStyle name="タイトル" xfId="1750" builtinId="15" customBuiltin="1"/>
    <cellStyle name="タイトル 10" xfId="627" xr:uid="{00000000-0005-0000-0000-00008A020000}"/>
    <cellStyle name="タイトル 11" xfId="628" xr:uid="{00000000-0005-0000-0000-00008B020000}"/>
    <cellStyle name="タイトル 12" xfId="629" xr:uid="{00000000-0005-0000-0000-00008C020000}"/>
    <cellStyle name="タイトル 13" xfId="630" xr:uid="{00000000-0005-0000-0000-00008D020000}"/>
    <cellStyle name="タイトル 14" xfId="631" xr:uid="{00000000-0005-0000-0000-00008E020000}"/>
    <cellStyle name="タイトル 15" xfId="632" xr:uid="{00000000-0005-0000-0000-00008F020000}"/>
    <cellStyle name="タイトル 16" xfId="633" xr:uid="{00000000-0005-0000-0000-000090020000}"/>
    <cellStyle name="タイトル 17" xfId="634" xr:uid="{00000000-0005-0000-0000-000091020000}"/>
    <cellStyle name="タイトル 18" xfId="635" xr:uid="{00000000-0005-0000-0000-000092020000}"/>
    <cellStyle name="タイトル 19" xfId="636" xr:uid="{00000000-0005-0000-0000-000093020000}"/>
    <cellStyle name="タイトル 2" xfId="637" xr:uid="{00000000-0005-0000-0000-000094020000}"/>
    <cellStyle name="タイトル 2 2" xfId="638" xr:uid="{00000000-0005-0000-0000-000095020000}"/>
    <cellStyle name="タイトル 20" xfId="639" xr:uid="{00000000-0005-0000-0000-000096020000}"/>
    <cellStyle name="タイトル 21" xfId="640" xr:uid="{00000000-0005-0000-0000-000097020000}"/>
    <cellStyle name="タイトル 22" xfId="641" xr:uid="{00000000-0005-0000-0000-000098020000}"/>
    <cellStyle name="タイトル 23" xfId="642" xr:uid="{00000000-0005-0000-0000-000099020000}"/>
    <cellStyle name="タイトル 24" xfId="643" xr:uid="{00000000-0005-0000-0000-00009A020000}"/>
    <cellStyle name="タイトル 25" xfId="644" xr:uid="{00000000-0005-0000-0000-00009B020000}"/>
    <cellStyle name="タイトル 3" xfId="645" xr:uid="{00000000-0005-0000-0000-00009C020000}"/>
    <cellStyle name="タイトル 3 2" xfId="646" xr:uid="{00000000-0005-0000-0000-00009D020000}"/>
    <cellStyle name="タイトル 4" xfId="647" xr:uid="{00000000-0005-0000-0000-00009E020000}"/>
    <cellStyle name="タイトル 5" xfId="648" xr:uid="{00000000-0005-0000-0000-00009F020000}"/>
    <cellStyle name="タイトル 6" xfId="649" xr:uid="{00000000-0005-0000-0000-0000A0020000}"/>
    <cellStyle name="タイトル 7" xfId="650" xr:uid="{00000000-0005-0000-0000-0000A1020000}"/>
    <cellStyle name="タイトル 8" xfId="651" xr:uid="{00000000-0005-0000-0000-0000A2020000}"/>
    <cellStyle name="タイトル 9" xfId="652" xr:uid="{00000000-0005-0000-0000-0000A3020000}"/>
    <cellStyle name="チェック セル" xfId="1760" builtinId="23" customBuiltin="1"/>
    <cellStyle name="チェック セル 10" xfId="653" xr:uid="{00000000-0005-0000-0000-0000A5020000}"/>
    <cellStyle name="チェック セル 11" xfId="654" xr:uid="{00000000-0005-0000-0000-0000A6020000}"/>
    <cellStyle name="チェック セル 12" xfId="655" xr:uid="{00000000-0005-0000-0000-0000A7020000}"/>
    <cellStyle name="チェック セル 13" xfId="656" xr:uid="{00000000-0005-0000-0000-0000A8020000}"/>
    <cellStyle name="チェック セル 14" xfId="657" xr:uid="{00000000-0005-0000-0000-0000A9020000}"/>
    <cellStyle name="チェック セル 15" xfId="658" xr:uid="{00000000-0005-0000-0000-0000AA020000}"/>
    <cellStyle name="チェック セル 16" xfId="659" xr:uid="{00000000-0005-0000-0000-0000AB020000}"/>
    <cellStyle name="チェック セル 17" xfId="660" xr:uid="{00000000-0005-0000-0000-0000AC020000}"/>
    <cellStyle name="チェック セル 18" xfId="661" xr:uid="{00000000-0005-0000-0000-0000AD020000}"/>
    <cellStyle name="チェック セル 19" xfId="662" xr:uid="{00000000-0005-0000-0000-0000AE020000}"/>
    <cellStyle name="チェック セル 2" xfId="663" xr:uid="{00000000-0005-0000-0000-0000AF020000}"/>
    <cellStyle name="チェック セル 2 2" xfId="664" xr:uid="{00000000-0005-0000-0000-0000B0020000}"/>
    <cellStyle name="チェック セル 20" xfId="665" xr:uid="{00000000-0005-0000-0000-0000B1020000}"/>
    <cellStyle name="チェック セル 21" xfId="666" xr:uid="{00000000-0005-0000-0000-0000B2020000}"/>
    <cellStyle name="チェック セル 22" xfId="667" xr:uid="{00000000-0005-0000-0000-0000B3020000}"/>
    <cellStyle name="チェック セル 23" xfId="668" xr:uid="{00000000-0005-0000-0000-0000B4020000}"/>
    <cellStyle name="チェック セル 24" xfId="669" xr:uid="{00000000-0005-0000-0000-0000B5020000}"/>
    <cellStyle name="チェック セル 25" xfId="670" xr:uid="{00000000-0005-0000-0000-0000B6020000}"/>
    <cellStyle name="チェック セル 3" xfId="671" xr:uid="{00000000-0005-0000-0000-0000B7020000}"/>
    <cellStyle name="チェック セル 3 2" xfId="672" xr:uid="{00000000-0005-0000-0000-0000B8020000}"/>
    <cellStyle name="チェック セル 4" xfId="673" xr:uid="{00000000-0005-0000-0000-0000B9020000}"/>
    <cellStyle name="チェック セル 5" xfId="674" xr:uid="{00000000-0005-0000-0000-0000BA020000}"/>
    <cellStyle name="チェック セル 6" xfId="675" xr:uid="{00000000-0005-0000-0000-0000BB020000}"/>
    <cellStyle name="チェック セル 7" xfId="676" xr:uid="{00000000-0005-0000-0000-0000BC020000}"/>
    <cellStyle name="チェック セル 8" xfId="677" xr:uid="{00000000-0005-0000-0000-0000BD020000}"/>
    <cellStyle name="チェック セル 9" xfId="678" xr:uid="{00000000-0005-0000-0000-0000BE020000}"/>
    <cellStyle name="どちらでもない" xfId="1755" builtinId="28" customBuiltin="1"/>
    <cellStyle name="どちらでもない 10" xfId="679" xr:uid="{00000000-0005-0000-0000-0000C0020000}"/>
    <cellStyle name="どちらでもない 11" xfId="680" xr:uid="{00000000-0005-0000-0000-0000C1020000}"/>
    <cellStyle name="どちらでもない 12" xfId="681" xr:uid="{00000000-0005-0000-0000-0000C2020000}"/>
    <cellStyle name="どちらでもない 13" xfId="682" xr:uid="{00000000-0005-0000-0000-0000C3020000}"/>
    <cellStyle name="どちらでもない 14" xfId="683" xr:uid="{00000000-0005-0000-0000-0000C4020000}"/>
    <cellStyle name="どちらでもない 15" xfId="684" xr:uid="{00000000-0005-0000-0000-0000C5020000}"/>
    <cellStyle name="どちらでもない 16" xfId="685" xr:uid="{00000000-0005-0000-0000-0000C6020000}"/>
    <cellStyle name="どちらでもない 17" xfId="686" xr:uid="{00000000-0005-0000-0000-0000C7020000}"/>
    <cellStyle name="どちらでもない 18" xfId="687" xr:uid="{00000000-0005-0000-0000-0000C8020000}"/>
    <cellStyle name="どちらでもない 19" xfId="688" xr:uid="{00000000-0005-0000-0000-0000C9020000}"/>
    <cellStyle name="どちらでもない 2" xfId="689" xr:uid="{00000000-0005-0000-0000-0000CA020000}"/>
    <cellStyle name="どちらでもない 2 2" xfId="690" xr:uid="{00000000-0005-0000-0000-0000CB020000}"/>
    <cellStyle name="どちらでもない 20" xfId="691" xr:uid="{00000000-0005-0000-0000-0000CC020000}"/>
    <cellStyle name="どちらでもない 21" xfId="692" xr:uid="{00000000-0005-0000-0000-0000CD020000}"/>
    <cellStyle name="どちらでもない 22" xfId="693" xr:uid="{00000000-0005-0000-0000-0000CE020000}"/>
    <cellStyle name="どちらでもない 23" xfId="694" xr:uid="{00000000-0005-0000-0000-0000CF020000}"/>
    <cellStyle name="どちらでもない 24" xfId="695" xr:uid="{00000000-0005-0000-0000-0000D0020000}"/>
    <cellStyle name="どちらでもない 25" xfId="696" xr:uid="{00000000-0005-0000-0000-0000D1020000}"/>
    <cellStyle name="どちらでもない 3" xfId="697" xr:uid="{00000000-0005-0000-0000-0000D2020000}"/>
    <cellStyle name="どちらでもない 3 2" xfId="698" xr:uid="{00000000-0005-0000-0000-0000D3020000}"/>
    <cellStyle name="どちらでもない 4" xfId="699" xr:uid="{00000000-0005-0000-0000-0000D4020000}"/>
    <cellStyle name="どちらでもない 5" xfId="700" xr:uid="{00000000-0005-0000-0000-0000D5020000}"/>
    <cellStyle name="どちらでもない 6" xfId="701" xr:uid="{00000000-0005-0000-0000-0000D6020000}"/>
    <cellStyle name="どちらでもない 7" xfId="702" xr:uid="{00000000-0005-0000-0000-0000D7020000}"/>
    <cellStyle name="どちらでもない 8" xfId="703" xr:uid="{00000000-0005-0000-0000-0000D8020000}"/>
    <cellStyle name="どちらでもない 9" xfId="704" xr:uid="{00000000-0005-0000-0000-0000D9020000}"/>
    <cellStyle name="パーセント" xfId="1551" builtinId="5"/>
    <cellStyle name="パーセント 2" xfId="705" xr:uid="{00000000-0005-0000-0000-0000DB020000}"/>
    <cellStyle name="パーセント 2 2" xfId="706" xr:uid="{00000000-0005-0000-0000-0000DC020000}"/>
    <cellStyle name="パーセント 2 2 2" xfId="707" xr:uid="{00000000-0005-0000-0000-0000DD020000}"/>
    <cellStyle name="パーセント 2 2 2 2" xfId="1552" xr:uid="{00000000-0005-0000-0000-0000DE020000}"/>
    <cellStyle name="パーセント 2 2 3" xfId="1553" xr:uid="{00000000-0005-0000-0000-0000DF020000}"/>
    <cellStyle name="パーセント 2 3" xfId="708"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9" xr:uid="{00000000-0005-0000-0000-0000E7020000}"/>
    <cellStyle name="パーセント 2 4 2 2" xfId="1560" xr:uid="{00000000-0005-0000-0000-0000E8020000}"/>
    <cellStyle name="パーセント 2 4 3" xfId="1561" xr:uid="{00000000-0005-0000-0000-0000E9020000}"/>
    <cellStyle name="パーセント 2 4 3 2" xfId="1562" xr:uid="{00000000-0005-0000-0000-0000EA020000}"/>
    <cellStyle name="パーセント 3" xfId="709" xr:uid="{00000000-0005-0000-0000-0000EB020000}"/>
    <cellStyle name="パーセント 3 2" xfId="1563" xr:uid="{00000000-0005-0000-0000-0000EC020000}"/>
    <cellStyle name="パーセント 3 3" xfId="1564" xr:uid="{00000000-0005-0000-0000-0000ED020000}"/>
    <cellStyle name="パーセント 3 3 2" xfId="1565" xr:uid="{00000000-0005-0000-0000-0000EE020000}"/>
    <cellStyle name="パーセント 3 3 2 2" xfId="1566" xr:uid="{00000000-0005-0000-0000-0000EF020000}"/>
    <cellStyle name="パーセント 3 3 3" xfId="1567" xr:uid="{00000000-0005-0000-0000-0000F0020000}"/>
    <cellStyle name="パーセント 3 3 3 2" xfId="1568" xr:uid="{00000000-0005-0000-0000-0000F1020000}"/>
    <cellStyle name="パーセント 3 3 4" xfId="1569" xr:uid="{00000000-0005-0000-0000-0000F2020000}"/>
    <cellStyle name="パーセント 3 4" xfId="1570" xr:uid="{00000000-0005-0000-0000-0000F3020000}"/>
    <cellStyle name="パーセント 3 4 2" xfId="1571" xr:uid="{00000000-0005-0000-0000-0000F4020000}"/>
    <cellStyle name="パーセント 3 5" xfId="1572" xr:uid="{00000000-0005-0000-0000-0000F5020000}"/>
    <cellStyle name="パーセント 3 5 2" xfId="1573" xr:uid="{00000000-0005-0000-0000-0000F6020000}"/>
    <cellStyle name="パーセント 4" xfId="710" xr:uid="{00000000-0005-0000-0000-0000F7020000}"/>
    <cellStyle name="パーセント 5" xfId="711" xr:uid="{00000000-0005-0000-0000-0000F8020000}"/>
    <cellStyle name="パーセント 6" xfId="1574" xr:uid="{00000000-0005-0000-0000-0000F9020000}"/>
    <cellStyle name="パーセント 7" xfId="1575" xr:uid="{00000000-0005-0000-0000-0000FA020000}"/>
    <cellStyle name="ハイパーリンク 2" xfId="1576" xr:uid="{00000000-0005-0000-0000-0000FB020000}"/>
    <cellStyle name="メモ" xfId="1762" builtinId="10" customBuiltin="1"/>
    <cellStyle name="メモ 10" xfId="712" xr:uid="{00000000-0005-0000-0000-0000FD020000}"/>
    <cellStyle name="メモ 11" xfId="713" xr:uid="{00000000-0005-0000-0000-0000FE020000}"/>
    <cellStyle name="メモ 12" xfId="714" xr:uid="{00000000-0005-0000-0000-0000FF020000}"/>
    <cellStyle name="メモ 13" xfId="715" xr:uid="{00000000-0005-0000-0000-000000030000}"/>
    <cellStyle name="メモ 14" xfId="716" xr:uid="{00000000-0005-0000-0000-000001030000}"/>
    <cellStyle name="メモ 15" xfId="717" xr:uid="{00000000-0005-0000-0000-000002030000}"/>
    <cellStyle name="メモ 16" xfId="718" xr:uid="{00000000-0005-0000-0000-000003030000}"/>
    <cellStyle name="メモ 17" xfId="719" xr:uid="{00000000-0005-0000-0000-000004030000}"/>
    <cellStyle name="メモ 18" xfId="720" xr:uid="{00000000-0005-0000-0000-000005030000}"/>
    <cellStyle name="メモ 19" xfId="721" xr:uid="{00000000-0005-0000-0000-000006030000}"/>
    <cellStyle name="メモ 2" xfId="722" xr:uid="{00000000-0005-0000-0000-000007030000}"/>
    <cellStyle name="メモ 2 2" xfId="723" xr:uid="{00000000-0005-0000-0000-000008030000}"/>
    <cellStyle name="メモ 2 2 2" xfId="724" xr:uid="{00000000-0005-0000-0000-000009030000}"/>
    <cellStyle name="メモ 2 2 2 2" xfId="1391" xr:uid="{00000000-0005-0000-0000-00000A030000}"/>
    <cellStyle name="メモ 2 2 2 2 2" xfId="1392" xr:uid="{00000000-0005-0000-0000-00000B030000}"/>
    <cellStyle name="メモ 2 2 2 3" xfId="1393" xr:uid="{00000000-0005-0000-0000-00000C030000}"/>
    <cellStyle name="メモ 2 2 3" xfId="725" xr:uid="{00000000-0005-0000-0000-00000D030000}"/>
    <cellStyle name="メモ 2 2 3 2" xfId="1394" xr:uid="{00000000-0005-0000-0000-00000E030000}"/>
    <cellStyle name="メモ 2 2 4" xfId="1577" xr:uid="{00000000-0005-0000-0000-00000F030000}"/>
    <cellStyle name="メモ 2 2 4 2" xfId="1578" xr:uid="{00000000-0005-0000-0000-000010030000}"/>
    <cellStyle name="メモ 2 2 5" xfId="1579" xr:uid="{00000000-0005-0000-0000-000011030000}"/>
    <cellStyle name="メモ 2 2 6" xfId="1580" xr:uid="{00000000-0005-0000-0000-000012030000}"/>
    <cellStyle name="メモ 2 2 6 2" xfId="1581" xr:uid="{00000000-0005-0000-0000-000013030000}"/>
    <cellStyle name="メモ 20" xfId="726" xr:uid="{00000000-0005-0000-0000-000014030000}"/>
    <cellStyle name="メモ 21" xfId="727" xr:uid="{00000000-0005-0000-0000-000015030000}"/>
    <cellStyle name="メモ 22" xfId="728" xr:uid="{00000000-0005-0000-0000-000016030000}"/>
    <cellStyle name="メモ 23" xfId="729" xr:uid="{00000000-0005-0000-0000-000017030000}"/>
    <cellStyle name="メモ 24" xfId="730" xr:uid="{00000000-0005-0000-0000-000018030000}"/>
    <cellStyle name="メモ 25" xfId="731" xr:uid="{00000000-0005-0000-0000-000019030000}"/>
    <cellStyle name="メモ 3" xfId="732" xr:uid="{00000000-0005-0000-0000-00001A030000}"/>
    <cellStyle name="メモ 3 2" xfId="733" xr:uid="{00000000-0005-0000-0000-00001B030000}"/>
    <cellStyle name="メモ 3 2 2" xfId="1395" xr:uid="{00000000-0005-0000-0000-00001C030000}"/>
    <cellStyle name="メモ 3 2 2 2" xfId="1396" xr:uid="{00000000-0005-0000-0000-00001D030000}"/>
    <cellStyle name="メモ 3 2 3" xfId="1397" xr:uid="{00000000-0005-0000-0000-00001E030000}"/>
    <cellStyle name="メモ 3 3" xfId="734" xr:uid="{00000000-0005-0000-0000-00001F030000}"/>
    <cellStyle name="メモ 3 3 2" xfId="1398" xr:uid="{00000000-0005-0000-0000-000020030000}"/>
    <cellStyle name="メモ 3 4" xfId="1582" xr:uid="{00000000-0005-0000-0000-000021030000}"/>
    <cellStyle name="メモ 3 4 2" xfId="1583" xr:uid="{00000000-0005-0000-0000-000022030000}"/>
    <cellStyle name="メモ 3 5" xfId="1584" xr:uid="{00000000-0005-0000-0000-000023030000}"/>
    <cellStyle name="メモ 3 6" xfId="1585" xr:uid="{00000000-0005-0000-0000-000024030000}"/>
    <cellStyle name="メモ 3 6 2" xfId="1586" xr:uid="{00000000-0005-0000-0000-000025030000}"/>
    <cellStyle name="メモ 4" xfId="735" xr:uid="{00000000-0005-0000-0000-000026030000}"/>
    <cellStyle name="メモ 4 2" xfId="736" xr:uid="{00000000-0005-0000-0000-000027030000}"/>
    <cellStyle name="メモ 4 2 2" xfId="1399" xr:uid="{00000000-0005-0000-0000-000028030000}"/>
    <cellStyle name="メモ 4 2 2 2" xfId="1400" xr:uid="{00000000-0005-0000-0000-000029030000}"/>
    <cellStyle name="メモ 4 2 3" xfId="1401" xr:uid="{00000000-0005-0000-0000-00002A030000}"/>
    <cellStyle name="メモ 4 3" xfId="737" xr:uid="{00000000-0005-0000-0000-00002B030000}"/>
    <cellStyle name="メモ 4 3 2" xfId="1402" xr:uid="{00000000-0005-0000-0000-00002C030000}"/>
    <cellStyle name="メモ 4 4" xfId="1587" xr:uid="{00000000-0005-0000-0000-00002D030000}"/>
    <cellStyle name="メモ 4 4 2" xfId="1588" xr:uid="{00000000-0005-0000-0000-00002E030000}"/>
    <cellStyle name="メモ 4 5" xfId="1589" xr:uid="{00000000-0005-0000-0000-00002F030000}"/>
    <cellStyle name="メモ 4 6" xfId="1590" xr:uid="{00000000-0005-0000-0000-000030030000}"/>
    <cellStyle name="メモ 4 6 2" xfId="1591" xr:uid="{00000000-0005-0000-0000-000031030000}"/>
    <cellStyle name="メモ 5" xfId="738" xr:uid="{00000000-0005-0000-0000-000032030000}"/>
    <cellStyle name="メモ 6" xfId="739" xr:uid="{00000000-0005-0000-0000-000033030000}"/>
    <cellStyle name="メモ 7" xfId="740" xr:uid="{00000000-0005-0000-0000-000034030000}"/>
    <cellStyle name="メモ 8" xfId="741" xr:uid="{00000000-0005-0000-0000-000035030000}"/>
    <cellStyle name="メモ 9" xfId="742" xr:uid="{00000000-0005-0000-0000-000036030000}"/>
    <cellStyle name="リンク セル" xfId="1759" builtinId="24" customBuiltin="1"/>
    <cellStyle name="リンク セル 10" xfId="743" xr:uid="{00000000-0005-0000-0000-000038030000}"/>
    <cellStyle name="リンク セル 11" xfId="744" xr:uid="{00000000-0005-0000-0000-000039030000}"/>
    <cellStyle name="リンク セル 12" xfId="745" xr:uid="{00000000-0005-0000-0000-00003A030000}"/>
    <cellStyle name="リンク セル 13" xfId="746" xr:uid="{00000000-0005-0000-0000-00003B030000}"/>
    <cellStyle name="リンク セル 14" xfId="747" xr:uid="{00000000-0005-0000-0000-00003C030000}"/>
    <cellStyle name="リンク セル 15" xfId="748" xr:uid="{00000000-0005-0000-0000-00003D030000}"/>
    <cellStyle name="リンク セル 16" xfId="749" xr:uid="{00000000-0005-0000-0000-00003E030000}"/>
    <cellStyle name="リンク セル 17" xfId="750" xr:uid="{00000000-0005-0000-0000-00003F030000}"/>
    <cellStyle name="リンク セル 18" xfId="751" xr:uid="{00000000-0005-0000-0000-000040030000}"/>
    <cellStyle name="リンク セル 19" xfId="752" xr:uid="{00000000-0005-0000-0000-000041030000}"/>
    <cellStyle name="リンク セル 2" xfId="753" xr:uid="{00000000-0005-0000-0000-000042030000}"/>
    <cellStyle name="リンク セル 2 2" xfId="754" xr:uid="{00000000-0005-0000-0000-000043030000}"/>
    <cellStyle name="リンク セル 20" xfId="755" xr:uid="{00000000-0005-0000-0000-000044030000}"/>
    <cellStyle name="リンク セル 21" xfId="756" xr:uid="{00000000-0005-0000-0000-000045030000}"/>
    <cellStyle name="リンク セル 22" xfId="757" xr:uid="{00000000-0005-0000-0000-000046030000}"/>
    <cellStyle name="リンク セル 23" xfId="758" xr:uid="{00000000-0005-0000-0000-000047030000}"/>
    <cellStyle name="リンク セル 24" xfId="759" xr:uid="{00000000-0005-0000-0000-000048030000}"/>
    <cellStyle name="リンク セル 25" xfId="760" xr:uid="{00000000-0005-0000-0000-000049030000}"/>
    <cellStyle name="リンク セル 3" xfId="761" xr:uid="{00000000-0005-0000-0000-00004A030000}"/>
    <cellStyle name="リンク セル 3 2" xfId="762" xr:uid="{00000000-0005-0000-0000-00004B030000}"/>
    <cellStyle name="リンク セル 4" xfId="763" xr:uid="{00000000-0005-0000-0000-00004C030000}"/>
    <cellStyle name="リンク セル 5" xfId="764" xr:uid="{00000000-0005-0000-0000-00004D030000}"/>
    <cellStyle name="リンク セル 6" xfId="765" xr:uid="{00000000-0005-0000-0000-00004E030000}"/>
    <cellStyle name="リンク セル 7" xfId="766" xr:uid="{00000000-0005-0000-0000-00004F030000}"/>
    <cellStyle name="リンク セル 8" xfId="767" xr:uid="{00000000-0005-0000-0000-000050030000}"/>
    <cellStyle name="リンク セル 9" xfId="768" xr:uid="{00000000-0005-0000-0000-000051030000}"/>
    <cellStyle name="悪い" xfId="1746" builtinId="27" customBuiltin="1"/>
    <cellStyle name="悪い 10" xfId="769" xr:uid="{00000000-0005-0000-0000-000053030000}"/>
    <cellStyle name="悪い 11" xfId="770" xr:uid="{00000000-0005-0000-0000-000054030000}"/>
    <cellStyle name="悪い 12" xfId="771" xr:uid="{00000000-0005-0000-0000-000055030000}"/>
    <cellStyle name="悪い 13" xfId="772" xr:uid="{00000000-0005-0000-0000-000056030000}"/>
    <cellStyle name="悪い 14" xfId="773" xr:uid="{00000000-0005-0000-0000-000057030000}"/>
    <cellStyle name="悪い 15" xfId="774" xr:uid="{00000000-0005-0000-0000-000058030000}"/>
    <cellStyle name="悪い 16" xfId="775" xr:uid="{00000000-0005-0000-0000-000059030000}"/>
    <cellStyle name="悪い 17" xfId="776" xr:uid="{00000000-0005-0000-0000-00005A030000}"/>
    <cellStyle name="悪い 18" xfId="777" xr:uid="{00000000-0005-0000-0000-00005B030000}"/>
    <cellStyle name="悪い 19" xfId="778" xr:uid="{00000000-0005-0000-0000-00005C030000}"/>
    <cellStyle name="悪い 2" xfId="779" xr:uid="{00000000-0005-0000-0000-00005D030000}"/>
    <cellStyle name="悪い 2 2" xfId="780" xr:uid="{00000000-0005-0000-0000-00005E030000}"/>
    <cellStyle name="悪い 2 3" xfId="1403" xr:uid="{00000000-0005-0000-0000-00005F030000}"/>
    <cellStyle name="悪い 20" xfId="781" xr:uid="{00000000-0005-0000-0000-000060030000}"/>
    <cellStyle name="悪い 21" xfId="782" xr:uid="{00000000-0005-0000-0000-000061030000}"/>
    <cellStyle name="悪い 22" xfId="783" xr:uid="{00000000-0005-0000-0000-000062030000}"/>
    <cellStyle name="悪い 23" xfId="784" xr:uid="{00000000-0005-0000-0000-000063030000}"/>
    <cellStyle name="悪い 24" xfId="785" xr:uid="{00000000-0005-0000-0000-000064030000}"/>
    <cellStyle name="悪い 25" xfId="786" xr:uid="{00000000-0005-0000-0000-000065030000}"/>
    <cellStyle name="悪い 3" xfId="787" xr:uid="{00000000-0005-0000-0000-000066030000}"/>
    <cellStyle name="悪い 3 2" xfId="788" xr:uid="{00000000-0005-0000-0000-000067030000}"/>
    <cellStyle name="悪い 4" xfId="789" xr:uid="{00000000-0005-0000-0000-000068030000}"/>
    <cellStyle name="悪い 5" xfId="790" xr:uid="{00000000-0005-0000-0000-000069030000}"/>
    <cellStyle name="悪い 6" xfId="791" xr:uid="{00000000-0005-0000-0000-00006A030000}"/>
    <cellStyle name="悪い 7" xfId="792" xr:uid="{00000000-0005-0000-0000-00006B030000}"/>
    <cellStyle name="悪い 8" xfId="793" xr:uid="{00000000-0005-0000-0000-00006C030000}"/>
    <cellStyle name="悪い 9" xfId="794" xr:uid="{00000000-0005-0000-0000-00006D030000}"/>
    <cellStyle name="計算" xfId="1758" builtinId="22" customBuiltin="1"/>
    <cellStyle name="計算 10" xfId="795" xr:uid="{00000000-0005-0000-0000-00006F030000}"/>
    <cellStyle name="計算 11" xfId="796" xr:uid="{00000000-0005-0000-0000-000070030000}"/>
    <cellStyle name="計算 12" xfId="797" xr:uid="{00000000-0005-0000-0000-000071030000}"/>
    <cellStyle name="計算 13" xfId="798" xr:uid="{00000000-0005-0000-0000-000072030000}"/>
    <cellStyle name="計算 14" xfId="799" xr:uid="{00000000-0005-0000-0000-000073030000}"/>
    <cellStyle name="計算 15" xfId="800" xr:uid="{00000000-0005-0000-0000-000074030000}"/>
    <cellStyle name="計算 16" xfId="801" xr:uid="{00000000-0005-0000-0000-000075030000}"/>
    <cellStyle name="計算 17" xfId="802" xr:uid="{00000000-0005-0000-0000-000076030000}"/>
    <cellStyle name="計算 18" xfId="803" xr:uid="{00000000-0005-0000-0000-000077030000}"/>
    <cellStyle name="計算 19" xfId="804" xr:uid="{00000000-0005-0000-0000-000078030000}"/>
    <cellStyle name="計算 2" xfId="805" xr:uid="{00000000-0005-0000-0000-000079030000}"/>
    <cellStyle name="計算 2 2" xfId="806" xr:uid="{00000000-0005-0000-0000-00007A030000}"/>
    <cellStyle name="計算 2 2 2" xfId="807" xr:uid="{00000000-0005-0000-0000-00007B030000}"/>
    <cellStyle name="計算 2 2 2 2" xfId="1404" xr:uid="{00000000-0005-0000-0000-00007C030000}"/>
    <cellStyle name="計算 2 2 2 2 2" xfId="1405" xr:uid="{00000000-0005-0000-0000-00007D030000}"/>
    <cellStyle name="計算 2 2 2 3" xfId="1406" xr:uid="{00000000-0005-0000-0000-00007E030000}"/>
    <cellStyle name="計算 2 2 3" xfId="808" xr:uid="{00000000-0005-0000-0000-00007F030000}"/>
    <cellStyle name="計算 2 2 3 2" xfId="1407" xr:uid="{00000000-0005-0000-0000-000080030000}"/>
    <cellStyle name="計算 2 2 4" xfId="1592" xr:uid="{00000000-0005-0000-0000-000081030000}"/>
    <cellStyle name="計算 2 2 4 2" xfId="1593" xr:uid="{00000000-0005-0000-0000-000082030000}"/>
    <cellStyle name="計算 2 2 5" xfId="1594" xr:uid="{00000000-0005-0000-0000-000083030000}"/>
    <cellStyle name="計算 2 2 6" xfId="1595" xr:uid="{00000000-0005-0000-0000-000084030000}"/>
    <cellStyle name="計算 2 2 6 2" xfId="1596" xr:uid="{00000000-0005-0000-0000-000085030000}"/>
    <cellStyle name="計算 20" xfId="809" xr:uid="{00000000-0005-0000-0000-000086030000}"/>
    <cellStyle name="計算 21" xfId="810" xr:uid="{00000000-0005-0000-0000-000087030000}"/>
    <cellStyle name="計算 22" xfId="811" xr:uid="{00000000-0005-0000-0000-000088030000}"/>
    <cellStyle name="計算 23" xfId="812" xr:uid="{00000000-0005-0000-0000-000089030000}"/>
    <cellStyle name="計算 24" xfId="813" xr:uid="{00000000-0005-0000-0000-00008A030000}"/>
    <cellStyle name="計算 25" xfId="814" xr:uid="{00000000-0005-0000-0000-00008B030000}"/>
    <cellStyle name="計算 3" xfId="815" xr:uid="{00000000-0005-0000-0000-00008C030000}"/>
    <cellStyle name="計算 3 2" xfId="816" xr:uid="{00000000-0005-0000-0000-00008D030000}"/>
    <cellStyle name="計算 3 2 2" xfId="1408" xr:uid="{00000000-0005-0000-0000-00008E030000}"/>
    <cellStyle name="計算 3 2 2 2" xfId="1409" xr:uid="{00000000-0005-0000-0000-00008F030000}"/>
    <cellStyle name="計算 3 2 3" xfId="1410" xr:uid="{00000000-0005-0000-0000-000090030000}"/>
    <cellStyle name="計算 3 3" xfId="817" xr:uid="{00000000-0005-0000-0000-000091030000}"/>
    <cellStyle name="計算 3 3 2" xfId="1411" xr:uid="{00000000-0005-0000-0000-000092030000}"/>
    <cellStyle name="計算 3 4" xfId="1597" xr:uid="{00000000-0005-0000-0000-000093030000}"/>
    <cellStyle name="計算 3 4 2" xfId="1598" xr:uid="{00000000-0005-0000-0000-000094030000}"/>
    <cellStyle name="計算 3 5" xfId="1599" xr:uid="{00000000-0005-0000-0000-000095030000}"/>
    <cellStyle name="計算 3 6" xfId="1600" xr:uid="{00000000-0005-0000-0000-000096030000}"/>
    <cellStyle name="計算 3 6 2" xfId="1601" xr:uid="{00000000-0005-0000-0000-000097030000}"/>
    <cellStyle name="計算 4" xfId="818" xr:uid="{00000000-0005-0000-0000-000098030000}"/>
    <cellStyle name="計算 4 2" xfId="819" xr:uid="{00000000-0005-0000-0000-000099030000}"/>
    <cellStyle name="計算 4 2 2" xfId="1412" xr:uid="{00000000-0005-0000-0000-00009A030000}"/>
    <cellStyle name="計算 4 2 2 2" xfId="1413" xr:uid="{00000000-0005-0000-0000-00009B030000}"/>
    <cellStyle name="計算 4 2 3" xfId="1414" xr:uid="{00000000-0005-0000-0000-00009C030000}"/>
    <cellStyle name="計算 4 3" xfId="820" xr:uid="{00000000-0005-0000-0000-00009D030000}"/>
    <cellStyle name="計算 4 3 2" xfId="1415" xr:uid="{00000000-0005-0000-0000-00009E030000}"/>
    <cellStyle name="計算 4 4" xfId="1602" xr:uid="{00000000-0005-0000-0000-00009F030000}"/>
    <cellStyle name="計算 4 4 2" xfId="1603" xr:uid="{00000000-0005-0000-0000-0000A0030000}"/>
    <cellStyle name="計算 4 5" xfId="1604" xr:uid="{00000000-0005-0000-0000-0000A1030000}"/>
    <cellStyle name="計算 4 6" xfId="1605" xr:uid="{00000000-0005-0000-0000-0000A2030000}"/>
    <cellStyle name="計算 4 6 2" xfId="1606" xr:uid="{00000000-0005-0000-0000-0000A3030000}"/>
    <cellStyle name="計算 5" xfId="821" xr:uid="{00000000-0005-0000-0000-0000A4030000}"/>
    <cellStyle name="計算 6" xfId="822" xr:uid="{00000000-0005-0000-0000-0000A5030000}"/>
    <cellStyle name="計算 7" xfId="823" xr:uid="{00000000-0005-0000-0000-0000A6030000}"/>
    <cellStyle name="計算 8" xfId="824" xr:uid="{00000000-0005-0000-0000-0000A7030000}"/>
    <cellStyle name="計算 9" xfId="825" xr:uid="{00000000-0005-0000-0000-0000A8030000}"/>
    <cellStyle name="警告文" xfId="1761" builtinId="11" customBuiltin="1"/>
    <cellStyle name="警告文 10" xfId="826" xr:uid="{00000000-0005-0000-0000-0000AA030000}"/>
    <cellStyle name="警告文 11" xfId="827" xr:uid="{00000000-0005-0000-0000-0000AB030000}"/>
    <cellStyle name="警告文 12" xfId="828" xr:uid="{00000000-0005-0000-0000-0000AC030000}"/>
    <cellStyle name="警告文 13" xfId="829" xr:uid="{00000000-0005-0000-0000-0000AD030000}"/>
    <cellStyle name="警告文 14" xfId="830" xr:uid="{00000000-0005-0000-0000-0000AE030000}"/>
    <cellStyle name="警告文 15" xfId="831" xr:uid="{00000000-0005-0000-0000-0000AF030000}"/>
    <cellStyle name="警告文 16" xfId="832" xr:uid="{00000000-0005-0000-0000-0000B0030000}"/>
    <cellStyle name="警告文 17" xfId="833" xr:uid="{00000000-0005-0000-0000-0000B1030000}"/>
    <cellStyle name="警告文 18" xfId="834" xr:uid="{00000000-0005-0000-0000-0000B2030000}"/>
    <cellStyle name="警告文 19" xfId="835" xr:uid="{00000000-0005-0000-0000-0000B3030000}"/>
    <cellStyle name="警告文 2" xfId="836" xr:uid="{00000000-0005-0000-0000-0000B4030000}"/>
    <cellStyle name="警告文 2 2" xfId="837" xr:uid="{00000000-0005-0000-0000-0000B5030000}"/>
    <cellStyle name="警告文 20" xfId="838" xr:uid="{00000000-0005-0000-0000-0000B6030000}"/>
    <cellStyle name="警告文 21" xfId="839" xr:uid="{00000000-0005-0000-0000-0000B7030000}"/>
    <cellStyle name="警告文 22" xfId="840" xr:uid="{00000000-0005-0000-0000-0000B8030000}"/>
    <cellStyle name="警告文 23" xfId="841" xr:uid="{00000000-0005-0000-0000-0000B9030000}"/>
    <cellStyle name="警告文 24" xfId="842" xr:uid="{00000000-0005-0000-0000-0000BA030000}"/>
    <cellStyle name="警告文 25" xfId="843" xr:uid="{00000000-0005-0000-0000-0000BB030000}"/>
    <cellStyle name="警告文 3" xfId="844" xr:uid="{00000000-0005-0000-0000-0000BC030000}"/>
    <cellStyle name="警告文 3 2" xfId="845" xr:uid="{00000000-0005-0000-0000-0000BD030000}"/>
    <cellStyle name="警告文 4" xfId="846" xr:uid="{00000000-0005-0000-0000-0000BE030000}"/>
    <cellStyle name="警告文 5" xfId="847" xr:uid="{00000000-0005-0000-0000-0000BF030000}"/>
    <cellStyle name="警告文 6" xfId="848" xr:uid="{00000000-0005-0000-0000-0000C0030000}"/>
    <cellStyle name="警告文 7" xfId="849" xr:uid="{00000000-0005-0000-0000-0000C1030000}"/>
    <cellStyle name="警告文 8" xfId="850" xr:uid="{00000000-0005-0000-0000-0000C2030000}"/>
    <cellStyle name="警告文 9" xfId="851" xr:uid="{00000000-0005-0000-0000-0000C3030000}"/>
    <cellStyle name="桁区切り" xfId="1" builtinId="6"/>
    <cellStyle name="桁区切り 2" xfId="852" xr:uid="{00000000-0005-0000-0000-0000C5030000}"/>
    <cellStyle name="桁区切り 2 2" xfId="853" xr:uid="{00000000-0005-0000-0000-0000C6030000}"/>
    <cellStyle name="桁区切り 2 2 2" xfId="854" xr:uid="{00000000-0005-0000-0000-0000C7030000}"/>
    <cellStyle name="桁区切り 2 2 2 2" xfId="1607" xr:uid="{00000000-0005-0000-0000-0000C8030000}"/>
    <cellStyle name="桁区切り 2 2 2 2 2" xfId="1608" xr:uid="{00000000-0005-0000-0000-0000C9030000}"/>
    <cellStyle name="桁区切り 2 2 2 3" xfId="1609" xr:uid="{00000000-0005-0000-0000-0000CA030000}"/>
    <cellStyle name="桁区切り 2 2 3" xfId="1610" xr:uid="{00000000-0005-0000-0000-0000CB030000}"/>
    <cellStyle name="桁区切り 2 2 3 2" xfId="1611" xr:uid="{00000000-0005-0000-0000-0000CC030000}"/>
    <cellStyle name="桁区切り 2 2 3 2 2" xfId="1612" xr:uid="{00000000-0005-0000-0000-0000CD030000}"/>
    <cellStyle name="桁区切り 2 2 3 3" xfId="1613" xr:uid="{00000000-0005-0000-0000-0000CE030000}"/>
    <cellStyle name="桁区切り 2 2 3 3 2" xfId="1614" xr:uid="{00000000-0005-0000-0000-0000CF030000}"/>
    <cellStyle name="桁区切り 2 2 3 4" xfId="1615" xr:uid="{00000000-0005-0000-0000-0000D0030000}"/>
    <cellStyle name="桁区切り 2 2 4" xfId="1616" xr:uid="{00000000-0005-0000-0000-0000D1030000}"/>
    <cellStyle name="桁区切り 2 3" xfId="855" xr:uid="{00000000-0005-0000-0000-0000D2030000}"/>
    <cellStyle name="桁区切り 2 3 2" xfId="1617" xr:uid="{00000000-0005-0000-0000-0000D3030000}"/>
    <cellStyle name="桁区切り 2 3 2 2" xfId="1618" xr:uid="{00000000-0005-0000-0000-0000D4030000}"/>
    <cellStyle name="桁区切り 2 3 3" xfId="1619" xr:uid="{00000000-0005-0000-0000-0000D5030000}"/>
    <cellStyle name="桁区切り 2 4" xfId="1416" xr:uid="{00000000-0005-0000-0000-0000D6030000}"/>
    <cellStyle name="桁区切り 2 5" xfId="1417" xr:uid="{00000000-0005-0000-0000-0000D7030000}"/>
    <cellStyle name="桁区切り 2 5 2" xfId="1418" xr:uid="{00000000-0005-0000-0000-0000D8030000}"/>
    <cellStyle name="桁区切り 2 5 3" xfId="1419" xr:uid="{00000000-0005-0000-0000-0000D9030000}"/>
    <cellStyle name="桁区切り 2 5 3 2" xfId="1420" xr:uid="{00000000-0005-0000-0000-0000DA030000}"/>
    <cellStyle name="桁区切り 2 6" xfId="1421" xr:uid="{00000000-0005-0000-0000-0000DB030000}"/>
    <cellStyle name="桁区切り 2 6 2" xfId="1620" xr:uid="{00000000-0005-0000-0000-0000DC030000}"/>
    <cellStyle name="桁区切り 2 7" xfId="1422" xr:uid="{00000000-0005-0000-0000-0000DD030000}"/>
    <cellStyle name="桁区切り 2 8" xfId="1423" xr:uid="{00000000-0005-0000-0000-0000DE030000}"/>
    <cellStyle name="桁区切り 2 8 2" xfId="1424" xr:uid="{00000000-0005-0000-0000-0000DF030000}"/>
    <cellStyle name="桁区切り 2 8 2 2" xfId="1425" xr:uid="{00000000-0005-0000-0000-0000E0030000}"/>
    <cellStyle name="桁区切り 2 8 2 2 2" xfId="1426" xr:uid="{00000000-0005-0000-0000-0000E1030000}"/>
    <cellStyle name="桁区切り 2 8 2 2 2 2" xfId="1427" xr:uid="{00000000-0005-0000-0000-0000E2030000}"/>
    <cellStyle name="桁区切り 2 8 2 2 2 2 2" xfId="1428" xr:uid="{00000000-0005-0000-0000-0000E3030000}"/>
    <cellStyle name="桁区切り 2 8 2 3" xfId="1429" xr:uid="{00000000-0005-0000-0000-0000E4030000}"/>
    <cellStyle name="桁区切り 2 8 2 3 2" xfId="1430" xr:uid="{00000000-0005-0000-0000-0000E5030000}"/>
    <cellStyle name="桁区切り 2 8 2 3 2 2" xfId="1431" xr:uid="{00000000-0005-0000-0000-0000E6030000}"/>
    <cellStyle name="桁区切り 2 9" xfId="1621" xr:uid="{00000000-0005-0000-0000-0000E7030000}"/>
    <cellStyle name="桁区切り 3" xfId="856" xr:uid="{00000000-0005-0000-0000-0000E8030000}"/>
    <cellStyle name="桁区切り 3 2" xfId="857" xr:uid="{00000000-0005-0000-0000-0000E9030000}"/>
    <cellStyle name="桁区切り 3 3" xfId="1622" xr:uid="{00000000-0005-0000-0000-0000EA030000}"/>
    <cellStyle name="桁区切り 3 3 2" xfId="1623" xr:uid="{00000000-0005-0000-0000-0000EB030000}"/>
    <cellStyle name="桁区切り 3 3 2 2" xfId="1624" xr:uid="{00000000-0005-0000-0000-0000EC030000}"/>
    <cellStyle name="桁区切り 3 3 3" xfId="1625" xr:uid="{00000000-0005-0000-0000-0000ED030000}"/>
    <cellStyle name="桁区切り 3 4" xfId="1626" xr:uid="{00000000-0005-0000-0000-0000EE030000}"/>
    <cellStyle name="桁区切り 3 4 2" xfId="1627" xr:uid="{00000000-0005-0000-0000-0000EF030000}"/>
    <cellStyle name="桁区切り 3 5" xfId="1432" xr:uid="{00000000-0005-0000-0000-0000F0030000}"/>
    <cellStyle name="桁区切り 4" xfId="858" xr:uid="{00000000-0005-0000-0000-0000F1030000}"/>
    <cellStyle name="桁区切り 4 2" xfId="1433" xr:uid="{00000000-0005-0000-0000-0000F2030000}"/>
    <cellStyle name="桁区切り 4 2 2" xfId="1628" xr:uid="{00000000-0005-0000-0000-0000F3030000}"/>
    <cellStyle name="桁区切り 4 2 2 2" xfId="1629" xr:uid="{00000000-0005-0000-0000-0000F4030000}"/>
    <cellStyle name="桁区切り 4 2 3" xfId="1630" xr:uid="{00000000-0005-0000-0000-0000F5030000}"/>
    <cellStyle name="桁区切り 4 3" xfId="1631" xr:uid="{00000000-0005-0000-0000-0000F6030000}"/>
    <cellStyle name="桁区切り 4 3 2" xfId="1632" xr:uid="{00000000-0005-0000-0000-0000F7030000}"/>
    <cellStyle name="桁区切り 4 4" xfId="1633" xr:uid="{00000000-0005-0000-0000-0000F8030000}"/>
    <cellStyle name="桁区切り 5" xfId="1434" xr:uid="{00000000-0005-0000-0000-0000F9030000}"/>
    <cellStyle name="桁区切り 5 2" xfId="1634" xr:uid="{00000000-0005-0000-0000-0000FA030000}"/>
    <cellStyle name="桁区切り 5 2 2" xfId="1635" xr:uid="{00000000-0005-0000-0000-0000FB030000}"/>
    <cellStyle name="桁区切り 5 3" xfId="1636" xr:uid="{00000000-0005-0000-0000-0000FC030000}"/>
    <cellStyle name="桁区切り 6" xfId="1435" xr:uid="{00000000-0005-0000-0000-0000FD030000}"/>
    <cellStyle name="桁区切り 7" xfId="1436" xr:uid="{00000000-0005-0000-0000-0000FE030000}"/>
    <cellStyle name="桁区切り 8" xfId="1437" xr:uid="{00000000-0005-0000-0000-0000FF030000}"/>
    <cellStyle name="桁区切り 8 2" xfId="1438" xr:uid="{00000000-0005-0000-0000-000000040000}"/>
    <cellStyle name="桁区切り 9" xfId="1637" xr:uid="{00000000-0005-0000-0000-000001040000}"/>
    <cellStyle name="桁区切り 9 2" xfId="1638" xr:uid="{00000000-0005-0000-0000-000002040000}"/>
    <cellStyle name="桁区切り 9 2 2" xfId="1639" xr:uid="{00000000-0005-0000-0000-000003040000}"/>
    <cellStyle name="見出し 1" xfId="1751" builtinId="16" customBuiltin="1"/>
    <cellStyle name="見出し 1 10" xfId="859" xr:uid="{00000000-0005-0000-0000-000005040000}"/>
    <cellStyle name="見出し 1 11" xfId="860" xr:uid="{00000000-0005-0000-0000-000006040000}"/>
    <cellStyle name="見出し 1 12" xfId="861" xr:uid="{00000000-0005-0000-0000-000007040000}"/>
    <cellStyle name="見出し 1 13" xfId="862" xr:uid="{00000000-0005-0000-0000-000008040000}"/>
    <cellStyle name="見出し 1 14" xfId="863" xr:uid="{00000000-0005-0000-0000-000009040000}"/>
    <cellStyle name="見出し 1 15" xfId="864" xr:uid="{00000000-0005-0000-0000-00000A040000}"/>
    <cellStyle name="見出し 1 16" xfId="865" xr:uid="{00000000-0005-0000-0000-00000B040000}"/>
    <cellStyle name="見出し 1 17" xfId="866" xr:uid="{00000000-0005-0000-0000-00000C040000}"/>
    <cellStyle name="見出し 1 18" xfId="867" xr:uid="{00000000-0005-0000-0000-00000D040000}"/>
    <cellStyle name="見出し 1 19" xfId="868" xr:uid="{00000000-0005-0000-0000-00000E040000}"/>
    <cellStyle name="見出し 1 2" xfId="869" xr:uid="{00000000-0005-0000-0000-00000F040000}"/>
    <cellStyle name="見出し 1 2 2" xfId="870" xr:uid="{00000000-0005-0000-0000-000010040000}"/>
    <cellStyle name="見出し 1 20" xfId="871" xr:uid="{00000000-0005-0000-0000-000011040000}"/>
    <cellStyle name="見出し 1 21" xfId="872" xr:uid="{00000000-0005-0000-0000-000012040000}"/>
    <cellStyle name="見出し 1 22" xfId="873" xr:uid="{00000000-0005-0000-0000-000013040000}"/>
    <cellStyle name="見出し 1 23" xfId="874" xr:uid="{00000000-0005-0000-0000-000014040000}"/>
    <cellStyle name="見出し 1 24" xfId="875" xr:uid="{00000000-0005-0000-0000-000015040000}"/>
    <cellStyle name="見出し 1 25" xfId="876" xr:uid="{00000000-0005-0000-0000-000016040000}"/>
    <cellStyle name="見出し 1 3" xfId="877" xr:uid="{00000000-0005-0000-0000-000017040000}"/>
    <cellStyle name="見出し 1 3 2" xfId="878" xr:uid="{00000000-0005-0000-0000-000018040000}"/>
    <cellStyle name="見出し 1 4" xfId="879" xr:uid="{00000000-0005-0000-0000-000019040000}"/>
    <cellStyle name="見出し 1 5" xfId="880" xr:uid="{00000000-0005-0000-0000-00001A040000}"/>
    <cellStyle name="見出し 1 6" xfId="881" xr:uid="{00000000-0005-0000-0000-00001B040000}"/>
    <cellStyle name="見出し 1 7" xfId="882" xr:uid="{00000000-0005-0000-0000-00001C040000}"/>
    <cellStyle name="見出し 1 8" xfId="883" xr:uid="{00000000-0005-0000-0000-00001D040000}"/>
    <cellStyle name="見出し 1 9" xfId="884" xr:uid="{00000000-0005-0000-0000-00001E040000}"/>
    <cellStyle name="見出し 2" xfId="1752" builtinId="17" customBuiltin="1"/>
    <cellStyle name="見出し 2 10" xfId="885" xr:uid="{00000000-0005-0000-0000-000020040000}"/>
    <cellStyle name="見出し 2 11" xfId="886" xr:uid="{00000000-0005-0000-0000-000021040000}"/>
    <cellStyle name="見出し 2 12" xfId="887" xr:uid="{00000000-0005-0000-0000-000022040000}"/>
    <cellStyle name="見出し 2 13" xfId="888" xr:uid="{00000000-0005-0000-0000-000023040000}"/>
    <cellStyle name="見出し 2 14" xfId="889" xr:uid="{00000000-0005-0000-0000-000024040000}"/>
    <cellStyle name="見出し 2 15" xfId="890" xr:uid="{00000000-0005-0000-0000-000025040000}"/>
    <cellStyle name="見出し 2 16" xfId="891" xr:uid="{00000000-0005-0000-0000-000026040000}"/>
    <cellStyle name="見出し 2 17" xfId="892" xr:uid="{00000000-0005-0000-0000-000027040000}"/>
    <cellStyle name="見出し 2 18" xfId="893" xr:uid="{00000000-0005-0000-0000-000028040000}"/>
    <cellStyle name="見出し 2 19" xfId="894" xr:uid="{00000000-0005-0000-0000-000029040000}"/>
    <cellStyle name="見出し 2 2" xfId="895" xr:uid="{00000000-0005-0000-0000-00002A040000}"/>
    <cellStyle name="見出し 2 2 2" xfId="896" xr:uid="{00000000-0005-0000-0000-00002B040000}"/>
    <cellStyle name="見出し 2 20" xfId="897" xr:uid="{00000000-0005-0000-0000-00002C040000}"/>
    <cellStyle name="見出し 2 21" xfId="898" xr:uid="{00000000-0005-0000-0000-00002D040000}"/>
    <cellStyle name="見出し 2 22" xfId="899" xr:uid="{00000000-0005-0000-0000-00002E040000}"/>
    <cellStyle name="見出し 2 23" xfId="900" xr:uid="{00000000-0005-0000-0000-00002F040000}"/>
    <cellStyle name="見出し 2 24" xfId="901" xr:uid="{00000000-0005-0000-0000-000030040000}"/>
    <cellStyle name="見出し 2 25" xfId="902" xr:uid="{00000000-0005-0000-0000-000031040000}"/>
    <cellStyle name="見出し 2 3" xfId="903" xr:uid="{00000000-0005-0000-0000-000032040000}"/>
    <cellStyle name="見出し 2 3 2" xfId="904" xr:uid="{00000000-0005-0000-0000-000033040000}"/>
    <cellStyle name="見出し 2 4" xfId="905" xr:uid="{00000000-0005-0000-0000-000034040000}"/>
    <cellStyle name="見出し 2 5" xfId="906" xr:uid="{00000000-0005-0000-0000-000035040000}"/>
    <cellStyle name="見出し 2 6" xfId="907" xr:uid="{00000000-0005-0000-0000-000036040000}"/>
    <cellStyle name="見出し 2 7" xfId="908" xr:uid="{00000000-0005-0000-0000-000037040000}"/>
    <cellStyle name="見出し 2 8" xfId="909" xr:uid="{00000000-0005-0000-0000-000038040000}"/>
    <cellStyle name="見出し 2 9" xfId="910" xr:uid="{00000000-0005-0000-0000-000039040000}"/>
    <cellStyle name="見出し 3" xfId="1753" builtinId="18" customBuiltin="1"/>
    <cellStyle name="見出し 3 10" xfId="911" xr:uid="{00000000-0005-0000-0000-00003B040000}"/>
    <cellStyle name="見出し 3 11" xfId="912" xr:uid="{00000000-0005-0000-0000-00003C040000}"/>
    <cellStyle name="見出し 3 12" xfId="913" xr:uid="{00000000-0005-0000-0000-00003D040000}"/>
    <cellStyle name="見出し 3 13" xfId="914" xr:uid="{00000000-0005-0000-0000-00003E040000}"/>
    <cellStyle name="見出し 3 14" xfId="915" xr:uid="{00000000-0005-0000-0000-00003F040000}"/>
    <cellStyle name="見出し 3 15" xfId="916" xr:uid="{00000000-0005-0000-0000-000040040000}"/>
    <cellStyle name="見出し 3 16" xfId="917" xr:uid="{00000000-0005-0000-0000-000041040000}"/>
    <cellStyle name="見出し 3 17" xfId="918" xr:uid="{00000000-0005-0000-0000-000042040000}"/>
    <cellStyle name="見出し 3 18" xfId="919" xr:uid="{00000000-0005-0000-0000-000043040000}"/>
    <cellStyle name="見出し 3 19" xfId="920" xr:uid="{00000000-0005-0000-0000-000044040000}"/>
    <cellStyle name="見出し 3 2" xfId="921" xr:uid="{00000000-0005-0000-0000-000045040000}"/>
    <cellStyle name="見出し 3 2 2" xfId="922" xr:uid="{00000000-0005-0000-0000-000046040000}"/>
    <cellStyle name="見出し 3 20" xfId="923" xr:uid="{00000000-0005-0000-0000-000047040000}"/>
    <cellStyle name="見出し 3 21" xfId="924" xr:uid="{00000000-0005-0000-0000-000048040000}"/>
    <cellStyle name="見出し 3 22" xfId="925" xr:uid="{00000000-0005-0000-0000-000049040000}"/>
    <cellStyle name="見出し 3 23" xfId="926" xr:uid="{00000000-0005-0000-0000-00004A040000}"/>
    <cellStyle name="見出し 3 24" xfId="927" xr:uid="{00000000-0005-0000-0000-00004B040000}"/>
    <cellStyle name="見出し 3 25" xfId="928" xr:uid="{00000000-0005-0000-0000-00004C040000}"/>
    <cellStyle name="見出し 3 3" xfId="929" xr:uid="{00000000-0005-0000-0000-00004D040000}"/>
    <cellStyle name="見出し 3 3 2" xfId="930" xr:uid="{00000000-0005-0000-0000-00004E040000}"/>
    <cellStyle name="見出し 3 4" xfId="931" xr:uid="{00000000-0005-0000-0000-00004F040000}"/>
    <cellStyle name="見出し 3 5" xfId="932" xr:uid="{00000000-0005-0000-0000-000050040000}"/>
    <cellStyle name="見出し 3 6" xfId="933" xr:uid="{00000000-0005-0000-0000-000051040000}"/>
    <cellStyle name="見出し 3 7" xfId="934" xr:uid="{00000000-0005-0000-0000-000052040000}"/>
    <cellStyle name="見出し 3 8" xfId="935" xr:uid="{00000000-0005-0000-0000-000053040000}"/>
    <cellStyle name="見出し 3 9" xfId="936" xr:uid="{00000000-0005-0000-0000-000054040000}"/>
    <cellStyle name="見出し 4" xfId="1754" builtinId="19" customBuiltin="1"/>
    <cellStyle name="見出し 4 10" xfId="937" xr:uid="{00000000-0005-0000-0000-000056040000}"/>
    <cellStyle name="見出し 4 11" xfId="938" xr:uid="{00000000-0005-0000-0000-000057040000}"/>
    <cellStyle name="見出し 4 12" xfId="939" xr:uid="{00000000-0005-0000-0000-000058040000}"/>
    <cellStyle name="見出し 4 13" xfId="940" xr:uid="{00000000-0005-0000-0000-000059040000}"/>
    <cellStyle name="見出し 4 14" xfId="941" xr:uid="{00000000-0005-0000-0000-00005A040000}"/>
    <cellStyle name="見出し 4 15" xfId="942" xr:uid="{00000000-0005-0000-0000-00005B040000}"/>
    <cellStyle name="見出し 4 16" xfId="943" xr:uid="{00000000-0005-0000-0000-00005C040000}"/>
    <cellStyle name="見出し 4 17" xfId="944" xr:uid="{00000000-0005-0000-0000-00005D040000}"/>
    <cellStyle name="見出し 4 18" xfId="945" xr:uid="{00000000-0005-0000-0000-00005E040000}"/>
    <cellStyle name="見出し 4 19" xfId="946" xr:uid="{00000000-0005-0000-0000-00005F040000}"/>
    <cellStyle name="見出し 4 2" xfId="947" xr:uid="{00000000-0005-0000-0000-000060040000}"/>
    <cellStyle name="見出し 4 2 2" xfId="948" xr:uid="{00000000-0005-0000-0000-000061040000}"/>
    <cellStyle name="見出し 4 20" xfId="949" xr:uid="{00000000-0005-0000-0000-000062040000}"/>
    <cellStyle name="見出し 4 21" xfId="950" xr:uid="{00000000-0005-0000-0000-000063040000}"/>
    <cellStyle name="見出し 4 22" xfId="951" xr:uid="{00000000-0005-0000-0000-000064040000}"/>
    <cellStyle name="見出し 4 23" xfId="952" xr:uid="{00000000-0005-0000-0000-000065040000}"/>
    <cellStyle name="見出し 4 24" xfId="953" xr:uid="{00000000-0005-0000-0000-000066040000}"/>
    <cellStyle name="見出し 4 25" xfId="954" xr:uid="{00000000-0005-0000-0000-000067040000}"/>
    <cellStyle name="見出し 4 3" xfId="955" xr:uid="{00000000-0005-0000-0000-000068040000}"/>
    <cellStyle name="見出し 4 3 2" xfId="956" xr:uid="{00000000-0005-0000-0000-000069040000}"/>
    <cellStyle name="見出し 4 4" xfId="957" xr:uid="{00000000-0005-0000-0000-00006A040000}"/>
    <cellStyle name="見出し 4 5" xfId="958" xr:uid="{00000000-0005-0000-0000-00006B040000}"/>
    <cellStyle name="見出し 4 6" xfId="959" xr:uid="{00000000-0005-0000-0000-00006C040000}"/>
    <cellStyle name="見出し 4 7" xfId="960" xr:uid="{00000000-0005-0000-0000-00006D040000}"/>
    <cellStyle name="見出し 4 8" xfId="961" xr:uid="{00000000-0005-0000-0000-00006E040000}"/>
    <cellStyle name="見出し 4 9" xfId="962" xr:uid="{00000000-0005-0000-0000-00006F040000}"/>
    <cellStyle name="集計" xfId="1764" builtinId="25" customBuiltin="1"/>
    <cellStyle name="集計 10" xfId="963" xr:uid="{00000000-0005-0000-0000-000071040000}"/>
    <cellStyle name="集計 11" xfId="964" xr:uid="{00000000-0005-0000-0000-000072040000}"/>
    <cellStyle name="集計 12" xfId="965" xr:uid="{00000000-0005-0000-0000-000073040000}"/>
    <cellStyle name="集計 13" xfId="966" xr:uid="{00000000-0005-0000-0000-000074040000}"/>
    <cellStyle name="集計 14" xfId="967" xr:uid="{00000000-0005-0000-0000-000075040000}"/>
    <cellStyle name="集計 15" xfId="968" xr:uid="{00000000-0005-0000-0000-000076040000}"/>
    <cellStyle name="集計 16" xfId="969" xr:uid="{00000000-0005-0000-0000-000077040000}"/>
    <cellStyle name="集計 17" xfId="970" xr:uid="{00000000-0005-0000-0000-000078040000}"/>
    <cellStyle name="集計 18" xfId="971" xr:uid="{00000000-0005-0000-0000-000079040000}"/>
    <cellStyle name="集計 19" xfId="972" xr:uid="{00000000-0005-0000-0000-00007A040000}"/>
    <cellStyle name="集計 2" xfId="973" xr:uid="{00000000-0005-0000-0000-00007B040000}"/>
    <cellStyle name="集計 2 2" xfId="974" xr:uid="{00000000-0005-0000-0000-00007C040000}"/>
    <cellStyle name="集計 2 2 2" xfId="975" xr:uid="{00000000-0005-0000-0000-00007D040000}"/>
    <cellStyle name="集計 2 2 2 2" xfId="1439" xr:uid="{00000000-0005-0000-0000-00007E040000}"/>
    <cellStyle name="集計 2 2 2 2 2" xfId="1440" xr:uid="{00000000-0005-0000-0000-00007F040000}"/>
    <cellStyle name="集計 2 2 2 3" xfId="1441" xr:uid="{00000000-0005-0000-0000-000080040000}"/>
    <cellStyle name="集計 2 2 3" xfId="976" xr:uid="{00000000-0005-0000-0000-000081040000}"/>
    <cellStyle name="集計 2 2 3 2" xfId="1442" xr:uid="{00000000-0005-0000-0000-000082040000}"/>
    <cellStyle name="集計 2 2 4" xfId="1640" xr:uid="{00000000-0005-0000-0000-000083040000}"/>
    <cellStyle name="集計 2 2 4 2" xfId="1641" xr:uid="{00000000-0005-0000-0000-000084040000}"/>
    <cellStyle name="集計 2 2 5" xfId="1642" xr:uid="{00000000-0005-0000-0000-000085040000}"/>
    <cellStyle name="集計 2 2 5 2" xfId="1643" xr:uid="{00000000-0005-0000-0000-000086040000}"/>
    <cellStyle name="集計 2 2 6" xfId="1644" xr:uid="{00000000-0005-0000-0000-000087040000}"/>
    <cellStyle name="集計 20" xfId="977" xr:uid="{00000000-0005-0000-0000-000088040000}"/>
    <cellStyle name="集計 21" xfId="978" xr:uid="{00000000-0005-0000-0000-000089040000}"/>
    <cellStyle name="集計 22" xfId="979" xr:uid="{00000000-0005-0000-0000-00008A040000}"/>
    <cellStyle name="集計 23" xfId="980" xr:uid="{00000000-0005-0000-0000-00008B040000}"/>
    <cellStyle name="集計 24" xfId="981" xr:uid="{00000000-0005-0000-0000-00008C040000}"/>
    <cellStyle name="集計 25" xfId="982" xr:uid="{00000000-0005-0000-0000-00008D040000}"/>
    <cellStyle name="集計 3" xfId="983" xr:uid="{00000000-0005-0000-0000-00008E040000}"/>
    <cellStyle name="集計 3 2" xfId="984" xr:uid="{00000000-0005-0000-0000-00008F040000}"/>
    <cellStyle name="集計 3 2 2" xfId="1443" xr:uid="{00000000-0005-0000-0000-000090040000}"/>
    <cellStyle name="集計 3 2 2 2" xfId="1444" xr:uid="{00000000-0005-0000-0000-000091040000}"/>
    <cellStyle name="集計 3 2 3" xfId="1445" xr:uid="{00000000-0005-0000-0000-000092040000}"/>
    <cellStyle name="集計 3 3" xfId="985" xr:uid="{00000000-0005-0000-0000-000093040000}"/>
    <cellStyle name="集計 3 3 2" xfId="1446" xr:uid="{00000000-0005-0000-0000-000094040000}"/>
    <cellStyle name="集計 3 4" xfId="1645" xr:uid="{00000000-0005-0000-0000-000095040000}"/>
    <cellStyle name="集計 3 4 2" xfId="1646" xr:uid="{00000000-0005-0000-0000-000096040000}"/>
    <cellStyle name="集計 3 5" xfId="1647" xr:uid="{00000000-0005-0000-0000-000097040000}"/>
    <cellStyle name="集計 3 5 2" xfId="1648" xr:uid="{00000000-0005-0000-0000-000098040000}"/>
    <cellStyle name="集計 3 6" xfId="1649" xr:uid="{00000000-0005-0000-0000-000099040000}"/>
    <cellStyle name="集計 4" xfId="986" xr:uid="{00000000-0005-0000-0000-00009A040000}"/>
    <cellStyle name="集計 4 2" xfId="987" xr:uid="{00000000-0005-0000-0000-00009B040000}"/>
    <cellStyle name="集計 4 2 2" xfId="1447" xr:uid="{00000000-0005-0000-0000-00009C040000}"/>
    <cellStyle name="集計 4 2 2 2" xfId="1448" xr:uid="{00000000-0005-0000-0000-00009D040000}"/>
    <cellStyle name="集計 4 2 3" xfId="1449" xr:uid="{00000000-0005-0000-0000-00009E040000}"/>
    <cellStyle name="集計 4 3" xfId="988" xr:uid="{00000000-0005-0000-0000-00009F040000}"/>
    <cellStyle name="集計 4 3 2" xfId="1450" xr:uid="{00000000-0005-0000-0000-0000A0040000}"/>
    <cellStyle name="集計 4 4" xfId="1650" xr:uid="{00000000-0005-0000-0000-0000A1040000}"/>
    <cellStyle name="集計 4 4 2" xfId="1651" xr:uid="{00000000-0005-0000-0000-0000A2040000}"/>
    <cellStyle name="集計 4 5" xfId="1652" xr:uid="{00000000-0005-0000-0000-0000A3040000}"/>
    <cellStyle name="集計 4 5 2" xfId="1653" xr:uid="{00000000-0005-0000-0000-0000A4040000}"/>
    <cellStyle name="集計 4 6" xfId="1654" xr:uid="{00000000-0005-0000-0000-0000A5040000}"/>
    <cellStyle name="集計 5" xfId="989" xr:uid="{00000000-0005-0000-0000-0000A6040000}"/>
    <cellStyle name="集計 6" xfId="990" xr:uid="{00000000-0005-0000-0000-0000A7040000}"/>
    <cellStyle name="集計 7" xfId="991" xr:uid="{00000000-0005-0000-0000-0000A8040000}"/>
    <cellStyle name="集計 8" xfId="992" xr:uid="{00000000-0005-0000-0000-0000A9040000}"/>
    <cellStyle name="集計 9" xfId="993" xr:uid="{00000000-0005-0000-0000-0000AA040000}"/>
    <cellStyle name="出力" xfId="1757" builtinId="21" customBuiltin="1"/>
    <cellStyle name="出力 10" xfId="994" xr:uid="{00000000-0005-0000-0000-0000AC040000}"/>
    <cellStyle name="出力 11" xfId="995" xr:uid="{00000000-0005-0000-0000-0000AD040000}"/>
    <cellStyle name="出力 12" xfId="996" xr:uid="{00000000-0005-0000-0000-0000AE040000}"/>
    <cellStyle name="出力 13" xfId="997" xr:uid="{00000000-0005-0000-0000-0000AF040000}"/>
    <cellStyle name="出力 14" xfId="998" xr:uid="{00000000-0005-0000-0000-0000B0040000}"/>
    <cellStyle name="出力 15" xfId="999" xr:uid="{00000000-0005-0000-0000-0000B1040000}"/>
    <cellStyle name="出力 16" xfId="1000" xr:uid="{00000000-0005-0000-0000-0000B2040000}"/>
    <cellStyle name="出力 17" xfId="1001" xr:uid="{00000000-0005-0000-0000-0000B3040000}"/>
    <cellStyle name="出力 18" xfId="1002" xr:uid="{00000000-0005-0000-0000-0000B4040000}"/>
    <cellStyle name="出力 19" xfId="1003" xr:uid="{00000000-0005-0000-0000-0000B5040000}"/>
    <cellStyle name="出力 2" xfId="1004" xr:uid="{00000000-0005-0000-0000-0000B6040000}"/>
    <cellStyle name="出力 2 2" xfId="1005" xr:uid="{00000000-0005-0000-0000-0000B7040000}"/>
    <cellStyle name="出力 2 2 2" xfId="1006" xr:uid="{00000000-0005-0000-0000-0000B8040000}"/>
    <cellStyle name="出力 2 2 2 2" xfId="1451" xr:uid="{00000000-0005-0000-0000-0000B9040000}"/>
    <cellStyle name="出力 2 2 2 2 2" xfId="1452" xr:uid="{00000000-0005-0000-0000-0000BA040000}"/>
    <cellStyle name="出力 2 2 2 3" xfId="1453" xr:uid="{00000000-0005-0000-0000-0000BB040000}"/>
    <cellStyle name="出力 2 2 3" xfId="1007" xr:uid="{00000000-0005-0000-0000-0000BC040000}"/>
    <cellStyle name="出力 2 2 3 2" xfId="1454" xr:uid="{00000000-0005-0000-0000-0000BD040000}"/>
    <cellStyle name="出力 2 2 4" xfId="1655" xr:uid="{00000000-0005-0000-0000-0000BE040000}"/>
    <cellStyle name="出力 2 2 4 2" xfId="1656" xr:uid="{00000000-0005-0000-0000-0000BF040000}"/>
    <cellStyle name="出力 2 2 5" xfId="1657" xr:uid="{00000000-0005-0000-0000-0000C0040000}"/>
    <cellStyle name="出力 2 2 5 2" xfId="1658" xr:uid="{00000000-0005-0000-0000-0000C1040000}"/>
    <cellStyle name="出力 2 2 6" xfId="1659" xr:uid="{00000000-0005-0000-0000-0000C2040000}"/>
    <cellStyle name="出力 20" xfId="1008" xr:uid="{00000000-0005-0000-0000-0000C3040000}"/>
    <cellStyle name="出力 21" xfId="1009" xr:uid="{00000000-0005-0000-0000-0000C4040000}"/>
    <cellStyle name="出力 22" xfId="1010" xr:uid="{00000000-0005-0000-0000-0000C5040000}"/>
    <cellStyle name="出力 23" xfId="1011" xr:uid="{00000000-0005-0000-0000-0000C6040000}"/>
    <cellStyle name="出力 24" xfId="1012" xr:uid="{00000000-0005-0000-0000-0000C7040000}"/>
    <cellStyle name="出力 25" xfId="1013" xr:uid="{00000000-0005-0000-0000-0000C8040000}"/>
    <cellStyle name="出力 3" xfId="1014" xr:uid="{00000000-0005-0000-0000-0000C9040000}"/>
    <cellStyle name="出力 3 2" xfId="1015" xr:uid="{00000000-0005-0000-0000-0000CA040000}"/>
    <cellStyle name="出力 3 2 2" xfId="1455" xr:uid="{00000000-0005-0000-0000-0000CB040000}"/>
    <cellStyle name="出力 3 2 2 2" xfId="1456" xr:uid="{00000000-0005-0000-0000-0000CC040000}"/>
    <cellStyle name="出力 3 2 3" xfId="1457" xr:uid="{00000000-0005-0000-0000-0000CD040000}"/>
    <cellStyle name="出力 3 3" xfId="1016" xr:uid="{00000000-0005-0000-0000-0000CE040000}"/>
    <cellStyle name="出力 3 3 2" xfId="1458" xr:uid="{00000000-0005-0000-0000-0000CF040000}"/>
    <cellStyle name="出力 3 4" xfId="1660" xr:uid="{00000000-0005-0000-0000-0000D0040000}"/>
    <cellStyle name="出力 3 4 2" xfId="1661" xr:uid="{00000000-0005-0000-0000-0000D1040000}"/>
    <cellStyle name="出力 3 5" xfId="1662" xr:uid="{00000000-0005-0000-0000-0000D2040000}"/>
    <cellStyle name="出力 3 5 2" xfId="1663" xr:uid="{00000000-0005-0000-0000-0000D3040000}"/>
    <cellStyle name="出力 3 6" xfId="1664" xr:uid="{00000000-0005-0000-0000-0000D4040000}"/>
    <cellStyle name="出力 4" xfId="1017" xr:uid="{00000000-0005-0000-0000-0000D5040000}"/>
    <cellStyle name="出力 4 2" xfId="1018" xr:uid="{00000000-0005-0000-0000-0000D6040000}"/>
    <cellStyle name="出力 4 2 2" xfId="1459" xr:uid="{00000000-0005-0000-0000-0000D7040000}"/>
    <cellStyle name="出力 4 2 2 2" xfId="1460" xr:uid="{00000000-0005-0000-0000-0000D8040000}"/>
    <cellStyle name="出力 4 2 3" xfId="1461" xr:uid="{00000000-0005-0000-0000-0000D9040000}"/>
    <cellStyle name="出力 4 3" xfId="1019" xr:uid="{00000000-0005-0000-0000-0000DA040000}"/>
    <cellStyle name="出力 4 3 2" xfId="1462" xr:uid="{00000000-0005-0000-0000-0000DB040000}"/>
    <cellStyle name="出力 4 4" xfId="1665" xr:uid="{00000000-0005-0000-0000-0000DC040000}"/>
    <cellStyle name="出力 4 4 2" xfId="1666" xr:uid="{00000000-0005-0000-0000-0000DD040000}"/>
    <cellStyle name="出力 4 5" xfId="1667" xr:uid="{00000000-0005-0000-0000-0000DE040000}"/>
    <cellStyle name="出力 4 5 2" xfId="1668" xr:uid="{00000000-0005-0000-0000-0000DF040000}"/>
    <cellStyle name="出力 4 6" xfId="1669" xr:uid="{00000000-0005-0000-0000-0000E0040000}"/>
    <cellStyle name="出力 5" xfId="1020" xr:uid="{00000000-0005-0000-0000-0000E1040000}"/>
    <cellStyle name="出力 6" xfId="1021" xr:uid="{00000000-0005-0000-0000-0000E2040000}"/>
    <cellStyle name="出力 7" xfId="1022" xr:uid="{00000000-0005-0000-0000-0000E3040000}"/>
    <cellStyle name="出力 8" xfId="1023" xr:uid="{00000000-0005-0000-0000-0000E4040000}"/>
    <cellStyle name="出力 9" xfId="1024" xr:uid="{00000000-0005-0000-0000-0000E5040000}"/>
    <cellStyle name="説明文" xfId="1763" builtinId="53" customBuiltin="1"/>
    <cellStyle name="説明文 10" xfId="1025" xr:uid="{00000000-0005-0000-0000-0000E7040000}"/>
    <cellStyle name="説明文 11" xfId="1026" xr:uid="{00000000-0005-0000-0000-0000E8040000}"/>
    <cellStyle name="説明文 12" xfId="1027" xr:uid="{00000000-0005-0000-0000-0000E9040000}"/>
    <cellStyle name="説明文 13" xfId="1028" xr:uid="{00000000-0005-0000-0000-0000EA040000}"/>
    <cellStyle name="説明文 14" xfId="1029" xr:uid="{00000000-0005-0000-0000-0000EB040000}"/>
    <cellStyle name="説明文 15" xfId="1030" xr:uid="{00000000-0005-0000-0000-0000EC040000}"/>
    <cellStyle name="説明文 16" xfId="1031" xr:uid="{00000000-0005-0000-0000-0000ED040000}"/>
    <cellStyle name="説明文 17" xfId="1032" xr:uid="{00000000-0005-0000-0000-0000EE040000}"/>
    <cellStyle name="説明文 18" xfId="1033" xr:uid="{00000000-0005-0000-0000-0000EF040000}"/>
    <cellStyle name="説明文 19" xfId="1034" xr:uid="{00000000-0005-0000-0000-0000F0040000}"/>
    <cellStyle name="説明文 2" xfId="1035" xr:uid="{00000000-0005-0000-0000-0000F1040000}"/>
    <cellStyle name="説明文 2 2" xfId="1036" xr:uid="{00000000-0005-0000-0000-0000F2040000}"/>
    <cellStyle name="説明文 20" xfId="1037" xr:uid="{00000000-0005-0000-0000-0000F3040000}"/>
    <cellStyle name="説明文 21" xfId="1038" xr:uid="{00000000-0005-0000-0000-0000F4040000}"/>
    <cellStyle name="説明文 22" xfId="1039" xr:uid="{00000000-0005-0000-0000-0000F5040000}"/>
    <cellStyle name="説明文 23" xfId="1040" xr:uid="{00000000-0005-0000-0000-0000F6040000}"/>
    <cellStyle name="説明文 24" xfId="1041" xr:uid="{00000000-0005-0000-0000-0000F7040000}"/>
    <cellStyle name="説明文 25" xfId="1042" xr:uid="{00000000-0005-0000-0000-0000F8040000}"/>
    <cellStyle name="説明文 3" xfId="1043" xr:uid="{00000000-0005-0000-0000-0000F9040000}"/>
    <cellStyle name="説明文 3 2" xfId="1044" xr:uid="{00000000-0005-0000-0000-0000FA040000}"/>
    <cellStyle name="説明文 4" xfId="1045" xr:uid="{00000000-0005-0000-0000-0000FB040000}"/>
    <cellStyle name="説明文 5" xfId="1046" xr:uid="{00000000-0005-0000-0000-0000FC040000}"/>
    <cellStyle name="説明文 6" xfId="1047" xr:uid="{00000000-0005-0000-0000-0000FD040000}"/>
    <cellStyle name="説明文 7" xfId="1048" xr:uid="{00000000-0005-0000-0000-0000FE040000}"/>
    <cellStyle name="説明文 8" xfId="1049" xr:uid="{00000000-0005-0000-0000-0000FF040000}"/>
    <cellStyle name="説明文 9" xfId="1050" xr:uid="{00000000-0005-0000-0000-000000050000}"/>
    <cellStyle name="通貨 2" xfId="1051" xr:uid="{00000000-0005-0000-0000-000001050000}"/>
    <cellStyle name="通貨 3" xfId="1052" xr:uid="{00000000-0005-0000-0000-000002050000}"/>
    <cellStyle name="通貨 3 2" xfId="1053" xr:uid="{00000000-0005-0000-0000-000003050000}"/>
    <cellStyle name="入力" xfId="1756" builtinId="20" customBuiltin="1"/>
    <cellStyle name="入力 10" xfId="1054" xr:uid="{00000000-0005-0000-0000-000005050000}"/>
    <cellStyle name="入力 11" xfId="1055" xr:uid="{00000000-0005-0000-0000-000006050000}"/>
    <cellStyle name="入力 12" xfId="1056" xr:uid="{00000000-0005-0000-0000-000007050000}"/>
    <cellStyle name="入力 13" xfId="1057" xr:uid="{00000000-0005-0000-0000-000008050000}"/>
    <cellStyle name="入力 14" xfId="1058" xr:uid="{00000000-0005-0000-0000-000009050000}"/>
    <cellStyle name="入力 15" xfId="1059" xr:uid="{00000000-0005-0000-0000-00000A050000}"/>
    <cellStyle name="入力 16" xfId="1060" xr:uid="{00000000-0005-0000-0000-00000B050000}"/>
    <cellStyle name="入力 17" xfId="1061" xr:uid="{00000000-0005-0000-0000-00000C050000}"/>
    <cellStyle name="入力 18" xfId="1062" xr:uid="{00000000-0005-0000-0000-00000D050000}"/>
    <cellStyle name="入力 19" xfId="1063" xr:uid="{00000000-0005-0000-0000-00000E050000}"/>
    <cellStyle name="入力 2" xfId="1064" xr:uid="{00000000-0005-0000-0000-00000F050000}"/>
    <cellStyle name="入力 2 2" xfId="1065" xr:uid="{00000000-0005-0000-0000-000010050000}"/>
    <cellStyle name="入力 2 2 2" xfId="1066" xr:uid="{00000000-0005-0000-0000-000011050000}"/>
    <cellStyle name="入力 2 2 2 2" xfId="1463" xr:uid="{00000000-0005-0000-0000-000012050000}"/>
    <cellStyle name="入力 2 2 2 2 2" xfId="1464" xr:uid="{00000000-0005-0000-0000-000013050000}"/>
    <cellStyle name="入力 2 2 2 3" xfId="1465" xr:uid="{00000000-0005-0000-0000-000014050000}"/>
    <cellStyle name="入力 2 2 3" xfId="1067" xr:uid="{00000000-0005-0000-0000-000015050000}"/>
    <cellStyle name="入力 2 2 3 2" xfId="1466" xr:uid="{00000000-0005-0000-0000-000016050000}"/>
    <cellStyle name="入力 2 2 4" xfId="1670" xr:uid="{00000000-0005-0000-0000-000017050000}"/>
    <cellStyle name="入力 2 2 4 2" xfId="1671" xr:uid="{00000000-0005-0000-0000-000018050000}"/>
    <cellStyle name="入力 2 2 5" xfId="1672" xr:uid="{00000000-0005-0000-0000-000019050000}"/>
    <cellStyle name="入力 2 2 6" xfId="1673" xr:uid="{00000000-0005-0000-0000-00001A050000}"/>
    <cellStyle name="入力 2 2 6 2" xfId="1674" xr:uid="{00000000-0005-0000-0000-00001B050000}"/>
    <cellStyle name="入力 20" xfId="1068" xr:uid="{00000000-0005-0000-0000-00001C050000}"/>
    <cellStyle name="入力 21" xfId="1069" xr:uid="{00000000-0005-0000-0000-00001D050000}"/>
    <cellStyle name="入力 22" xfId="1070" xr:uid="{00000000-0005-0000-0000-00001E050000}"/>
    <cellStyle name="入力 23" xfId="1071" xr:uid="{00000000-0005-0000-0000-00001F050000}"/>
    <cellStyle name="入力 24" xfId="1072" xr:uid="{00000000-0005-0000-0000-000020050000}"/>
    <cellStyle name="入力 25" xfId="1073" xr:uid="{00000000-0005-0000-0000-000021050000}"/>
    <cellStyle name="入力 3" xfId="1074" xr:uid="{00000000-0005-0000-0000-000022050000}"/>
    <cellStyle name="入力 3 2" xfId="1075" xr:uid="{00000000-0005-0000-0000-000023050000}"/>
    <cellStyle name="入力 3 2 2" xfId="1467" xr:uid="{00000000-0005-0000-0000-000024050000}"/>
    <cellStyle name="入力 3 2 2 2" xfId="1468" xr:uid="{00000000-0005-0000-0000-000025050000}"/>
    <cellStyle name="入力 3 2 3" xfId="1469" xr:uid="{00000000-0005-0000-0000-000026050000}"/>
    <cellStyle name="入力 3 3" xfId="1076" xr:uid="{00000000-0005-0000-0000-000027050000}"/>
    <cellStyle name="入力 3 3 2" xfId="1470" xr:uid="{00000000-0005-0000-0000-000028050000}"/>
    <cellStyle name="入力 3 4" xfId="1675" xr:uid="{00000000-0005-0000-0000-000029050000}"/>
    <cellStyle name="入力 3 4 2" xfId="1676" xr:uid="{00000000-0005-0000-0000-00002A050000}"/>
    <cellStyle name="入力 3 5" xfId="1677" xr:uid="{00000000-0005-0000-0000-00002B050000}"/>
    <cellStyle name="入力 3 6" xfId="1678" xr:uid="{00000000-0005-0000-0000-00002C050000}"/>
    <cellStyle name="入力 3 6 2" xfId="1679" xr:uid="{00000000-0005-0000-0000-00002D050000}"/>
    <cellStyle name="入力 4" xfId="1077" xr:uid="{00000000-0005-0000-0000-00002E050000}"/>
    <cellStyle name="入力 4 2" xfId="1078" xr:uid="{00000000-0005-0000-0000-00002F050000}"/>
    <cellStyle name="入力 4 2 2" xfId="1471" xr:uid="{00000000-0005-0000-0000-000030050000}"/>
    <cellStyle name="入力 4 2 2 2" xfId="1472" xr:uid="{00000000-0005-0000-0000-000031050000}"/>
    <cellStyle name="入力 4 2 3" xfId="1473" xr:uid="{00000000-0005-0000-0000-000032050000}"/>
    <cellStyle name="入力 4 3" xfId="1079" xr:uid="{00000000-0005-0000-0000-000033050000}"/>
    <cellStyle name="入力 4 3 2" xfId="1474" xr:uid="{00000000-0005-0000-0000-000034050000}"/>
    <cellStyle name="入力 4 4" xfId="1680" xr:uid="{00000000-0005-0000-0000-000035050000}"/>
    <cellStyle name="入力 4 4 2" xfId="1681" xr:uid="{00000000-0005-0000-0000-000036050000}"/>
    <cellStyle name="入力 4 5" xfId="1682" xr:uid="{00000000-0005-0000-0000-000037050000}"/>
    <cellStyle name="入力 4 6" xfId="1683" xr:uid="{00000000-0005-0000-0000-000038050000}"/>
    <cellStyle name="入力 4 6 2" xfId="1684" xr:uid="{00000000-0005-0000-0000-000039050000}"/>
    <cellStyle name="入力 5" xfId="1080" xr:uid="{00000000-0005-0000-0000-00003A050000}"/>
    <cellStyle name="入力 6" xfId="1081" xr:uid="{00000000-0005-0000-0000-00003B050000}"/>
    <cellStyle name="入力 7" xfId="1082" xr:uid="{00000000-0005-0000-0000-00003C050000}"/>
    <cellStyle name="入力 8" xfId="1083" xr:uid="{00000000-0005-0000-0000-00003D050000}"/>
    <cellStyle name="入力 9" xfId="1084" xr:uid="{00000000-0005-0000-0000-00003E050000}"/>
    <cellStyle name="標準" xfId="0" builtinId="0"/>
    <cellStyle name="標準 10" xfId="1085" xr:uid="{00000000-0005-0000-0000-000040050000}"/>
    <cellStyle name="標準 10 10" xfId="1475" xr:uid="{00000000-0005-0000-0000-000041050000}"/>
    <cellStyle name="標準 10 11" xfId="1476" xr:uid="{00000000-0005-0000-0000-000042050000}"/>
    <cellStyle name="標準 10 12" xfId="1477" xr:uid="{00000000-0005-0000-0000-000043050000}"/>
    <cellStyle name="標準 10 2" xfId="1086" xr:uid="{00000000-0005-0000-0000-000044050000}"/>
    <cellStyle name="標準 10 3" xfId="1087" xr:uid="{00000000-0005-0000-0000-000045050000}"/>
    <cellStyle name="標準 10 4" xfId="1088" xr:uid="{00000000-0005-0000-0000-000046050000}"/>
    <cellStyle name="標準 10 4 2" xfId="1478" xr:uid="{00000000-0005-0000-0000-000047050000}"/>
    <cellStyle name="標準 10 4 2 2" xfId="1479" xr:uid="{00000000-0005-0000-0000-000048050000}"/>
    <cellStyle name="標準 10 4 2 2 2" xfId="1480" xr:uid="{00000000-0005-0000-0000-000049050000}"/>
    <cellStyle name="標準 10 4 2 2 2 2" xfId="1481" xr:uid="{00000000-0005-0000-0000-00004A050000}"/>
    <cellStyle name="標準 10 4 2 2 2 2 2" xfId="1482" xr:uid="{00000000-0005-0000-0000-00004B050000}"/>
    <cellStyle name="標準 10 4 2 2 2 2 2 2" xfId="1483" xr:uid="{00000000-0005-0000-0000-00004C050000}"/>
    <cellStyle name="標準 10 4 3" xfId="1484" xr:uid="{00000000-0005-0000-0000-00004D050000}"/>
    <cellStyle name="標準 10 4 3 2" xfId="1485" xr:uid="{00000000-0005-0000-0000-00004E050000}"/>
    <cellStyle name="標準 10 5" xfId="1089" xr:uid="{00000000-0005-0000-0000-00004F050000}"/>
    <cellStyle name="標準 10 6" xfId="1486" xr:uid="{00000000-0005-0000-0000-000050050000}"/>
    <cellStyle name="標準 10 6 2" xfId="1487" xr:uid="{00000000-0005-0000-0000-000051050000}"/>
    <cellStyle name="標準 10 6 2 2" xfId="1488" xr:uid="{00000000-0005-0000-0000-000052050000}"/>
    <cellStyle name="標準 10 6 2 3" xfId="1489" xr:uid="{00000000-0005-0000-0000-000053050000}"/>
    <cellStyle name="標準 10 6 2 3 2" xfId="1387" xr:uid="{00000000-0005-0000-0000-000054050000}"/>
    <cellStyle name="標準 10 7" xfId="1490" xr:uid="{00000000-0005-0000-0000-000055050000}"/>
    <cellStyle name="標準 10 8" xfId="1491" xr:uid="{00000000-0005-0000-0000-000056050000}"/>
    <cellStyle name="標準 10 8 2" xfId="1492" xr:uid="{00000000-0005-0000-0000-000057050000}"/>
    <cellStyle name="標準 10 8 2 2" xfId="1493" xr:uid="{00000000-0005-0000-0000-000058050000}"/>
    <cellStyle name="標準 10 8 2 2 2" xfId="1494" xr:uid="{00000000-0005-0000-0000-000059050000}"/>
    <cellStyle name="標準 10 8 2 2 3" xfId="1495" xr:uid="{00000000-0005-0000-0000-00005A050000}"/>
    <cellStyle name="標準 10 8 2 2 3 2" xfId="1388" xr:uid="{00000000-0005-0000-0000-00005B050000}"/>
    <cellStyle name="標準 10 8 2 2 3 2 2" xfId="1496" xr:uid="{00000000-0005-0000-0000-00005C050000}"/>
    <cellStyle name="標準 10 8 2 3" xfId="1497" xr:uid="{00000000-0005-0000-0000-00005D050000}"/>
    <cellStyle name="標準 10 8 2 4" xfId="1498" xr:uid="{00000000-0005-0000-0000-00005E050000}"/>
    <cellStyle name="標準 10 8 2 4 2" xfId="1499" xr:uid="{00000000-0005-0000-0000-00005F050000}"/>
    <cellStyle name="標準 10 8 2 4 2 2" xfId="1500" xr:uid="{00000000-0005-0000-0000-000060050000}"/>
    <cellStyle name="標準 10 8 3" xfId="1501" xr:uid="{00000000-0005-0000-0000-000061050000}"/>
    <cellStyle name="標準 10 8 4" xfId="1502" xr:uid="{00000000-0005-0000-0000-000062050000}"/>
    <cellStyle name="標準 10 8 4 2" xfId="1503" xr:uid="{00000000-0005-0000-0000-000063050000}"/>
    <cellStyle name="標準 10 8 4 2 2" xfId="1504" xr:uid="{00000000-0005-0000-0000-000064050000}"/>
    <cellStyle name="標準 10 8 4 2 3" xfId="1505" xr:uid="{00000000-0005-0000-0000-000065050000}"/>
    <cellStyle name="標準 10 9" xfId="1506" xr:uid="{00000000-0005-0000-0000-000066050000}"/>
    <cellStyle name="標準 10 9 2" xfId="1507" xr:uid="{00000000-0005-0000-0000-000067050000}"/>
    <cellStyle name="標準 10 9 3" xfId="1508" xr:uid="{00000000-0005-0000-0000-000068050000}"/>
    <cellStyle name="標準 10 9 3 2" xfId="1509" xr:uid="{00000000-0005-0000-0000-000069050000}"/>
    <cellStyle name="標準 11" xfId="1090" xr:uid="{00000000-0005-0000-0000-00006A050000}"/>
    <cellStyle name="標準 11 2" xfId="1091" xr:uid="{00000000-0005-0000-0000-00006B050000}"/>
    <cellStyle name="標準 11 2 2" xfId="1685" xr:uid="{00000000-0005-0000-0000-00006C050000}"/>
    <cellStyle name="標準 11 3" xfId="1092" xr:uid="{00000000-0005-0000-0000-00006D050000}"/>
    <cellStyle name="標準 11 4" xfId="1093" xr:uid="{00000000-0005-0000-0000-00006E050000}"/>
    <cellStyle name="標準 12" xfId="1383" xr:uid="{00000000-0005-0000-0000-00006F050000}"/>
    <cellStyle name="標準 12 2" xfId="1094" xr:uid="{00000000-0005-0000-0000-000070050000}"/>
    <cellStyle name="標準 12 3" xfId="1095" xr:uid="{00000000-0005-0000-0000-000071050000}"/>
    <cellStyle name="標準 12 4" xfId="1686" xr:uid="{00000000-0005-0000-0000-000072050000}"/>
    <cellStyle name="標準 13" xfId="1096" xr:uid="{00000000-0005-0000-0000-000073050000}"/>
    <cellStyle name="標準 13 2" xfId="1097" xr:uid="{00000000-0005-0000-0000-000074050000}"/>
    <cellStyle name="標準 14" xfId="1384" xr:uid="{00000000-0005-0000-0000-000075050000}"/>
    <cellStyle name="標準 14 2" xfId="1098" xr:uid="{00000000-0005-0000-0000-000076050000}"/>
    <cellStyle name="標準 14 3" xfId="1099" xr:uid="{00000000-0005-0000-0000-000077050000}"/>
    <cellStyle name="標準 14 4" xfId="1100" xr:uid="{00000000-0005-0000-0000-000078050000}"/>
    <cellStyle name="標準 14 5" xfId="1101" xr:uid="{00000000-0005-0000-0000-000079050000}"/>
    <cellStyle name="標準 14 6" xfId="1102" xr:uid="{00000000-0005-0000-0000-00007A050000}"/>
    <cellStyle name="標準 14 7" xfId="1103" xr:uid="{00000000-0005-0000-0000-00007B050000}"/>
    <cellStyle name="標準 14 8" xfId="1104" xr:uid="{00000000-0005-0000-0000-00007C050000}"/>
    <cellStyle name="標準 15" xfId="1105" xr:uid="{00000000-0005-0000-0000-00007D050000}"/>
    <cellStyle name="標準 15 2" xfId="1106" xr:uid="{00000000-0005-0000-0000-00007E050000}"/>
    <cellStyle name="標準 15 3" xfId="1107" xr:uid="{00000000-0005-0000-0000-00007F050000}"/>
    <cellStyle name="標準 15 4" xfId="1108" xr:uid="{00000000-0005-0000-0000-000080050000}"/>
    <cellStyle name="標準 15 5" xfId="1109" xr:uid="{00000000-0005-0000-0000-000081050000}"/>
    <cellStyle name="標準 15 6" xfId="1110" xr:uid="{00000000-0005-0000-0000-000082050000}"/>
    <cellStyle name="標準 15 7" xfId="1111" xr:uid="{00000000-0005-0000-0000-000083050000}"/>
    <cellStyle name="標準 16" xfId="1385" xr:uid="{00000000-0005-0000-0000-000084050000}"/>
    <cellStyle name="標準 16 2" xfId="1112" xr:uid="{00000000-0005-0000-0000-000085050000}"/>
    <cellStyle name="標準 16 3" xfId="1113" xr:uid="{00000000-0005-0000-0000-000086050000}"/>
    <cellStyle name="標準 16 4" xfId="1114" xr:uid="{00000000-0005-0000-0000-000087050000}"/>
    <cellStyle name="標準 16 5" xfId="1115" xr:uid="{00000000-0005-0000-0000-000088050000}"/>
    <cellStyle name="標準 16 6" xfId="1116" xr:uid="{00000000-0005-0000-0000-000089050000}"/>
    <cellStyle name="標準 17" xfId="1117" xr:uid="{00000000-0005-0000-0000-00008A050000}"/>
    <cellStyle name="標準 17 2" xfId="1118" xr:uid="{00000000-0005-0000-0000-00008B050000}"/>
    <cellStyle name="標準 17 3" xfId="1119" xr:uid="{00000000-0005-0000-0000-00008C050000}"/>
    <cellStyle name="標準 17 4" xfId="1120" xr:uid="{00000000-0005-0000-0000-00008D050000}"/>
    <cellStyle name="標準 17 5" xfId="1121" xr:uid="{00000000-0005-0000-0000-00008E050000}"/>
    <cellStyle name="標準 18" xfId="1510" xr:uid="{00000000-0005-0000-0000-00008F050000}"/>
    <cellStyle name="標準 18 2" xfId="1122" xr:uid="{00000000-0005-0000-0000-000090050000}"/>
    <cellStyle name="標準 18 3" xfId="1123" xr:uid="{00000000-0005-0000-0000-000091050000}"/>
    <cellStyle name="標準 19" xfId="1511" xr:uid="{00000000-0005-0000-0000-000092050000}"/>
    <cellStyle name="標準 19 2" xfId="1124" xr:uid="{00000000-0005-0000-0000-000093050000}"/>
    <cellStyle name="標準 19 2 2" xfId="1512" xr:uid="{00000000-0005-0000-0000-000094050000}"/>
    <cellStyle name="標準 19 2 2 2" xfId="1513" xr:uid="{00000000-0005-0000-0000-000095050000}"/>
    <cellStyle name="標準 19 2 2 2 2" xfId="1514" xr:uid="{00000000-0005-0000-0000-000096050000}"/>
    <cellStyle name="標準 19 2 2 2 2 2" xfId="1515" xr:uid="{00000000-0005-0000-0000-000097050000}"/>
    <cellStyle name="標準 19 2 2 2 2 2 2" xfId="1516" xr:uid="{00000000-0005-0000-0000-000098050000}"/>
    <cellStyle name="標準 19 2 2 2 2 2 2 2" xfId="1517" xr:uid="{00000000-0005-0000-0000-000099050000}"/>
    <cellStyle name="標準 19 2 2 2 2 2 2 2 2" xfId="1518" xr:uid="{00000000-0005-0000-0000-00009A050000}"/>
    <cellStyle name="標準 19 2 2 2 2 2 3" xfId="1519" xr:uid="{00000000-0005-0000-0000-00009B050000}"/>
    <cellStyle name="標準 19 2 2 2 2 2 4" xfId="1520" xr:uid="{00000000-0005-0000-0000-00009C050000}"/>
    <cellStyle name="標準 19 2 2 2 2 2 4 2" xfId="1521" xr:uid="{00000000-0005-0000-0000-00009D050000}"/>
    <cellStyle name="標準 19 2 2 2 2 2 4 3" xfId="1522" xr:uid="{00000000-0005-0000-0000-00009E050000}"/>
    <cellStyle name="標準 19 2 2 2 3" xfId="1523" xr:uid="{00000000-0005-0000-0000-00009F050000}"/>
    <cellStyle name="標準 19 2 2 2 3 2" xfId="1524" xr:uid="{00000000-0005-0000-0000-0000A0050000}"/>
    <cellStyle name="標準 19 2 2 2 3 2 2" xfId="1525" xr:uid="{00000000-0005-0000-0000-0000A1050000}"/>
    <cellStyle name="標準 19 2 2 2 3 2 3" xfId="1526" xr:uid="{00000000-0005-0000-0000-0000A2050000}"/>
    <cellStyle name="標準 19 2 2 3" xfId="1527" xr:uid="{00000000-0005-0000-0000-0000A3050000}"/>
    <cellStyle name="標準 19 2 2 3 2" xfId="1528" xr:uid="{00000000-0005-0000-0000-0000A4050000}"/>
    <cellStyle name="標準 19 2 2 3 2 2" xfId="1529" xr:uid="{00000000-0005-0000-0000-0000A5050000}"/>
    <cellStyle name="標準 2" xfId="2" xr:uid="{00000000-0005-0000-0000-0000A6050000}"/>
    <cellStyle name="標準 2 10" xfId="1125" xr:uid="{00000000-0005-0000-0000-0000A7050000}"/>
    <cellStyle name="標準 2 11" xfId="1126" xr:uid="{00000000-0005-0000-0000-0000A8050000}"/>
    <cellStyle name="標準 2 12" xfId="1127" xr:uid="{00000000-0005-0000-0000-0000A9050000}"/>
    <cellStyle name="標準 2 13" xfId="1128" xr:uid="{00000000-0005-0000-0000-0000AA050000}"/>
    <cellStyle name="標準 2 14" xfId="1129" xr:uid="{00000000-0005-0000-0000-0000AB050000}"/>
    <cellStyle name="標準 2 15" xfId="1130" xr:uid="{00000000-0005-0000-0000-0000AC050000}"/>
    <cellStyle name="標準 2 16" xfId="1131" xr:uid="{00000000-0005-0000-0000-0000AD050000}"/>
    <cellStyle name="標準 2 17" xfId="1132" xr:uid="{00000000-0005-0000-0000-0000AE050000}"/>
    <cellStyle name="標準 2 18" xfId="1133" xr:uid="{00000000-0005-0000-0000-0000AF050000}"/>
    <cellStyle name="標準 2 19" xfId="1134" xr:uid="{00000000-0005-0000-0000-0000B0050000}"/>
    <cellStyle name="標準 2 2" xfId="1135" xr:uid="{00000000-0005-0000-0000-0000B1050000}"/>
    <cellStyle name="標準 2 2 10" xfId="1136" xr:uid="{00000000-0005-0000-0000-0000B2050000}"/>
    <cellStyle name="標準 2 2 11" xfId="1137" xr:uid="{00000000-0005-0000-0000-0000B3050000}"/>
    <cellStyle name="標準 2 2 12" xfId="1138" xr:uid="{00000000-0005-0000-0000-0000B4050000}"/>
    <cellStyle name="標準 2 2 13" xfId="1139" xr:uid="{00000000-0005-0000-0000-0000B5050000}"/>
    <cellStyle name="標準 2 2 14" xfId="1140" xr:uid="{00000000-0005-0000-0000-0000B6050000}"/>
    <cellStyle name="標準 2 2 15" xfId="1141" xr:uid="{00000000-0005-0000-0000-0000B7050000}"/>
    <cellStyle name="標準 2 2 16" xfId="1142" xr:uid="{00000000-0005-0000-0000-0000B8050000}"/>
    <cellStyle name="標準 2 2 17" xfId="1143" xr:uid="{00000000-0005-0000-0000-0000B9050000}"/>
    <cellStyle name="標準 2 2 18" xfId="1144" xr:uid="{00000000-0005-0000-0000-0000BA050000}"/>
    <cellStyle name="標準 2 2 19" xfId="1145" xr:uid="{00000000-0005-0000-0000-0000BB050000}"/>
    <cellStyle name="標準 2 2 2" xfId="1146" xr:uid="{00000000-0005-0000-0000-0000BC050000}"/>
    <cellStyle name="標準 2 2 2 2" xfId="1147" xr:uid="{00000000-0005-0000-0000-0000BD050000}"/>
    <cellStyle name="標準 2 2 2 2 2" xfId="1148" xr:uid="{00000000-0005-0000-0000-0000BE050000}"/>
    <cellStyle name="標準 2 2 2 2_23_CRUDマトリックス(機能レベル)" xfId="1149" xr:uid="{00000000-0005-0000-0000-0000BF050000}"/>
    <cellStyle name="標準 2 2 2_23_CRUDマトリックス(機能レベル)" xfId="1150" xr:uid="{00000000-0005-0000-0000-0000C0050000}"/>
    <cellStyle name="標準 2 2 20" xfId="1151" xr:uid="{00000000-0005-0000-0000-0000C1050000}"/>
    <cellStyle name="標準 2 2 21" xfId="1152" xr:uid="{00000000-0005-0000-0000-0000C2050000}"/>
    <cellStyle name="標準 2 2 22" xfId="1153" xr:uid="{00000000-0005-0000-0000-0000C3050000}"/>
    <cellStyle name="標準 2 2 23" xfId="1154" xr:uid="{00000000-0005-0000-0000-0000C4050000}"/>
    <cellStyle name="標準 2 2 24" xfId="1155" xr:uid="{00000000-0005-0000-0000-0000C5050000}"/>
    <cellStyle name="標準 2 2 25" xfId="1156" xr:uid="{00000000-0005-0000-0000-0000C6050000}"/>
    <cellStyle name="標準 2 2 26" xfId="1157" xr:uid="{00000000-0005-0000-0000-0000C7050000}"/>
    <cellStyle name="標準 2 2 27" xfId="1158" xr:uid="{00000000-0005-0000-0000-0000C8050000}"/>
    <cellStyle name="標準 2 2 28" xfId="1159" xr:uid="{00000000-0005-0000-0000-0000C9050000}"/>
    <cellStyle name="標準 2 2 29" xfId="1160" xr:uid="{00000000-0005-0000-0000-0000CA050000}"/>
    <cellStyle name="標準 2 2 3" xfId="1161" xr:uid="{00000000-0005-0000-0000-0000CB050000}"/>
    <cellStyle name="標準 2 2 30" xfId="1162" xr:uid="{00000000-0005-0000-0000-0000CC050000}"/>
    <cellStyle name="標準 2 2 31" xfId="1163" xr:uid="{00000000-0005-0000-0000-0000CD050000}"/>
    <cellStyle name="標準 2 2 4" xfId="1164" xr:uid="{00000000-0005-0000-0000-0000CE050000}"/>
    <cellStyle name="標準 2 2 5" xfId="1165" xr:uid="{00000000-0005-0000-0000-0000CF050000}"/>
    <cellStyle name="標準 2 2 6" xfId="1166" xr:uid="{00000000-0005-0000-0000-0000D0050000}"/>
    <cellStyle name="標準 2 2 7" xfId="1167" xr:uid="{00000000-0005-0000-0000-0000D1050000}"/>
    <cellStyle name="標準 2 2 8" xfId="1168" xr:uid="{00000000-0005-0000-0000-0000D2050000}"/>
    <cellStyle name="標準 2 2 9" xfId="1169" xr:uid="{00000000-0005-0000-0000-0000D3050000}"/>
    <cellStyle name="標準 2 2_23_CRUDマトリックス(機能レベル)" xfId="1170" xr:uid="{00000000-0005-0000-0000-0000D4050000}"/>
    <cellStyle name="標準 2 20" xfId="1171" xr:uid="{00000000-0005-0000-0000-0000D5050000}"/>
    <cellStyle name="標準 2 21" xfId="1172" xr:uid="{00000000-0005-0000-0000-0000D6050000}"/>
    <cellStyle name="標準 2 22" xfId="1173" xr:uid="{00000000-0005-0000-0000-0000D7050000}"/>
    <cellStyle name="標準 2 23" xfId="1174" xr:uid="{00000000-0005-0000-0000-0000D8050000}"/>
    <cellStyle name="標準 2 24" xfId="1175" xr:uid="{00000000-0005-0000-0000-0000D9050000}"/>
    <cellStyle name="標準 2 25" xfId="1176" xr:uid="{00000000-0005-0000-0000-0000DA050000}"/>
    <cellStyle name="標準 2 26" xfId="1687" xr:uid="{00000000-0005-0000-0000-0000DB050000}"/>
    <cellStyle name="標準 2 26 2" xfId="1688" xr:uid="{00000000-0005-0000-0000-0000DC050000}"/>
    <cellStyle name="標準 2 26 3" xfId="1689" xr:uid="{00000000-0005-0000-0000-0000DD050000}"/>
    <cellStyle name="標準 2 3" xfId="1177" xr:uid="{00000000-0005-0000-0000-0000DE050000}"/>
    <cellStyle name="標準 2 3 10" xfId="1178" xr:uid="{00000000-0005-0000-0000-0000DF050000}"/>
    <cellStyle name="標準 2 3 11" xfId="1179" xr:uid="{00000000-0005-0000-0000-0000E0050000}"/>
    <cellStyle name="標準 2 3 12" xfId="1180" xr:uid="{00000000-0005-0000-0000-0000E1050000}"/>
    <cellStyle name="標準 2 3 13" xfId="1181" xr:uid="{00000000-0005-0000-0000-0000E2050000}"/>
    <cellStyle name="標準 2 3 14" xfId="1182" xr:uid="{00000000-0005-0000-0000-0000E3050000}"/>
    <cellStyle name="標準 2 3 15" xfId="1183" xr:uid="{00000000-0005-0000-0000-0000E4050000}"/>
    <cellStyle name="標準 2 3 16" xfId="1184" xr:uid="{00000000-0005-0000-0000-0000E5050000}"/>
    <cellStyle name="標準 2 3 17" xfId="1185" xr:uid="{00000000-0005-0000-0000-0000E6050000}"/>
    <cellStyle name="標準 2 3 18" xfId="1186" xr:uid="{00000000-0005-0000-0000-0000E7050000}"/>
    <cellStyle name="標準 2 3 19" xfId="1187" xr:uid="{00000000-0005-0000-0000-0000E8050000}"/>
    <cellStyle name="標準 2 3 2" xfId="1188" xr:uid="{00000000-0005-0000-0000-0000E9050000}"/>
    <cellStyle name="標準 2 3 2 2" xfId="1189" xr:uid="{00000000-0005-0000-0000-0000EA050000}"/>
    <cellStyle name="標準 2 3 2 2 2" xfId="1190" xr:uid="{00000000-0005-0000-0000-0000EB050000}"/>
    <cellStyle name="標準 2 3 2 2_23_CRUDマトリックス(機能レベル)" xfId="1191" xr:uid="{00000000-0005-0000-0000-0000EC050000}"/>
    <cellStyle name="標準 2 3 2 3" xfId="1690" xr:uid="{00000000-0005-0000-0000-0000ED050000}"/>
    <cellStyle name="標準 2 3 2_23_CRUDマトリックス(機能レベル)" xfId="1192" xr:uid="{00000000-0005-0000-0000-0000EE050000}"/>
    <cellStyle name="標準 2 3 20" xfId="1193" xr:uid="{00000000-0005-0000-0000-0000EF050000}"/>
    <cellStyle name="標準 2 3 21" xfId="1194" xr:uid="{00000000-0005-0000-0000-0000F0050000}"/>
    <cellStyle name="標準 2 3 22" xfId="1195" xr:uid="{00000000-0005-0000-0000-0000F1050000}"/>
    <cellStyle name="標準 2 3 23" xfId="1196" xr:uid="{00000000-0005-0000-0000-0000F2050000}"/>
    <cellStyle name="標準 2 3 24" xfId="1197" xr:uid="{00000000-0005-0000-0000-0000F3050000}"/>
    <cellStyle name="標準 2 3 25" xfId="1198" xr:uid="{00000000-0005-0000-0000-0000F4050000}"/>
    <cellStyle name="標準 2 3 26" xfId="1199" xr:uid="{00000000-0005-0000-0000-0000F5050000}"/>
    <cellStyle name="標準 2 3 27" xfId="1200" xr:uid="{00000000-0005-0000-0000-0000F6050000}"/>
    <cellStyle name="標準 2 3 28" xfId="1201" xr:uid="{00000000-0005-0000-0000-0000F7050000}"/>
    <cellStyle name="標準 2 3 29" xfId="1202" xr:uid="{00000000-0005-0000-0000-0000F8050000}"/>
    <cellStyle name="標準 2 3 3" xfId="1203" xr:uid="{00000000-0005-0000-0000-0000F9050000}"/>
    <cellStyle name="標準 2 3 4" xfId="1204" xr:uid="{00000000-0005-0000-0000-0000FA050000}"/>
    <cellStyle name="標準 2 3 4 2" xfId="1691" xr:uid="{00000000-0005-0000-0000-0000FB050000}"/>
    <cellStyle name="標準 2 3 5" xfId="1205" xr:uid="{00000000-0005-0000-0000-0000FC050000}"/>
    <cellStyle name="標準 2 3 6" xfId="1206" xr:uid="{00000000-0005-0000-0000-0000FD050000}"/>
    <cellStyle name="標準 2 3 7" xfId="1207" xr:uid="{00000000-0005-0000-0000-0000FE050000}"/>
    <cellStyle name="標準 2 3 8" xfId="1208" xr:uid="{00000000-0005-0000-0000-0000FF050000}"/>
    <cellStyle name="標準 2 3 9" xfId="1209" xr:uid="{00000000-0005-0000-0000-000000060000}"/>
    <cellStyle name="標準 2 3_23_CRUDマトリックス(機能レベル)" xfId="1210" xr:uid="{00000000-0005-0000-0000-000001060000}"/>
    <cellStyle name="標準 2 4" xfId="1211" xr:uid="{00000000-0005-0000-0000-000002060000}"/>
    <cellStyle name="標準 2 4 10" xfId="1212" xr:uid="{00000000-0005-0000-0000-000003060000}"/>
    <cellStyle name="標準 2 4 11" xfId="1213" xr:uid="{00000000-0005-0000-0000-000004060000}"/>
    <cellStyle name="標準 2 4 12" xfId="1214" xr:uid="{00000000-0005-0000-0000-000005060000}"/>
    <cellStyle name="標準 2 4 13" xfId="1215" xr:uid="{00000000-0005-0000-0000-000006060000}"/>
    <cellStyle name="標準 2 4 14" xfId="1216" xr:uid="{00000000-0005-0000-0000-000007060000}"/>
    <cellStyle name="標準 2 4 15" xfId="1217" xr:uid="{00000000-0005-0000-0000-000008060000}"/>
    <cellStyle name="標準 2 4 16" xfId="1218" xr:uid="{00000000-0005-0000-0000-000009060000}"/>
    <cellStyle name="標準 2 4 17" xfId="1219" xr:uid="{00000000-0005-0000-0000-00000A060000}"/>
    <cellStyle name="標準 2 4 18" xfId="1220" xr:uid="{00000000-0005-0000-0000-00000B060000}"/>
    <cellStyle name="標準 2 4 19" xfId="1221" xr:uid="{00000000-0005-0000-0000-00000C060000}"/>
    <cellStyle name="標準 2 4 2" xfId="1222" xr:uid="{00000000-0005-0000-0000-00000D060000}"/>
    <cellStyle name="標準 2 4 2 2" xfId="1692" xr:uid="{00000000-0005-0000-0000-00000E060000}"/>
    <cellStyle name="標準 2 4 20" xfId="1223" xr:uid="{00000000-0005-0000-0000-00000F060000}"/>
    <cellStyle name="標準 2 4 21" xfId="1224" xr:uid="{00000000-0005-0000-0000-000010060000}"/>
    <cellStyle name="標準 2 4 22" xfId="1225" xr:uid="{00000000-0005-0000-0000-000011060000}"/>
    <cellStyle name="標準 2 4 23" xfId="1226" xr:uid="{00000000-0005-0000-0000-000012060000}"/>
    <cellStyle name="標準 2 4 24" xfId="1227" xr:uid="{00000000-0005-0000-0000-000013060000}"/>
    <cellStyle name="標準 2 4 3" xfId="1228" xr:uid="{00000000-0005-0000-0000-000014060000}"/>
    <cellStyle name="標準 2 4 4" xfId="1229" xr:uid="{00000000-0005-0000-0000-000015060000}"/>
    <cellStyle name="標準 2 4 5" xfId="1230" xr:uid="{00000000-0005-0000-0000-000016060000}"/>
    <cellStyle name="標準 2 4 6" xfId="1231" xr:uid="{00000000-0005-0000-0000-000017060000}"/>
    <cellStyle name="標準 2 4 7" xfId="1232" xr:uid="{00000000-0005-0000-0000-000018060000}"/>
    <cellStyle name="標準 2 4 8" xfId="1233" xr:uid="{00000000-0005-0000-0000-000019060000}"/>
    <cellStyle name="標準 2 4 9" xfId="1234" xr:uid="{00000000-0005-0000-0000-00001A060000}"/>
    <cellStyle name="標準 2 4_23_CRUDマトリックス(機能レベル)" xfId="1235" xr:uid="{00000000-0005-0000-0000-00001B060000}"/>
    <cellStyle name="標準 2 5" xfId="1236" xr:uid="{00000000-0005-0000-0000-00001C060000}"/>
    <cellStyle name="標準 2 5 10" xfId="1237" xr:uid="{00000000-0005-0000-0000-00001D060000}"/>
    <cellStyle name="標準 2 5 11" xfId="1238" xr:uid="{00000000-0005-0000-0000-00001E060000}"/>
    <cellStyle name="標準 2 5 12" xfId="1239" xr:uid="{00000000-0005-0000-0000-00001F060000}"/>
    <cellStyle name="標準 2 5 13" xfId="1240" xr:uid="{00000000-0005-0000-0000-000020060000}"/>
    <cellStyle name="標準 2 5 14" xfId="1241" xr:uid="{00000000-0005-0000-0000-000021060000}"/>
    <cellStyle name="標準 2 5 15" xfId="1242" xr:uid="{00000000-0005-0000-0000-000022060000}"/>
    <cellStyle name="標準 2 5 16" xfId="1243" xr:uid="{00000000-0005-0000-0000-000023060000}"/>
    <cellStyle name="標準 2 5 17" xfId="1244" xr:uid="{00000000-0005-0000-0000-000024060000}"/>
    <cellStyle name="標準 2 5 18" xfId="1245" xr:uid="{00000000-0005-0000-0000-000025060000}"/>
    <cellStyle name="標準 2 5 19" xfId="1246" xr:uid="{00000000-0005-0000-0000-000026060000}"/>
    <cellStyle name="標準 2 5 2" xfId="1247" xr:uid="{00000000-0005-0000-0000-000027060000}"/>
    <cellStyle name="標準 2 5 2 2" xfId="1550" xr:uid="{00000000-0005-0000-0000-000028060000}"/>
    <cellStyle name="標準 2 5 2 2 2" xfId="1693" xr:uid="{00000000-0005-0000-0000-000029060000}"/>
    <cellStyle name="標準 2 5 2 2 2 2" xfId="1748" xr:uid="{00000000-0005-0000-0000-00002A060000}"/>
    <cellStyle name="標準 2 5 20" xfId="1248" xr:uid="{00000000-0005-0000-0000-00002B060000}"/>
    <cellStyle name="標準 2 5 21" xfId="1249" xr:uid="{00000000-0005-0000-0000-00002C060000}"/>
    <cellStyle name="標準 2 5 22" xfId="1250" xr:uid="{00000000-0005-0000-0000-00002D060000}"/>
    <cellStyle name="標準 2 5 23" xfId="1251" xr:uid="{00000000-0005-0000-0000-00002E060000}"/>
    <cellStyle name="標準 2 5 3" xfId="1252" xr:uid="{00000000-0005-0000-0000-00002F060000}"/>
    <cellStyle name="標準 2 5 3 2" xfId="1530" xr:uid="{00000000-0005-0000-0000-000030060000}"/>
    <cellStyle name="標準 2 5 4" xfId="1253" xr:uid="{00000000-0005-0000-0000-000031060000}"/>
    <cellStyle name="標準 2 5 5" xfId="1254" xr:uid="{00000000-0005-0000-0000-000032060000}"/>
    <cellStyle name="標準 2 5 6" xfId="1255" xr:uid="{00000000-0005-0000-0000-000033060000}"/>
    <cellStyle name="標準 2 5 7" xfId="1256" xr:uid="{00000000-0005-0000-0000-000034060000}"/>
    <cellStyle name="標準 2 5 8" xfId="1257" xr:uid="{00000000-0005-0000-0000-000035060000}"/>
    <cellStyle name="標準 2 5 9" xfId="1258" xr:uid="{00000000-0005-0000-0000-000036060000}"/>
    <cellStyle name="標準 2 5_23_CRUDマトリックス(機能レベル)" xfId="1259" xr:uid="{00000000-0005-0000-0000-000037060000}"/>
    <cellStyle name="標準 2 6" xfId="1260" xr:uid="{00000000-0005-0000-0000-000038060000}"/>
    <cellStyle name="標準 2 6 10" xfId="1261" xr:uid="{00000000-0005-0000-0000-000039060000}"/>
    <cellStyle name="標準 2 6 11" xfId="1262" xr:uid="{00000000-0005-0000-0000-00003A060000}"/>
    <cellStyle name="標準 2 6 12" xfId="1263" xr:uid="{00000000-0005-0000-0000-00003B060000}"/>
    <cellStyle name="標準 2 6 13" xfId="1264" xr:uid="{00000000-0005-0000-0000-00003C060000}"/>
    <cellStyle name="標準 2 6 14" xfId="1265" xr:uid="{00000000-0005-0000-0000-00003D060000}"/>
    <cellStyle name="標準 2 6 15" xfId="1266" xr:uid="{00000000-0005-0000-0000-00003E060000}"/>
    <cellStyle name="標準 2 6 16" xfId="1267" xr:uid="{00000000-0005-0000-0000-00003F060000}"/>
    <cellStyle name="標準 2 6 17" xfId="1268" xr:uid="{00000000-0005-0000-0000-000040060000}"/>
    <cellStyle name="標準 2 6 18" xfId="1269" xr:uid="{00000000-0005-0000-0000-000041060000}"/>
    <cellStyle name="標準 2 6 19" xfId="1270" xr:uid="{00000000-0005-0000-0000-000042060000}"/>
    <cellStyle name="標準 2 6 2" xfId="1271" xr:uid="{00000000-0005-0000-0000-000043060000}"/>
    <cellStyle name="標準 2 6 20" xfId="1272" xr:uid="{00000000-0005-0000-0000-000044060000}"/>
    <cellStyle name="標準 2 6 21" xfId="1273" xr:uid="{00000000-0005-0000-0000-000045060000}"/>
    <cellStyle name="標準 2 6 22" xfId="1274" xr:uid="{00000000-0005-0000-0000-000046060000}"/>
    <cellStyle name="標準 2 6 23" xfId="1694" xr:uid="{00000000-0005-0000-0000-000047060000}"/>
    <cellStyle name="標準 2 6 3" xfId="1275" xr:uid="{00000000-0005-0000-0000-000048060000}"/>
    <cellStyle name="標準 2 6 4" xfId="1276" xr:uid="{00000000-0005-0000-0000-000049060000}"/>
    <cellStyle name="標準 2 6 5" xfId="1277" xr:uid="{00000000-0005-0000-0000-00004A060000}"/>
    <cellStyle name="標準 2 6 6" xfId="1278" xr:uid="{00000000-0005-0000-0000-00004B060000}"/>
    <cellStyle name="標準 2 6 7" xfId="1279" xr:uid="{00000000-0005-0000-0000-00004C060000}"/>
    <cellStyle name="標準 2 6 8" xfId="1280" xr:uid="{00000000-0005-0000-0000-00004D060000}"/>
    <cellStyle name="標準 2 6 9" xfId="1281" xr:uid="{00000000-0005-0000-0000-00004E060000}"/>
    <cellStyle name="標準 2 6_23_CRUDマトリックス(機能レベル)" xfId="1282" xr:uid="{00000000-0005-0000-0000-00004F060000}"/>
    <cellStyle name="標準 2 7" xfId="1283" xr:uid="{00000000-0005-0000-0000-000050060000}"/>
    <cellStyle name="標準 2 7 2" xfId="1531" xr:uid="{00000000-0005-0000-0000-000051060000}"/>
    <cellStyle name="標準 2 7 2 2" xfId="1532" xr:uid="{00000000-0005-0000-0000-000052060000}"/>
    <cellStyle name="標準 2 7 2 3" xfId="1533" xr:uid="{00000000-0005-0000-0000-000053060000}"/>
    <cellStyle name="標準 2 7 2 3 2" xfId="1389" xr:uid="{00000000-0005-0000-0000-000054060000}"/>
    <cellStyle name="標準 2 8" xfId="1284" xr:uid="{00000000-0005-0000-0000-000055060000}"/>
    <cellStyle name="標準 2 9" xfId="1285" xr:uid="{00000000-0005-0000-0000-000056060000}"/>
    <cellStyle name="標準 2 9 2" xfId="1534" xr:uid="{00000000-0005-0000-0000-000057060000}"/>
    <cellStyle name="標準 2 9 2 2" xfId="1535" xr:uid="{00000000-0005-0000-0000-000058060000}"/>
    <cellStyle name="標準 2 9 2 2 2" xfId="1536" xr:uid="{00000000-0005-0000-0000-000059060000}"/>
    <cellStyle name="標準 2 9 2 2 3" xfId="1537" xr:uid="{00000000-0005-0000-0000-00005A060000}"/>
    <cellStyle name="標準 2 9 2 2 3 2" xfId="1386" xr:uid="{00000000-0005-0000-0000-00005B060000}"/>
    <cellStyle name="標準 2 9 2 2 3 2 2" xfId="1538" xr:uid="{00000000-0005-0000-0000-00005C060000}"/>
    <cellStyle name="標準 2 9 2 3" xfId="1539" xr:uid="{00000000-0005-0000-0000-00005D060000}"/>
    <cellStyle name="標準 2 9 2 4" xfId="1540" xr:uid="{00000000-0005-0000-0000-00005E060000}"/>
    <cellStyle name="標準 2 9 2 4 2" xfId="1541" xr:uid="{00000000-0005-0000-0000-00005F060000}"/>
    <cellStyle name="標準 2 9 2 4 2 2" xfId="1542" xr:uid="{00000000-0005-0000-0000-000060060000}"/>
    <cellStyle name="標準 2 9 2 4 2 2 2" xfId="1543" xr:uid="{00000000-0005-0000-0000-000061060000}"/>
    <cellStyle name="標準 20" xfId="1544" xr:uid="{00000000-0005-0000-0000-000062060000}"/>
    <cellStyle name="標準 20 2" xfId="1286" xr:uid="{00000000-0005-0000-0000-000063060000}"/>
    <cellStyle name="標準 20 2 2" xfId="1545" xr:uid="{00000000-0005-0000-0000-000064060000}"/>
    <cellStyle name="標準 20 3" xfId="1287" xr:uid="{00000000-0005-0000-0000-000065060000}"/>
    <cellStyle name="標準 20 4" xfId="1288" xr:uid="{00000000-0005-0000-0000-000066060000}"/>
    <cellStyle name="標準 21" xfId="1546" xr:uid="{00000000-0005-0000-0000-000067060000}"/>
    <cellStyle name="標準 21 2" xfId="1289" xr:uid="{00000000-0005-0000-0000-000068060000}"/>
    <cellStyle name="標準 21 3" xfId="1290" xr:uid="{00000000-0005-0000-0000-000069060000}"/>
    <cellStyle name="標準 22" xfId="1547" xr:uid="{00000000-0005-0000-0000-00006A060000}"/>
    <cellStyle name="標準 22 2" xfId="1291" xr:uid="{00000000-0005-0000-0000-00006B060000}"/>
    <cellStyle name="標準 22 2 2" xfId="1548" xr:uid="{00000000-0005-0000-0000-00006C060000}"/>
    <cellStyle name="標準 23 2" xfId="1292" xr:uid="{00000000-0005-0000-0000-00006D060000}"/>
    <cellStyle name="標準 23 3" xfId="1293" xr:uid="{00000000-0005-0000-0000-00006E060000}"/>
    <cellStyle name="標準 23 4" xfId="1294" xr:uid="{00000000-0005-0000-0000-00006F060000}"/>
    <cellStyle name="標準 24 2" xfId="1295" xr:uid="{00000000-0005-0000-0000-000070060000}"/>
    <cellStyle name="標準 24 3" xfId="1296" xr:uid="{00000000-0005-0000-0000-000071060000}"/>
    <cellStyle name="標準 25 2" xfId="1297" xr:uid="{00000000-0005-0000-0000-000072060000}"/>
    <cellStyle name="標準 3" xfId="1298" xr:uid="{00000000-0005-0000-0000-000073060000}"/>
    <cellStyle name="標準 3 10" xfId="1299" xr:uid="{00000000-0005-0000-0000-000074060000}"/>
    <cellStyle name="標準 3 11" xfId="1300" xr:uid="{00000000-0005-0000-0000-000075060000}"/>
    <cellStyle name="標準 3 12" xfId="1301" xr:uid="{00000000-0005-0000-0000-000076060000}"/>
    <cellStyle name="標準 3 13" xfId="1302" xr:uid="{00000000-0005-0000-0000-000077060000}"/>
    <cellStyle name="標準 3 14" xfId="1303" xr:uid="{00000000-0005-0000-0000-000078060000}"/>
    <cellStyle name="標準 3 15" xfId="1304" xr:uid="{00000000-0005-0000-0000-000079060000}"/>
    <cellStyle name="標準 3 16" xfId="1305" xr:uid="{00000000-0005-0000-0000-00007A060000}"/>
    <cellStyle name="標準 3 17" xfId="1306" xr:uid="{00000000-0005-0000-0000-00007B060000}"/>
    <cellStyle name="標準 3 18" xfId="1307" xr:uid="{00000000-0005-0000-0000-00007C060000}"/>
    <cellStyle name="標準 3 19" xfId="1308" xr:uid="{00000000-0005-0000-0000-00007D060000}"/>
    <cellStyle name="標準 3 2" xfId="1309" xr:uid="{00000000-0005-0000-0000-00007E060000}"/>
    <cellStyle name="標準 3 2 2" xfId="1310" xr:uid="{00000000-0005-0000-0000-00007F060000}"/>
    <cellStyle name="標準 3 2 2 2" xfId="1695" xr:uid="{00000000-0005-0000-0000-000080060000}"/>
    <cellStyle name="標準 3 2 2 2 2" xfId="1696" xr:uid="{00000000-0005-0000-0000-000081060000}"/>
    <cellStyle name="標準 3 2 2 2 2 2" xfId="1697" xr:uid="{00000000-0005-0000-0000-000082060000}"/>
    <cellStyle name="標準 3 2 2 2 3" xfId="1698" xr:uid="{00000000-0005-0000-0000-000083060000}"/>
    <cellStyle name="標準 3 2 2 3" xfId="1699" xr:uid="{00000000-0005-0000-0000-000084060000}"/>
    <cellStyle name="標準 3 2 2 4" xfId="1700" xr:uid="{00000000-0005-0000-0000-000085060000}"/>
    <cellStyle name="標準 3 2 2 5" xfId="1701" xr:uid="{00000000-0005-0000-0000-000086060000}"/>
    <cellStyle name="標準 3 2 3" xfId="1702" xr:uid="{00000000-0005-0000-0000-000087060000}"/>
    <cellStyle name="標準 3 2 3 2" xfId="1703" xr:uid="{00000000-0005-0000-0000-000088060000}"/>
    <cellStyle name="標準 3 2 3 2 2" xfId="1704" xr:uid="{00000000-0005-0000-0000-000089060000}"/>
    <cellStyle name="標準 3 2 3 2 2 2" xfId="1705" xr:uid="{00000000-0005-0000-0000-00008A060000}"/>
    <cellStyle name="標準 3 2 3 3" xfId="1706" xr:uid="{00000000-0005-0000-0000-00008B060000}"/>
    <cellStyle name="標準 3 2 3 3 2" xfId="1707" xr:uid="{00000000-0005-0000-0000-00008C060000}"/>
    <cellStyle name="標準 3 2 3 4" xfId="1708" xr:uid="{00000000-0005-0000-0000-00008D060000}"/>
    <cellStyle name="標準 3 2 4" xfId="1709" xr:uid="{00000000-0005-0000-0000-00008E060000}"/>
    <cellStyle name="標準 3 2 5" xfId="1710" xr:uid="{00000000-0005-0000-0000-00008F060000}"/>
    <cellStyle name="標準 3 2 5 2" xfId="1711" xr:uid="{00000000-0005-0000-0000-000090060000}"/>
    <cellStyle name="標準 3 20" xfId="1311" xr:uid="{00000000-0005-0000-0000-000091060000}"/>
    <cellStyle name="標準 3 21" xfId="1312" xr:uid="{00000000-0005-0000-0000-000092060000}"/>
    <cellStyle name="標準 3 22" xfId="1313" xr:uid="{00000000-0005-0000-0000-000093060000}"/>
    <cellStyle name="標準 3 23" xfId="1314" xr:uid="{00000000-0005-0000-0000-000094060000}"/>
    <cellStyle name="標準 3 24" xfId="1315" xr:uid="{00000000-0005-0000-0000-000095060000}"/>
    <cellStyle name="標準 3 25" xfId="1316" xr:uid="{00000000-0005-0000-0000-000096060000}"/>
    <cellStyle name="標準 3 26" xfId="1317" xr:uid="{00000000-0005-0000-0000-000097060000}"/>
    <cellStyle name="標準 3 27" xfId="1318" xr:uid="{00000000-0005-0000-0000-000098060000}"/>
    <cellStyle name="標準 3 28" xfId="1319" xr:uid="{00000000-0005-0000-0000-000099060000}"/>
    <cellStyle name="標準 3 29" xfId="1320" xr:uid="{00000000-0005-0000-0000-00009A060000}"/>
    <cellStyle name="標準 3 3" xfId="1321" xr:uid="{00000000-0005-0000-0000-00009B060000}"/>
    <cellStyle name="標準 3 3 2" xfId="1712" xr:uid="{00000000-0005-0000-0000-00009C060000}"/>
    <cellStyle name="標準 3 3 2 2" xfId="1713" xr:uid="{00000000-0005-0000-0000-00009D060000}"/>
    <cellStyle name="標準 3 3 3" xfId="1714" xr:uid="{00000000-0005-0000-0000-00009E060000}"/>
    <cellStyle name="標準 3 3 3 2" xfId="1715" xr:uid="{00000000-0005-0000-0000-00009F060000}"/>
    <cellStyle name="標準 3 3 4" xfId="1716" xr:uid="{00000000-0005-0000-0000-0000A0060000}"/>
    <cellStyle name="標準 3 30" xfId="1749" xr:uid="{00000000-0005-0000-0000-0000A1060000}"/>
    <cellStyle name="標準 3 4" xfId="1322" xr:uid="{00000000-0005-0000-0000-0000A2060000}"/>
    <cellStyle name="標準 3 4 2" xfId="1717" xr:uid="{00000000-0005-0000-0000-0000A3060000}"/>
    <cellStyle name="標準 3 5" xfId="1323" xr:uid="{00000000-0005-0000-0000-0000A4060000}"/>
    <cellStyle name="標準 3 5 2" xfId="1718" xr:uid="{00000000-0005-0000-0000-0000A5060000}"/>
    <cellStyle name="標準 3 6" xfId="1324" xr:uid="{00000000-0005-0000-0000-0000A6060000}"/>
    <cellStyle name="標準 3 6 2" xfId="1719" xr:uid="{00000000-0005-0000-0000-0000A7060000}"/>
    <cellStyle name="標準 3 7" xfId="1325" xr:uid="{00000000-0005-0000-0000-0000A8060000}"/>
    <cellStyle name="標準 3 8" xfId="1326" xr:uid="{00000000-0005-0000-0000-0000A9060000}"/>
    <cellStyle name="標準 3 9" xfId="1327" xr:uid="{00000000-0005-0000-0000-0000AA060000}"/>
    <cellStyle name="標準 4" xfId="1328" xr:uid="{00000000-0005-0000-0000-0000AB060000}"/>
    <cellStyle name="標準 4 2" xfId="1329" xr:uid="{00000000-0005-0000-0000-0000AC060000}"/>
    <cellStyle name="標準 4 2 2" xfId="1330" xr:uid="{00000000-0005-0000-0000-0000AD060000}"/>
    <cellStyle name="標準 4 2 2 2" xfId="1720" xr:uid="{00000000-0005-0000-0000-0000AE060000}"/>
    <cellStyle name="標準 4 2 3" xfId="1721" xr:uid="{00000000-0005-0000-0000-0000AF060000}"/>
    <cellStyle name="標準 4 2 3 2" xfId="1722" xr:uid="{00000000-0005-0000-0000-0000B0060000}"/>
    <cellStyle name="標準 4 2 4" xfId="1723" xr:uid="{00000000-0005-0000-0000-0000B1060000}"/>
    <cellStyle name="標準 4 3" xfId="1331" xr:uid="{00000000-0005-0000-0000-0000B2060000}"/>
    <cellStyle name="標準 4 3 2" xfId="1724" xr:uid="{00000000-0005-0000-0000-0000B3060000}"/>
    <cellStyle name="標準 4 3 2 2" xfId="1725" xr:uid="{00000000-0005-0000-0000-0000B4060000}"/>
    <cellStyle name="標準 4 3 3" xfId="1726" xr:uid="{00000000-0005-0000-0000-0000B5060000}"/>
    <cellStyle name="標準 4 3 3 2" xfId="1727" xr:uid="{00000000-0005-0000-0000-0000B6060000}"/>
    <cellStyle name="標準 4 3 4" xfId="1728" xr:uid="{00000000-0005-0000-0000-0000B7060000}"/>
    <cellStyle name="標準 4 3 5" xfId="1729" xr:uid="{00000000-0005-0000-0000-0000B8060000}"/>
    <cellStyle name="標準 4 3 5 2" xfId="1730" xr:uid="{00000000-0005-0000-0000-0000B9060000}"/>
    <cellStyle name="標準 4 4" xfId="1332" xr:uid="{00000000-0005-0000-0000-0000BA060000}"/>
    <cellStyle name="標準 4 4 2" xfId="1731" xr:uid="{00000000-0005-0000-0000-0000BB060000}"/>
    <cellStyle name="標準 4 5" xfId="1333" xr:uid="{00000000-0005-0000-0000-0000BC060000}"/>
    <cellStyle name="標準 4 5 2" xfId="1732" xr:uid="{00000000-0005-0000-0000-0000BD060000}"/>
    <cellStyle name="標準 5" xfId="1334" xr:uid="{00000000-0005-0000-0000-0000BE060000}"/>
    <cellStyle name="標準 5 2" xfId="1335" xr:uid="{00000000-0005-0000-0000-0000BF060000}"/>
    <cellStyle name="標準 5 2 2" xfId="1733" xr:uid="{00000000-0005-0000-0000-0000C0060000}"/>
    <cellStyle name="標準 5 2 2 2" xfId="1734" xr:uid="{00000000-0005-0000-0000-0000C1060000}"/>
    <cellStyle name="標準 5 2 3" xfId="1735" xr:uid="{00000000-0005-0000-0000-0000C2060000}"/>
    <cellStyle name="標準 5 3" xfId="1736" xr:uid="{00000000-0005-0000-0000-0000C3060000}"/>
    <cellStyle name="標準 5 3 2" xfId="1737" xr:uid="{00000000-0005-0000-0000-0000C4060000}"/>
    <cellStyle name="標準 5 3 3" xfId="1747" xr:uid="{00000000-0005-0000-0000-0000C5060000}"/>
    <cellStyle name="標準 5 4" xfId="1738" xr:uid="{00000000-0005-0000-0000-0000C6060000}"/>
    <cellStyle name="標準 6" xfId="1336" xr:uid="{00000000-0005-0000-0000-0000C7060000}"/>
    <cellStyle name="標準 6 2" xfId="1337" xr:uid="{00000000-0005-0000-0000-0000C8060000}"/>
    <cellStyle name="標準 6 2 2" xfId="1338" xr:uid="{00000000-0005-0000-0000-0000C9060000}"/>
    <cellStyle name="標準 6 2 2 2" xfId="1339" xr:uid="{00000000-0005-0000-0000-0000CA060000}"/>
    <cellStyle name="標準 6 2 3" xfId="1739" xr:uid="{00000000-0005-0000-0000-0000CB060000}"/>
    <cellStyle name="標準 6 3" xfId="1340" xr:uid="{00000000-0005-0000-0000-0000CC060000}"/>
    <cellStyle name="標準 6 3 2" xfId="1740" xr:uid="{00000000-0005-0000-0000-0000CD060000}"/>
    <cellStyle name="標準 6 3 3" xfId="1741" xr:uid="{00000000-0005-0000-0000-0000CE060000}"/>
    <cellStyle name="標準 6 3 3 2" xfId="1742" xr:uid="{00000000-0005-0000-0000-0000CF060000}"/>
    <cellStyle name="標準 7" xfId="1341" xr:uid="{00000000-0005-0000-0000-0000D0060000}"/>
    <cellStyle name="標準 7 2" xfId="1342" xr:uid="{00000000-0005-0000-0000-0000D1060000}"/>
    <cellStyle name="標準 7 3" xfId="1343" xr:uid="{00000000-0005-0000-0000-0000D2060000}"/>
    <cellStyle name="標準 8" xfId="1344" xr:uid="{00000000-0005-0000-0000-0000D3060000}"/>
    <cellStyle name="標準 8 2" xfId="1345" xr:uid="{00000000-0005-0000-0000-0000D4060000}"/>
    <cellStyle name="標準 8 3" xfId="1346" xr:uid="{00000000-0005-0000-0000-0000D5060000}"/>
    <cellStyle name="標準 8 4" xfId="1347" xr:uid="{00000000-0005-0000-0000-0000D6060000}"/>
    <cellStyle name="標準 8 5" xfId="1348" xr:uid="{00000000-0005-0000-0000-0000D7060000}"/>
    <cellStyle name="標準 8 6" xfId="1349" xr:uid="{00000000-0005-0000-0000-0000D8060000}"/>
    <cellStyle name="標準 8 7" xfId="1350" xr:uid="{00000000-0005-0000-0000-0000D9060000}"/>
    <cellStyle name="標準 9" xfId="1351" xr:uid="{00000000-0005-0000-0000-0000DA060000}"/>
    <cellStyle name="標準 9 2" xfId="1352" xr:uid="{00000000-0005-0000-0000-0000DB060000}"/>
    <cellStyle name="標準 9 3" xfId="1353" xr:uid="{00000000-0005-0000-0000-0000DC060000}"/>
    <cellStyle name="標準 9 4" xfId="1354" xr:uid="{00000000-0005-0000-0000-0000DD060000}"/>
    <cellStyle name="標準 9 5" xfId="1355" xr:uid="{00000000-0005-0000-0000-0000DE060000}"/>
    <cellStyle name="標準 9 6" xfId="1356" xr:uid="{00000000-0005-0000-0000-0000DF060000}"/>
    <cellStyle name="未定義" xfId="1743" xr:uid="{00000000-0005-0000-0000-0000E0060000}"/>
    <cellStyle name="良い" xfId="1745" builtinId="26" customBuiltin="1"/>
    <cellStyle name="良い 10" xfId="1357" xr:uid="{00000000-0005-0000-0000-0000E2060000}"/>
    <cellStyle name="良い 11" xfId="1358" xr:uid="{00000000-0005-0000-0000-0000E3060000}"/>
    <cellStyle name="良い 12" xfId="1359" xr:uid="{00000000-0005-0000-0000-0000E4060000}"/>
    <cellStyle name="良い 13" xfId="1360" xr:uid="{00000000-0005-0000-0000-0000E5060000}"/>
    <cellStyle name="良い 14" xfId="1361" xr:uid="{00000000-0005-0000-0000-0000E6060000}"/>
    <cellStyle name="良い 15" xfId="1362" xr:uid="{00000000-0005-0000-0000-0000E7060000}"/>
    <cellStyle name="良い 16" xfId="1363" xr:uid="{00000000-0005-0000-0000-0000E8060000}"/>
    <cellStyle name="良い 17" xfId="1364" xr:uid="{00000000-0005-0000-0000-0000E9060000}"/>
    <cellStyle name="良い 18" xfId="1365" xr:uid="{00000000-0005-0000-0000-0000EA060000}"/>
    <cellStyle name="良い 19" xfId="1366" xr:uid="{00000000-0005-0000-0000-0000EB060000}"/>
    <cellStyle name="良い 2" xfId="1367" xr:uid="{00000000-0005-0000-0000-0000EC060000}"/>
    <cellStyle name="良い 2 2" xfId="1368" xr:uid="{00000000-0005-0000-0000-0000ED060000}"/>
    <cellStyle name="良い 2 2 2" xfId="1744" xr:uid="{00000000-0005-0000-0000-0000EE060000}"/>
    <cellStyle name="良い 20" xfId="1369" xr:uid="{00000000-0005-0000-0000-0000EF060000}"/>
    <cellStyle name="良い 21" xfId="1370" xr:uid="{00000000-0005-0000-0000-0000F0060000}"/>
    <cellStyle name="良い 22" xfId="1371" xr:uid="{00000000-0005-0000-0000-0000F1060000}"/>
    <cellStyle name="良い 23" xfId="1372" xr:uid="{00000000-0005-0000-0000-0000F2060000}"/>
    <cellStyle name="良い 24" xfId="1373" xr:uid="{00000000-0005-0000-0000-0000F3060000}"/>
    <cellStyle name="良い 25" xfId="1374" xr:uid="{00000000-0005-0000-0000-0000F4060000}"/>
    <cellStyle name="良い 3" xfId="1375" xr:uid="{00000000-0005-0000-0000-0000F5060000}"/>
    <cellStyle name="良い 3 2" xfId="1376" xr:uid="{00000000-0005-0000-0000-0000F6060000}"/>
    <cellStyle name="良い 4" xfId="1377" xr:uid="{00000000-0005-0000-0000-0000F7060000}"/>
    <cellStyle name="良い 5" xfId="1378" xr:uid="{00000000-0005-0000-0000-0000F8060000}"/>
    <cellStyle name="良い 6" xfId="1379" xr:uid="{00000000-0005-0000-0000-0000F9060000}"/>
    <cellStyle name="良い 7" xfId="1380" xr:uid="{00000000-0005-0000-0000-0000FA060000}"/>
    <cellStyle name="良い 8" xfId="1381" xr:uid="{00000000-0005-0000-0000-0000FB060000}"/>
    <cellStyle name="良い 9" xfId="1382" xr:uid="{00000000-0005-0000-0000-0000FC060000}"/>
  </cellStyles>
  <dxfs count="0"/>
  <tableStyles count="0" defaultTableStyle="TableStyleMedium2" defaultPivotStyle="PivotStyleLight16"/>
  <colors>
    <mruColors>
      <color rgb="FFCBE0C7"/>
      <color rgb="FF7F7F7F"/>
      <color rgb="FFFFC000"/>
      <color rgb="FFFFC04D"/>
      <color rgb="FFFFCCCC"/>
      <color rgb="FF4F81B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9870975038524"/>
          <c:y val="0.13409150157055996"/>
          <c:w val="0.83650397960481981"/>
          <c:h val="0.83872400711937178"/>
        </c:manualLayout>
      </c:layout>
      <c:barChart>
        <c:barDir val="bar"/>
        <c:grouping val="percentStacked"/>
        <c:varyColors val="0"/>
        <c:ser>
          <c:idx val="0"/>
          <c:order val="0"/>
          <c:tx>
            <c:strRef>
              <c:f>年齢階層別_医療費全体における歯科医療費!$O$22</c:f>
              <c:strCache>
                <c:ptCount val="1"/>
                <c:pt idx="0">
                  <c:v>歯科</c:v>
                </c:pt>
              </c:strCache>
            </c:strRef>
          </c:tx>
          <c:spPr>
            <a:solidFill>
              <a:schemeClr val="accent1"/>
            </a:solidFill>
            <a:ln>
              <a:noFill/>
            </a:ln>
            <a:effectLst/>
          </c:spPr>
          <c:invertIfNegative val="0"/>
          <c:dLbls>
            <c:dLbl>
              <c:idx val="0"/>
              <c:layout>
                <c:manualLayout>
                  <c:x val="7.8746348215607467E-3"/>
                  <c:y val="-5.012471136015010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B5-454A-B599-9AAC961F8CD6}"/>
                </c:ext>
              </c:extLst>
            </c:dLbl>
            <c:dLbl>
              <c:idx val="1"/>
              <c:layout>
                <c:manualLayout>
                  <c:x val="9.4495617858729158E-3"/>
                  <c:y val="-5.262762168657437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5-454A-B599-9AAC961F8C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年齢階層別_医療費全体における歯科医療費!$P$22:$W$22</c:f>
              <c:numCache>
                <c:formatCode>0.0%</c:formatCode>
                <c:ptCount val="8"/>
                <c:pt idx="0">
                  <c:v>3.3639271643106539E-2</c:v>
                </c:pt>
                <c:pt idx="1">
                  <c:v>3.1528423781042862E-2</c:v>
                </c:pt>
                <c:pt idx="2">
                  <c:v>5.9315298892967917E-2</c:v>
                </c:pt>
                <c:pt idx="3">
                  <c:v>5.1963757193033928E-2</c:v>
                </c:pt>
                <c:pt idx="4">
                  <c:v>4.4909709896511107E-2</c:v>
                </c:pt>
                <c:pt idx="5">
                  <c:v>4.2357304814948017E-2</c:v>
                </c:pt>
                <c:pt idx="6">
                  <c:v>4.4570495342747728E-2</c:v>
                </c:pt>
                <c:pt idx="7">
                  <c:v>5.0660281089552978E-2</c:v>
                </c:pt>
              </c:numCache>
            </c:numRef>
          </c:val>
          <c:extLst>
            <c:ext xmlns:c16="http://schemas.microsoft.com/office/drawing/2014/chart" uri="{C3380CC4-5D6E-409C-BE32-E72D297353CC}">
              <c16:uniqueId val="{00000000-8729-4425-A8E5-70FA36AE880D}"/>
            </c:ext>
          </c:extLst>
        </c:ser>
        <c:ser>
          <c:idx val="1"/>
          <c:order val="1"/>
          <c:tx>
            <c:strRef>
              <c:f>年齢階層別_医療費全体における歯科医療費!$O$23</c:f>
              <c:strCache>
                <c:ptCount val="1"/>
                <c:pt idx="0">
                  <c:v>入院</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年齢階層別_医療費全体における歯科医療費!$P$23:$W$23</c:f>
              <c:numCache>
                <c:formatCode>0.0%</c:formatCode>
                <c:ptCount val="8"/>
                <c:pt idx="0">
                  <c:v>0.46293534048838547</c:v>
                </c:pt>
                <c:pt idx="1">
                  <c:v>0.44959545209747148</c:v>
                </c:pt>
                <c:pt idx="2">
                  <c:v>0.41913304667070522</c:v>
                </c:pt>
                <c:pt idx="3">
                  <c:v>0.46988230108030665</c:v>
                </c:pt>
                <c:pt idx="4">
                  <c:v>0.54214644411718382</c:v>
                </c:pt>
                <c:pt idx="5">
                  <c:v>0.59859201265207806</c:v>
                </c:pt>
                <c:pt idx="6">
                  <c:v>0.63484868119588234</c:v>
                </c:pt>
                <c:pt idx="7">
                  <c:v>0.49526114039765007</c:v>
                </c:pt>
              </c:numCache>
            </c:numRef>
          </c:val>
          <c:extLst>
            <c:ext xmlns:c16="http://schemas.microsoft.com/office/drawing/2014/chart" uri="{C3380CC4-5D6E-409C-BE32-E72D297353CC}">
              <c16:uniqueId val="{00000001-8729-4425-A8E5-70FA36AE880D}"/>
            </c:ext>
          </c:extLst>
        </c:ser>
        <c:ser>
          <c:idx val="2"/>
          <c:order val="2"/>
          <c:tx>
            <c:strRef>
              <c:f>年齢階層別_医療費全体における歯科医療費!$O$24</c:f>
              <c:strCache>
                <c:ptCount val="1"/>
                <c:pt idx="0">
                  <c:v>入院外</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年齢階層別_医療費全体における歯科医療費!$P$24:$W$24</c:f>
              <c:numCache>
                <c:formatCode>0.0%</c:formatCode>
                <c:ptCount val="8"/>
                <c:pt idx="0">
                  <c:v>0.36743970831101147</c:v>
                </c:pt>
                <c:pt idx="1">
                  <c:v>0.39535194113372701</c:v>
                </c:pt>
                <c:pt idx="2">
                  <c:v>0.36209892601399468</c:v>
                </c:pt>
                <c:pt idx="3">
                  <c:v>0.32396159771943195</c:v>
                </c:pt>
                <c:pt idx="4">
                  <c:v>0.27349446138141636</c:v>
                </c:pt>
                <c:pt idx="5">
                  <c:v>0.2346358401304903</c:v>
                </c:pt>
                <c:pt idx="6">
                  <c:v>0.21218502559312169</c:v>
                </c:pt>
                <c:pt idx="7">
                  <c:v>0.30777652703642266</c:v>
                </c:pt>
              </c:numCache>
            </c:numRef>
          </c:val>
          <c:extLst>
            <c:ext xmlns:c16="http://schemas.microsoft.com/office/drawing/2014/chart" uri="{C3380CC4-5D6E-409C-BE32-E72D297353CC}">
              <c16:uniqueId val="{00000002-8729-4425-A8E5-70FA36AE880D}"/>
            </c:ext>
          </c:extLst>
        </c:ser>
        <c:ser>
          <c:idx val="3"/>
          <c:order val="3"/>
          <c:tx>
            <c:strRef>
              <c:f>年齢階層別_医療費全体における歯科医療費!$O$25</c:f>
              <c:strCache>
                <c:ptCount val="1"/>
                <c:pt idx="0">
                  <c:v>調剤</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年齢階層別_医療費全体における歯科医療費!$P$25:$W$25</c:f>
              <c:numCache>
                <c:formatCode>0.0%</c:formatCode>
                <c:ptCount val="8"/>
                <c:pt idx="0">
                  <c:v>0.13598567955749652</c:v>
                </c:pt>
                <c:pt idx="1">
                  <c:v>0.12352418298775864</c:v>
                </c:pt>
                <c:pt idx="2">
                  <c:v>0.15945272842233221</c:v>
                </c:pt>
                <c:pt idx="3">
                  <c:v>0.15419234400722751</c:v>
                </c:pt>
                <c:pt idx="4">
                  <c:v>0.13944938460488873</c:v>
                </c:pt>
                <c:pt idx="5">
                  <c:v>0.12441484240248366</c:v>
                </c:pt>
                <c:pt idx="6">
                  <c:v>0.10839579786824829</c:v>
                </c:pt>
                <c:pt idx="7">
                  <c:v>0.14630205147637429</c:v>
                </c:pt>
              </c:numCache>
            </c:numRef>
          </c:val>
          <c:extLst>
            <c:ext xmlns:c16="http://schemas.microsoft.com/office/drawing/2014/chart" uri="{C3380CC4-5D6E-409C-BE32-E72D297353CC}">
              <c16:uniqueId val="{00000003-8729-4425-A8E5-70FA36AE880D}"/>
            </c:ext>
          </c:extLst>
        </c:ser>
        <c:dLbls>
          <c:dLblPos val="ctr"/>
          <c:showLegendKey val="0"/>
          <c:showVal val="1"/>
          <c:showCatName val="0"/>
          <c:showSerName val="0"/>
          <c:showPercent val="0"/>
          <c:showBubbleSize val="0"/>
        </c:dLbls>
        <c:gapWidth val="150"/>
        <c:overlap val="100"/>
        <c:axId val="383278032"/>
        <c:axId val="383299312"/>
      </c:barChart>
      <c:catAx>
        <c:axId val="383278032"/>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99312"/>
        <c:crosses val="autoZero"/>
        <c:auto val="1"/>
        <c:lblAlgn val="ctr"/>
        <c:lblOffset val="100"/>
        <c:noMultiLvlLbl val="0"/>
      </c:catAx>
      <c:valAx>
        <c:axId val="383299312"/>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9.4625828355778735E-2"/>
              <c:y val="3.089731594787837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78032"/>
        <c:crosses val="autoZero"/>
        <c:crossBetween val="between"/>
      </c:valAx>
      <c:spPr>
        <a:solidFill>
          <a:schemeClr val="bg1"/>
        </a:solidFill>
        <a:ln>
          <a:solidFill>
            <a:srgbClr val="7F7F7F"/>
          </a:solidFill>
        </a:ln>
        <a:effectLst/>
      </c:spPr>
    </c:plotArea>
    <c:legend>
      <c:legendPos val="t"/>
      <c:layout>
        <c:manualLayout>
          <c:xMode val="edge"/>
          <c:yMode val="edge"/>
          <c:x val="0.29250163631191289"/>
          <c:y val="1.5178099741854688E-2"/>
          <c:w val="0.47909278254375748"/>
          <c:h val="5.4887207213465315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市区町村別_歯科医療費!$AC$5</c:f>
              <c:strCache>
                <c:ptCount val="1"/>
                <c:pt idx="0">
                  <c:v>前年度との差分(歯科患者一人当たりの歯科医療費)</c:v>
                </c:pt>
              </c:strCache>
            </c:strRef>
          </c:tx>
          <c:spPr>
            <a:solidFill>
              <a:schemeClr val="accent1"/>
            </a:solidFill>
            <a:ln>
              <a:noFill/>
            </a:ln>
          </c:spPr>
          <c:invertIfNegative val="0"/>
          <c:dLbls>
            <c:dLbl>
              <c:idx val="2"/>
              <c:layout>
                <c:manualLayout>
                  <c:x val="1.08818808104435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7B-44D9-AC41-7CEDB42C181C}"/>
                </c:ext>
              </c:extLst>
            </c:dLbl>
            <c:dLbl>
              <c:idx val="5"/>
              <c:layout>
                <c:manualLayout>
                  <c:x val="2.3318455905347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7B-44D9-AC41-7CEDB42C181C}"/>
                </c:ext>
              </c:extLst>
            </c:dLbl>
            <c:dLbl>
              <c:idx val="6"/>
              <c:layout>
                <c:manualLayout>
                  <c:x val="2.64275996790736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E7B-44D9-AC41-7CEDB42C181C}"/>
                </c:ext>
              </c:extLst>
            </c:dLbl>
            <c:dLbl>
              <c:idx val="9"/>
              <c:layout>
                <c:manualLayout>
                  <c:x val="-4.6631036726010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7B-44D9-AC41-7CEDB42C181C}"/>
                </c:ext>
              </c:extLst>
            </c:dLbl>
            <c:dLbl>
              <c:idx val="13"/>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7B-44D9-AC41-7CEDB42C181C}"/>
                </c:ext>
              </c:extLst>
            </c:dLbl>
            <c:dLbl>
              <c:idx val="16"/>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7B-44D9-AC41-7CEDB42C181C}"/>
                </c:ext>
              </c:extLst>
            </c:dLbl>
            <c:dLbl>
              <c:idx val="22"/>
              <c:layout>
                <c:manualLayout>
                  <c:x val="-4.6631036726010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7B-44D9-AC41-7CEDB42C181C}"/>
                </c:ext>
              </c:extLst>
            </c:dLbl>
            <c:dLbl>
              <c:idx val="23"/>
              <c:layout>
                <c:manualLayout>
                  <c:x val="1.71001683578954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E7B-44D9-AC41-7CEDB42C181C}"/>
                </c:ext>
              </c:extLst>
            </c:dLbl>
            <c:dLbl>
              <c:idx val="26"/>
              <c:layout>
                <c:manualLayout>
                  <c:x val="2.64275996790736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7B-44D9-AC41-7CEDB42C181C}"/>
                </c:ext>
              </c:extLst>
            </c:dLbl>
            <c:dLbl>
              <c:idx val="28"/>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7B-44D9-AC41-7CEDB42C181C}"/>
                </c:ext>
              </c:extLst>
            </c:dLbl>
            <c:dLbl>
              <c:idx val="31"/>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7B-44D9-AC41-7CEDB42C181C}"/>
                </c:ext>
              </c:extLst>
            </c:dLbl>
            <c:dLbl>
              <c:idx val="34"/>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E7B-44D9-AC41-7CEDB42C181C}"/>
                </c:ext>
              </c:extLst>
            </c:dLbl>
            <c:dLbl>
              <c:idx val="37"/>
              <c:layout>
                <c:manualLayout>
                  <c:x val="-4.6631036726010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7B-44D9-AC41-7CEDB42C181C}"/>
                </c:ext>
              </c:extLst>
            </c:dLbl>
            <c:dLbl>
              <c:idx val="40"/>
              <c:layout>
                <c:manualLayout>
                  <c:x val="2.33187007005427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E7B-44D9-AC41-7CEDB42C181C}"/>
                </c:ext>
              </c:extLst>
            </c:dLbl>
            <c:dLbl>
              <c:idx val="49"/>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7B-44D9-AC41-7CEDB42C181C}"/>
                </c:ext>
              </c:extLst>
            </c:dLbl>
            <c:dLbl>
              <c:idx val="50"/>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7B-44D9-AC41-7CEDB42C181C}"/>
                </c:ext>
              </c:extLst>
            </c:dLbl>
            <c:dLbl>
              <c:idx val="51"/>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7B-44D9-AC41-7CEDB42C181C}"/>
                </c:ext>
              </c:extLst>
            </c:dLbl>
            <c:dLbl>
              <c:idx val="57"/>
              <c:layout>
                <c:manualLayout>
                  <c:x val="-4.6631036726010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7B-44D9-AC41-7CEDB42C181C}"/>
                </c:ext>
              </c:extLst>
            </c:dLbl>
            <c:dLbl>
              <c:idx val="59"/>
              <c:layout>
                <c:manualLayout>
                  <c:x val="1.55455964710324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7B-44D9-AC41-7CEDB42C181C}"/>
                </c:ext>
              </c:extLst>
            </c:dLbl>
            <c:dLbl>
              <c:idx val="61"/>
              <c:layout>
                <c:manualLayout>
                  <c:x val="1.71001683578954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7B-44D9-AC41-7CEDB42C181C}"/>
                </c:ext>
              </c:extLst>
            </c:dLbl>
            <c:dLbl>
              <c:idx val="62"/>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7B-44D9-AC41-7CEDB42C181C}"/>
                </c:ext>
              </c:extLst>
            </c:dLbl>
            <c:dLbl>
              <c:idx val="63"/>
              <c:layout>
                <c:manualLayout>
                  <c:x val="2.3318455905347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7B-44D9-AC41-7CEDB42C181C}"/>
                </c:ext>
              </c:extLst>
            </c:dLbl>
            <c:dLbl>
              <c:idx val="65"/>
              <c:layout>
                <c:manualLayout>
                  <c:x val="2.79821715659365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7B-44D9-AC41-7CEDB42C181C}"/>
                </c:ext>
              </c:extLst>
            </c:dLbl>
            <c:dLbl>
              <c:idx val="66"/>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7B-44D9-AC41-7CEDB42C181C}"/>
                </c:ext>
              </c:extLst>
            </c:dLbl>
            <c:dLbl>
              <c:idx val="68"/>
              <c:layout>
                <c:manualLayout>
                  <c:x val="1.8654862642356055E-2"/>
                  <c:y val="2.04153806584362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7B-44D9-AC41-7CEDB42C181C}"/>
                </c:ext>
              </c:extLst>
            </c:dLbl>
            <c:dLbl>
              <c:idx val="70"/>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7B-44D9-AC41-7CEDB42C181C}"/>
                </c:ext>
              </c:extLst>
            </c:dLbl>
            <c:dLbl>
              <c:idx val="72"/>
              <c:layout>
                <c:manualLayout>
                  <c:x val="4.66359326299143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7B-44D9-AC41-7CEDB42C181C}"/>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西成区</c:v>
                </c:pt>
                <c:pt idx="1">
                  <c:v>東住吉区</c:v>
                </c:pt>
                <c:pt idx="2">
                  <c:v>此花区</c:v>
                </c:pt>
                <c:pt idx="3">
                  <c:v>生野区</c:v>
                </c:pt>
                <c:pt idx="4">
                  <c:v>住之江区</c:v>
                </c:pt>
                <c:pt idx="5">
                  <c:v>北区</c:v>
                </c:pt>
                <c:pt idx="6">
                  <c:v>住吉区</c:v>
                </c:pt>
                <c:pt idx="7">
                  <c:v>旭区</c:v>
                </c:pt>
                <c:pt idx="8">
                  <c:v>都島区</c:v>
                </c:pt>
                <c:pt idx="9">
                  <c:v>東成区</c:v>
                </c:pt>
                <c:pt idx="10">
                  <c:v>福島区</c:v>
                </c:pt>
                <c:pt idx="11">
                  <c:v>平野区</c:v>
                </c:pt>
                <c:pt idx="12">
                  <c:v>浪速区</c:v>
                </c:pt>
                <c:pt idx="13">
                  <c:v>大阪市</c:v>
                </c:pt>
                <c:pt idx="14">
                  <c:v>淀川区</c:v>
                </c:pt>
                <c:pt idx="15">
                  <c:v>東淀川区</c:v>
                </c:pt>
                <c:pt idx="16">
                  <c:v>堺市西区</c:v>
                </c:pt>
                <c:pt idx="17">
                  <c:v>阿倍野区</c:v>
                </c:pt>
                <c:pt idx="18">
                  <c:v>八尾市</c:v>
                </c:pt>
                <c:pt idx="19">
                  <c:v>堺市堺区</c:v>
                </c:pt>
                <c:pt idx="20">
                  <c:v>門真市</c:v>
                </c:pt>
                <c:pt idx="21">
                  <c:v>鶴見区</c:v>
                </c:pt>
                <c:pt idx="22">
                  <c:v>堺市東区</c:v>
                </c:pt>
                <c:pt idx="23">
                  <c:v>城東区</c:v>
                </c:pt>
                <c:pt idx="24">
                  <c:v>堺市中区</c:v>
                </c:pt>
                <c:pt idx="25">
                  <c:v>太子町</c:v>
                </c:pt>
                <c:pt idx="26">
                  <c:v>東大阪市</c:v>
                </c:pt>
                <c:pt idx="27">
                  <c:v>藤井寺市</c:v>
                </c:pt>
                <c:pt idx="28">
                  <c:v>堺市</c:v>
                </c:pt>
                <c:pt idx="29">
                  <c:v>中央区</c:v>
                </c:pt>
                <c:pt idx="30">
                  <c:v>西区</c:v>
                </c:pt>
                <c:pt idx="31">
                  <c:v>守口市</c:v>
                </c:pt>
                <c:pt idx="32">
                  <c:v>堺市北区</c:v>
                </c:pt>
                <c:pt idx="33">
                  <c:v>泉大津市</c:v>
                </c:pt>
                <c:pt idx="34">
                  <c:v>大東市</c:v>
                </c:pt>
                <c:pt idx="35">
                  <c:v>港区</c:v>
                </c:pt>
                <c:pt idx="36">
                  <c:v>忠岡町</c:v>
                </c:pt>
                <c:pt idx="37">
                  <c:v>豊中市</c:v>
                </c:pt>
                <c:pt idx="38">
                  <c:v>堺市美原区</c:v>
                </c:pt>
                <c:pt idx="39">
                  <c:v>堺市南区</c:v>
                </c:pt>
                <c:pt idx="40">
                  <c:v>大正区</c:v>
                </c:pt>
                <c:pt idx="41">
                  <c:v>能勢町</c:v>
                </c:pt>
                <c:pt idx="42">
                  <c:v>和泉市</c:v>
                </c:pt>
                <c:pt idx="43">
                  <c:v>高石市</c:v>
                </c:pt>
                <c:pt idx="44">
                  <c:v>西淀川区</c:v>
                </c:pt>
                <c:pt idx="45">
                  <c:v>天王寺区</c:v>
                </c:pt>
                <c:pt idx="46">
                  <c:v>羽曳野市</c:v>
                </c:pt>
                <c:pt idx="47">
                  <c:v>阪南市</c:v>
                </c:pt>
                <c:pt idx="48">
                  <c:v>茨木市</c:v>
                </c:pt>
                <c:pt idx="49">
                  <c:v>泉佐野市</c:v>
                </c:pt>
                <c:pt idx="50">
                  <c:v>松原市</c:v>
                </c:pt>
                <c:pt idx="51">
                  <c:v>吹田市</c:v>
                </c:pt>
                <c:pt idx="52">
                  <c:v>摂津市</c:v>
                </c:pt>
                <c:pt idx="53">
                  <c:v>大阪狭山市</c:v>
                </c:pt>
                <c:pt idx="54">
                  <c:v>岸和田市</c:v>
                </c:pt>
                <c:pt idx="55">
                  <c:v>田尻町</c:v>
                </c:pt>
                <c:pt idx="56">
                  <c:v>四條畷市</c:v>
                </c:pt>
                <c:pt idx="57">
                  <c:v>箕面市</c:v>
                </c:pt>
                <c:pt idx="58">
                  <c:v>柏原市</c:v>
                </c:pt>
                <c:pt idx="59">
                  <c:v>泉南市</c:v>
                </c:pt>
                <c:pt idx="60">
                  <c:v>河内長野市</c:v>
                </c:pt>
                <c:pt idx="61">
                  <c:v>富田林市</c:v>
                </c:pt>
                <c:pt idx="62">
                  <c:v>池田市</c:v>
                </c:pt>
                <c:pt idx="63">
                  <c:v>貝塚市</c:v>
                </c:pt>
                <c:pt idx="64">
                  <c:v>熊取町</c:v>
                </c:pt>
                <c:pt idx="65">
                  <c:v>交野市</c:v>
                </c:pt>
                <c:pt idx="66">
                  <c:v>千早赤阪村</c:v>
                </c:pt>
                <c:pt idx="67">
                  <c:v>寝屋川市</c:v>
                </c:pt>
                <c:pt idx="68">
                  <c:v>高槻市</c:v>
                </c:pt>
                <c:pt idx="69">
                  <c:v>河南町</c:v>
                </c:pt>
                <c:pt idx="70">
                  <c:v>枚方市</c:v>
                </c:pt>
                <c:pt idx="71">
                  <c:v>豊能町</c:v>
                </c:pt>
                <c:pt idx="72">
                  <c:v>島本町</c:v>
                </c:pt>
                <c:pt idx="73">
                  <c:v>岬町</c:v>
                </c:pt>
              </c:strCache>
            </c:strRef>
          </c:cat>
          <c:val>
            <c:numRef>
              <c:f>市区町村別_歯科医療費!$AC$6:$AC$79</c:f>
              <c:numCache>
                <c:formatCode>General</c:formatCode>
                <c:ptCount val="74"/>
                <c:pt idx="0">
                  <c:v>671</c:v>
                </c:pt>
                <c:pt idx="1">
                  <c:v>1126</c:v>
                </c:pt>
                <c:pt idx="2">
                  <c:v>-689</c:v>
                </c:pt>
                <c:pt idx="3">
                  <c:v>-2118</c:v>
                </c:pt>
                <c:pt idx="4">
                  <c:v>-1131</c:v>
                </c:pt>
                <c:pt idx="5">
                  <c:v>-422</c:v>
                </c:pt>
                <c:pt idx="6">
                  <c:v>-309</c:v>
                </c:pt>
                <c:pt idx="7">
                  <c:v>458</c:v>
                </c:pt>
                <c:pt idx="8">
                  <c:v>-1925</c:v>
                </c:pt>
                <c:pt idx="9">
                  <c:v>-202</c:v>
                </c:pt>
                <c:pt idx="10">
                  <c:v>-1646</c:v>
                </c:pt>
                <c:pt idx="11">
                  <c:v>-2686</c:v>
                </c:pt>
                <c:pt idx="12">
                  <c:v>414</c:v>
                </c:pt>
                <c:pt idx="13">
                  <c:v>-802</c:v>
                </c:pt>
                <c:pt idx="14">
                  <c:v>1</c:v>
                </c:pt>
                <c:pt idx="15">
                  <c:v>77</c:v>
                </c:pt>
                <c:pt idx="16">
                  <c:v>-974</c:v>
                </c:pt>
                <c:pt idx="17">
                  <c:v>-2254</c:v>
                </c:pt>
                <c:pt idx="18">
                  <c:v>-1037</c:v>
                </c:pt>
                <c:pt idx="19">
                  <c:v>267</c:v>
                </c:pt>
                <c:pt idx="20">
                  <c:v>-2834</c:v>
                </c:pt>
                <c:pt idx="21">
                  <c:v>600</c:v>
                </c:pt>
                <c:pt idx="22">
                  <c:v>-278</c:v>
                </c:pt>
                <c:pt idx="23">
                  <c:v>-523</c:v>
                </c:pt>
                <c:pt idx="24">
                  <c:v>-1846</c:v>
                </c:pt>
                <c:pt idx="25">
                  <c:v>-4776</c:v>
                </c:pt>
                <c:pt idx="26">
                  <c:v>-337</c:v>
                </c:pt>
                <c:pt idx="27">
                  <c:v>-2160</c:v>
                </c:pt>
                <c:pt idx="28">
                  <c:v>-465</c:v>
                </c:pt>
                <c:pt idx="29">
                  <c:v>2757</c:v>
                </c:pt>
                <c:pt idx="30">
                  <c:v>-2881</c:v>
                </c:pt>
                <c:pt idx="31">
                  <c:v>-995</c:v>
                </c:pt>
                <c:pt idx="32">
                  <c:v>235</c:v>
                </c:pt>
                <c:pt idx="33">
                  <c:v>-3600</c:v>
                </c:pt>
                <c:pt idx="34">
                  <c:v>-391</c:v>
                </c:pt>
                <c:pt idx="35">
                  <c:v>-2103</c:v>
                </c:pt>
                <c:pt idx="36">
                  <c:v>-2489</c:v>
                </c:pt>
                <c:pt idx="37">
                  <c:v>-190</c:v>
                </c:pt>
                <c:pt idx="38">
                  <c:v>2517</c:v>
                </c:pt>
                <c:pt idx="39">
                  <c:v>-1121</c:v>
                </c:pt>
                <c:pt idx="40">
                  <c:v>-408</c:v>
                </c:pt>
                <c:pt idx="41">
                  <c:v>-1654</c:v>
                </c:pt>
                <c:pt idx="42">
                  <c:v>-1098</c:v>
                </c:pt>
                <c:pt idx="43">
                  <c:v>88</c:v>
                </c:pt>
                <c:pt idx="44">
                  <c:v>-2632</c:v>
                </c:pt>
                <c:pt idx="45">
                  <c:v>-1802</c:v>
                </c:pt>
                <c:pt idx="46">
                  <c:v>106</c:v>
                </c:pt>
                <c:pt idx="47">
                  <c:v>1431</c:v>
                </c:pt>
                <c:pt idx="48">
                  <c:v>456</c:v>
                </c:pt>
                <c:pt idx="49">
                  <c:v>-944</c:v>
                </c:pt>
                <c:pt idx="50">
                  <c:v>-243</c:v>
                </c:pt>
                <c:pt idx="51">
                  <c:v>-810</c:v>
                </c:pt>
                <c:pt idx="52">
                  <c:v>110</c:v>
                </c:pt>
                <c:pt idx="53">
                  <c:v>-1787</c:v>
                </c:pt>
                <c:pt idx="54">
                  <c:v>-1810</c:v>
                </c:pt>
                <c:pt idx="55">
                  <c:v>-4139</c:v>
                </c:pt>
                <c:pt idx="56">
                  <c:v>-1851</c:v>
                </c:pt>
                <c:pt idx="57">
                  <c:v>-179</c:v>
                </c:pt>
                <c:pt idx="58">
                  <c:v>-2980</c:v>
                </c:pt>
                <c:pt idx="59">
                  <c:v>-542</c:v>
                </c:pt>
                <c:pt idx="60">
                  <c:v>-2035</c:v>
                </c:pt>
                <c:pt idx="61">
                  <c:v>-564</c:v>
                </c:pt>
                <c:pt idx="62">
                  <c:v>-77</c:v>
                </c:pt>
                <c:pt idx="63">
                  <c:v>-404</c:v>
                </c:pt>
                <c:pt idx="64">
                  <c:v>896</c:v>
                </c:pt>
                <c:pt idx="65">
                  <c:v>-312</c:v>
                </c:pt>
                <c:pt idx="66">
                  <c:v>-943</c:v>
                </c:pt>
                <c:pt idx="67">
                  <c:v>-1478</c:v>
                </c:pt>
                <c:pt idx="68">
                  <c:v>-499</c:v>
                </c:pt>
                <c:pt idx="69">
                  <c:v>-5781</c:v>
                </c:pt>
                <c:pt idx="70">
                  <c:v>-263</c:v>
                </c:pt>
                <c:pt idx="71">
                  <c:v>-1601</c:v>
                </c:pt>
                <c:pt idx="72">
                  <c:v>-864</c:v>
                </c:pt>
                <c:pt idx="73">
                  <c:v>-5978</c:v>
                </c:pt>
              </c:numCache>
            </c:numRef>
          </c:val>
          <c:extLst>
            <c:ext xmlns:c16="http://schemas.microsoft.com/office/drawing/2014/chart" uri="{C3380CC4-5D6E-409C-BE32-E72D297353CC}">
              <c16:uniqueId val="{00000000-A6F8-4E75-A918-263962D03EE1}"/>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4667509986113992"/>
                  <c:y val="-0.87188303755144037"/>
                </c:manualLayout>
              </c:layout>
              <c:tx>
                <c:rich>
                  <a:bodyPr/>
                  <a:lstStyle/>
                  <a:p>
                    <a:fld id="{74ED4E57-BCB5-49D9-A285-1DD28535C950}" type="SERIESNAME">
                      <a:rPr lang="ja-JP" altLang="en-US"/>
                      <a:pPr/>
                      <a:t>[系列名]</a:t>
                    </a:fld>
                    <a:r>
                      <a:rPr lang="ja-JP" altLang="en-US" baseline="0"/>
                      <a:t>
</a:t>
                    </a:r>
                    <a:fld id="{2F40BCAA-42DE-45A0-9B82-6B23ED199CE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6F8-4E75-A918-263962D03EE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8-4E75-A918-263962D03EE1}"/>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市区町村別_歯科医療費!$BC$6:$BC$79</c:f>
              <c:numCache>
                <c:formatCode>General</c:formatCode>
                <c:ptCount val="74"/>
                <c:pt idx="0">
                  <c:v>-772</c:v>
                </c:pt>
                <c:pt idx="1">
                  <c:v>-772</c:v>
                </c:pt>
                <c:pt idx="2">
                  <c:v>-772</c:v>
                </c:pt>
                <c:pt idx="3">
                  <c:v>-772</c:v>
                </c:pt>
                <c:pt idx="4">
                  <c:v>-772</c:v>
                </c:pt>
                <c:pt idx="5">
                  <c:v>-772</c:v>
                </c:pt>
                <c:pt idx="6">
                  <c:v>-772</c:v>
                </c:pt>
                <c:pt idx="7">
                  <c:v>-772</c:v>
                </c:pt>
                <c:pt idx="8">
                  <c:v>-772</c:v>
                </c:pt>
                <c:pt idx="9">
                  <c:v>-772</c:v>
                </c:pt>
                <c:pt idx="10">
                  <c:v>-772</c:v>
                </c:pt>
                <c:pt idx="11">
                  <c:v>-772</c:v>
                </c:pt>
                <c:pt idx="12">
                  <c:v>-772</c:v>
                </c:pt>
                <c:pt idx="13">
                  <c:v>-772</c:v>
                </c:pt>
                <c:pt idx="14">
                  <c:v>-772</c:v>
                </c:pt>
                <c:pt idx="15">
                  <c:v>-772</c:v>
                </c:pt>
                <c:pt idx="16">
                  <c:v>-772</c:v>
                </c:pt>
                <c:pt idx="17">
                  <c:v>-772</c:v>
                </c:pt>
                <c:pt idx="18">
                  <c:v>-772</c:v>
                </c:pt>
                <c:pt idx="19">
                  <c:v>-772</c:v>
                </c:pt>
                <c:pt idx="20">
                  <c:v>-772</c:v>
                </c:pt>
                <c:pt idx="21">
                  <c:v>-772</c:v>
                </c:pt>
                <c:pt idx="22">
                  <c:v>-772</c:v>
                </c:pt>
                <c:pt idx="23">
                  <c:v>-772</c:v>
                </c:pt>
                <c:pt idx="24">
                  <c:v>-772</c:v>
                </c:pt>
                <c:pt idx="25">
                  <c:v>-772</c:v>
                </c:pt>
                <c:pt idx="26">
                  <c:v>-772</c:v>
                </c:pt>
                <c:pt idx="27">
                  <c:v>-772</c:v>
                </c:pt>
                <c:pt idx="28">
                  <c:v>-772</c:v>
                </c:pt>
                <c:pt idx="29">
                  <c:v>-772</c:v>
                </c:pt>
                <c:pt idx="30">
                  <c:v>-772</c:v>
                </c:pt>
                <c:pt idx="31">
                  <c:v>-772</c:v>
                </c:pt>
                <c:pt idx="32">
                  <c:v>-772</c:v>
                </c:pt>
                <c:pt idx="33">
                  <c:v>-772</c:v>
                </c:pt>
                <c:pt idx="34">
                  <c:v>-772</c:v>
                </c:pt>
                <c:pt idx="35">
                  <c:v>-772</c:v>
                </c:pt>
                <c:pt idx="36">
                  <c:v>-772</c:v>
                </c:pt>
                <c:pt idx="37">
                  <c:v>-772</c:v>
                </c:pt>
                <c:pt idx="38">
                  <c:v>-772</c:v>
                </c:pt>
                <c:pt idx="39">
                  <c:v>-772</c:v>
                </c:pt>
                <c:pt idx="40">
                  <c:v>-772</c:v>
                </c:pt>
                <c:pt idx="41">
                  <c:v>-772</c:v>
                </c:pt>
                <c:pt idx="42">
                  <c:v>-772</c:v>
                </c:pt>
                <c:pt idx="43">
                  <c:v>-772</c:v>
                </c:pt>
                <c:pt idx="44">
                  <c:v>-772</c:v>
                </c:pt>
                <c:pt idx="45">
                  <c:v>-772</c:v>
                </c:pt>
                <c:pt idx="46">
                  <c:v>-772</c:v>
                </c:pt>
                <c:pt idx="47">
                  <c:v>-772</c:v>
                </c:pt>
                <c:pt idx="48">
                  <c:v>-772</c:v>
                </c:pt>
                <c:pt idx="49">
                  <c:v>-772</c:v>
                </c:pt>
                <c:pt idx="50">
                  <c:v>-772</c:v>
                </c:pt>
                <c:pt idx="51">
                  <c:v>-772</c:v>
                </c:pt>
                <c:pt idx="52">
                  <c:v>-772</c:v>
                </c:pt>
                <c:pt idx="53">
                  <c:v>-772</c:v>
                </c:pt>
                <c:pt idx="54">
                  <c:v>-772</c:v>
                </c:pt>
                <c:pt idx="55">
                  <c:v>-772</c:v>
                </c:pt>
                <c:pt idx="56">
                  <c:v>-772</c:v>
                </c:pt>
                <c:pt idx="57">
                  <c:v>-772</c:v>
                </c:pt>
                <c:pt idx="58">
                  <c:v>-772</c:v>
                </c:pt>
                <c:pt idx="59">
                  <c:v>-772</c:v>
                </c:pt>
                <c:pt idx="60">
                  <c:v>-772</c:v>
                </c:pt>
                <c:pt idx="61">
                  <c:v>-772</c:v>
                </c:pt>
                <c:pt idx="62">
                  <c:v>-772</c:v>
                </c:pt>
                <c:pt idx="63">
                  <c:v>-772</c:v>
                </c:pt>
                <c:pt idx="64">
                  <c:v>-772</c:v>
                </c:pt>
                <c:pt idx="65">
                  <c:v>-772</c:v>
                </c:pt>
                <c:pt idx="66">
                  <c:v>-772</c:v>
                </c:pt>
                <c:pt idx="67">
                  <c:v>-772</c:v>
                </c:pt>
                <c:pt idx="68">
                  <c:v>-772</c:v>
                </c:pt>
                <c:pt idx="69">
                  <c:v>-772</c:v>
                </c:pt>
                <c:pt idx="70">
                  <c:v>-772</c:v>
                </c:pt>
                <c:pt idx="71">
                  <c:v>-772</c:v>
                </c:pt>
                <c:pt idx="72">
                  <c:v>-772</c:v>
                </c:pt>
                <c:pt idx="73">
                  <c:v>-772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6F8-4E75-A918-263962D03EE1}"/>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市区町村別_歯科医療費!$AD$4</c:f>
              <c:strCache>
                <c:ptCount val="1"/>
                <c:pt idx="0">
                  <c:v>歯科患者割合(被保険者数に占める割合)</c:v>
                </c:pt>
              </c:strCache>
            </c:strRef>
          </c:tx>
          <c:spPr>
            <a:solidFill>
              <a:schemeClr val="accent4">
                <a:lumMod val="60000"/>
                <a:lumOff val="40000"/>
              </a:schemeClr>
            </a:solidFill>
            <a:ln>
              <a:noFill/>
            </a:ln>
          </c:spPr>
          <c:invertIfNegative val="0"/>
          <c:dLbls>
            <c:dLbl>
              <c:idx val="10"/>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E-472A-B095-36B87A565A1B}"/>
                </c:ext>
              </c:extLst>
            </c:dLbl>
            <c:dLbl>
              <c:idx val="1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2E-472A-B095-36B87A565A1B}"/>
                </c:ext>
              </c:extLst>
            </c:dLbl>
            <c:dLbl>
              <c:idx val="1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E-472A-B095-36B87A565A1B}"/>
                </c:ext>
              </c:extLst>
            </c:dLbl>
            <c:dLbl>
              <c:idx val="13"/>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E-472A-B095-36B87A565A1B}"/>
                </c:ext>
              </c:extLst>
            </c:dLbl>
            <c:dLbl>
              <c:idx val="1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E-472A-B095-36B87A565A1B}"/>
                </c:ext>
              </c:extLst>
            </c:dLbl>
            <c:dLbl>
              <c:idx val="15"/>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E-472A-B095-36B87A565A1B}"/>
                </c:ext>
              </c:extLst>
            </c:dLbl>
            <c:dLbl>
              <c:idx val="1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E-472A-B095-36B87A565A1B}"/>
                </c:ext>
              </c:extLst>
            </c:dLbl>
            <c:dLbl>
              <c:idx val="1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D-441B-90EB-66DA7033B0B4}"/>
                </c:ext>
              </c:extLst>
            </c:dLbl>
            <c:dLbl>
              <c:idx val="18"/>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C-4076-BBFD-8A6E83081234}"/>
                </c:ext>
              </c:extLst>
            </c:dLbl>
            <c:dLbl>
              <c:idx val="19"/>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3C-4076-BBFD-8A6E83081234}"/>
                </c:ext>
              </c:extLst>
            </c:dLbl>
            <c:dLbl>
              <c:idx val="2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E1-4D97-818D-608B4DF45731}"/>
                </c:ext>
              </c:extLst>
            </c:dLbl>
            <c:dLbl>
              <c:idx val="21"/>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E1-4D97-818D-608B4DF45731}"/>
                </c:ext>
              </c:extLst>
            </c:dLbl>
            <c:dLbl>
              <c:idx val="22"/>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63-4EA3-8FB7-E59D807AE546}"/>
                </c:ext>
              </c:extLst>
            </c:dLbl>
            <c:dLbl>
              <c:idx val="23"/>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3-4EA3-8FB7-E59D807AE546}"/>
                </c:ext>
              </c:extLst>
            </c:dLbl>
            <c:dLbl>
              <c:idx val="24"/>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5C-4C52-B8F4-01CECB79D708}"/>
                </c:ext>
              </c:extLst>
            </c:dLbl>
            <c:dLbl>
              <c:idx val="25"/>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5C-4C52-B8F4-01CECB79D708}"/>
                </c:ext>
              </c:extLst>
            </c:dLbl>
            <c:dLbl>
              <c:idx val="26"/>
              <c:layout>
                <c:manualLayout>
                  <c:x val="2.02078433604504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5C-4C52-B8F4-01CECB79D708}"/>
                </c:ext>
              </c:extLst>
            </c:dLbl>
            <c:dLbl>
              <c:idx val="27"/>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5C-4C52-B8F4-01CECB79D708}"/>
                </c:ext>
              </c:extLst>
            </c:dLbl>
            <c:dLbl>
              <c:idx val="28"/>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5C-4C52-B8F4-01CECB79D708}"/>
                </c:ext>
              </c:extLst>
            </c:dLbl>
            <c:dLbl>
              <c:idx val="29"/>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5C-4C52-B8F4-01CECB79D708}"/>
                </c:ext>
              </c:extLst>
            </c:dLbl>
            <c:dLbl>
              <c:idx val="30"/>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5C-4C52-B8F4-01CECB79D708}"/>
                </c:ext>
              </c:extLst>
            </c:dLbl>
            <c:dLbl>
              <c:idx val="31"/>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5C-4C52-B8F4-01CECB79D708}"/>
                </c:ext>
              </c:extLst>
            </c:dLbl>
            <c:dLbl>
              <c:idx val="32"/>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5C-4C52-B8F4-01CECB79D708}"/>
                </c:ext>
              </c:extLst>
            </c:dLbl>
            <c:dLbl>
              <c:idx val="33"/>
              <c:layout>
                <c:manualLayout>
                  <c:x val="3.4197888763839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5C-4C52-B8F4-01CECB79D708}"/>
                </c:ext>
              </c:extLst>
            </c:dLbl>
            <c:dLbl>
              <c:idx val="34"/>
              <c:layout>
                <c:manualLayout>
                  <c:x val="3.4197888763839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5C-4C52-B8F4-01CECB79D708}"/>
                </c:ext>
              </c:extLst>
            </c:dLbl>
            <c:dLbl>
              <c:idx val="35"/>
              <c:layout>
                <c:manualLayout>
                  <c:x val="3.4197888763839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5C-4C52-B8F4-01CECB79D708}"/>
                </c:ext>
              </c:extLst>
            </c:dLbl>
            <c:dLbl>
              <c:idx val="36"/>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5C-4C52-B8F4-01CECB79D708}"/>
                </c:ext>
              </c:extLst>
            </c:dLbl>
            <c:dLbl>
              <c:idx val="37"/>
              <c:layout>
                <c:manualLayout>
                  <c:x val="3.73067877423701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5C-4C52-B8F4-01CECB79D708}"/>
                </c:ext>
              </c:extLst>
            </c:dLbl>
            <c:dLbl>
              <c:idx val="38"/>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5C-4C52-B8F4-01CECB79D708}"/>
                </c:ext>
              </c:extLst>
            </c:dLbl>
            <c:dLbl>
              <c:idx val="39"/>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5C-4C52-B8F4-01CECB79D708}"/>
                </c:ext>
              </c:extLst>
            </c:dLbl>
            <c:dLbl>
              <c:idx val="40"/>
              <c:layout>
                <c:manualLayout>
                  <c:x val="-6.2177979570616987E-3"/>
                  <c:y val="-4.0187757201646094E-8"/>
                </c:manualLayout>
              </c:layout>
              <c:tx>
                <c:rich>
                  <a:bodyPr/>
                  <a:lstStyle/>
                  <a:p>
                    <a:fld id="{E15A430D-17CF-4F27-B0FC-A6B53BFB2866}" type="VALUE">
                      <a:rPr lang="en-US" altLang="ja-JP" baseline="0"/>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layout>
                    <c:manualLayout>
                      <c:w val="4.5675415877660892E-2"/>
                      <c:h val="1.2354913643890337E-2"/>
                    </c:manualLayout>
                  </c15:layout>
                  <c15:dlblFieldTable/>
                  <c15:showDataLabelsRange val="0"/>
                </c:ext>
                <c:ext xmlns:c16="http://schemas.microsoft.com/office/drawing/2014/chart" uri="{C3380CC4-5D6E-409C-BE32-E72D297353CC}">
                  <c16:uniqueId val="{00000006-E95C-4C52-B8F4-01CECB79D708}"/>
                </c:ext>
              </c:extLst>
            </c:dLbl>
            <c:dLbl>
              <c:idx val="41"/>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5C-4C52-B8F4-01CECB79D708}"/>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池田市</c:v>
                </c:pt>
                <c:pt idx="3">
                  <c:v>吹田市</c:v>
                </c:pt>
                <c:pt idx="4">
                  <c:v>交野市</c:v>
                </c:pt>
                <c:pt idx="5">
                  <c:v>河内長野市</c:v>
                </c:pt>
                <c:pt idx="6">
                  <c:v>茨木市</c:v>
                </c:pt>
                <c:pt idx="7">
                  <c:v>豊中市</c:v>
                </c:pt>
                <c:pt idx="8">
                  <c:v>高槻市</c:v>
                </c:pt>
                <c:pt idx="9">
                  <c:v>大阪狭山市</c:v>
                </c:pt>
                <c:pt idx="10">
                  <c:v>島本町</c:v>
                </c:pt>
                <c:pt idx="11">
                  <c:v>河南町</c:v>
                </c:pt>
                <c:pt idx="12">
                  <c:v>北区</c:v>
                </c:pt>
                <c:pt idx="13">
                  <c:v>枚方市</c:v>
                </c:pt>
                <c:pt idx="14">
                  <c:v>福島区</c:v>
                </c:pt>
                <c:pt idx="15">
                  <c:v>堺市南区</c:v>
                </c:pt>
                <c:pt idx="16">
                  <c:v>八尾市</c:v>
                </c:pt>
                <c:pt idx="17">
                  <c:v>堺市東区</c:v>
                </c:pt>
                <c:pt idx="18">
                  <c:v>堺市</c:v>
                </c:pt>
                <c:pt idx="19">
                  <c:v>富田林市</c:v>
                </c:pt>
                <c:pt idx="20">
                  <c:v>羽曳野市</c:v>
                </c:pt>
                <c:pt idx="21">
                  <c:v>高石市</c:v>
                </c:pt>
                <c:pt idx="22">
                  <c:v>天王寺区</c:v>
                </c:pt>
                <c:pt idx="23">
                  <c:v>和泉市</c:v>
                </c:pt>
                <c:pt idx="24">
                  <c:v>東大阪市</c:v>
                </c:pt>
                <c:pt idx="25">
                  <c:v>阪南市</c:v>
                </c:pt>
                <c:pt idx="26">
                  <c:v>松原市</c:v>
                </c:pt>
                <c:pt idx="27">
                  <c:v>太子町</c:v>
                </c:pt>
                <c:pt idx="28">
                  <c:v>堺市美原区</c:v>
                </c:pt>
                <c:pt idx="29">
                  <c:v>堺市堺区</c:v>
                </c:pt>
                <c:pt idx="30">
                  <c:v>寝屋川市</c:v>
                </c:pt>
                <c:pt idx="31">
                  <c:v>藤井寺市</c:v>
                </c:pt>
                <c:pt idx="32">
                  <c:v>堺市西区</c:v>
                </c:pt>
                <c:pt idx="33">
                  <c:v>大阪市</c:v>
                </c:pt>
                <c:pt idx="34">
                  <c:v>都島区</c:v>
                </c:pt>
                <c:pt idx="35">
                  <c:v>東住吉区</c:v>
                </c:pt>
                <c:pt idx="36">
                  <c:v>鶴見区</c:v>
                </c:pt>
                <c:pt idx="37">
                  <c:v>大東市</c:v>
                </c:pt>
                <c:pt idx="38">
                  <c:v>泉大津市</c:v>
                </c:pt>
                <c:pt idx="39">
                  <c:v>淀川区</c:v>
                </c:pt>
                <c:pt idx="40">
                  <c:v>摂津市</c:v>
                </c:pt>
                <c:pt idx="41">
                  <c:v>西淀川区</c:v>
                </c:pt>
                <c:pt idx="42">
                  <c:v>四條畷市</c:v>
                </c:pt>
                <c:pt idx="43">
                  <c:v>堺市中区</c:v>
                </c:pt>
                <c:pt idx="44">
                  <c:v>中央区</c:v>
                </c:pt>
                <c:pt idx="45">
                  <c:v>堺市北区</c:v>
                </c:pt>
                <c:pt idx="46">
                  <c:v>阿倍野区</c:v>
                </c:pt>
                <c:pt idx="47">
                  <c:v>熊取町</c:v>
                </c:pt>
                <c:pt idx="48">
                  <c:v>守口市</c:v>
                </c:pt>
                <c:pt idx="49">
                  <c:v>田尻町</c:v>
                </c:pt>
                <c:pt idx="50">
                  <c:v>大正区</c:v>
                </c:pt>
                <c:pt idx="51">
                  <c:v>西区</c:v>
                </c:pt>
                <c:pt idx="52">
                  <c:v>住吉区</c:v>
                </c:pt>
                <c:pt idx="53">
                  <c:v>城東区</c:v>
                </c:pt>
                <c:pt idx="54">
                  <c:v>平野区</c:v>
                </c:pt>
                <c:pt idx="55">
                  <c:v>岬町</c:v>
                </c:pt>
                <c:pt idx="56">
                  <c:v>住之江区</c:v>
                </c:pt>
                <c:pt idx="57">
                  <c:v>能勢町</c:v>
                </c:pt>
                <c:pt idx="58">
                  <c:v>生野区</c:v>
                </c:pt>
                <c:pt idx="59">
                  <c:v>東淀川区</c:v>
                </c:pt>
                <c:pt idx="60">
                  <c:v>柏原市</c:v>
                </c:pt>
                <c:pt idx="61">
                  <c:v>門真市</c:v>
                </c:pt>
                <c:pt idx="62">
                  <c:v>港区</c:v>
                </c:pt>
                <c:pt idx="63">
                  <c:v>旭区</c:v>
                </c:pt>
                <c:pt idx="64">
                  <c:v>泉南市</c:v>
                </c:pt>
                <c:pt idx="65">
                  <c:v>岸和田市</c:v>
                </c:pt>
                <c:pt idx="66">
                  <c:v>東成区</c:v>
                </c:pt>
                <c:pt idx="67">
                  <c:v>此花区</c:v>
                </c:pt>
                <c:pt idx="68">
                  <c:v>千早赤阪村</c:v>
                </c:pt>
                <c:pt idx="69">
                  <c:v>泉佐野市</c:v>
                </c:pt>
                <c:pt idx="70">
                  <c:v>貝塚市</c:v>
                </c:pt>
                <c:pt idx="71">
                  <c:v>忠岡町</c:v>
                </c:pt>
                <c:pt idx="72">
                  <c:v>浪速区</c:v>
                </c:pt>
                <c:pt idx="73">
                  <c:v>西成区</c:v>
                </c:pt>
              </c:strCache>
            </c:strRef>
          </c:cat>
          <c:val>
            <c:numRef>
              <c:f>市区町村別_歯科医療費!$AE$6:$AE$79</c:f>
              <c:numCache>
                <c:formatCode>0.0%</c:formatCode>
                <c:ptCount val="74"/>
                <c:pt idx="0">
                  <c:v>0.65767195767195763</c:v>
                </c:pt>
                <c:pt idx="1">
                  <c:v>0.63674057262569828</c:v>
                </c:pt>
                <c:pt idx="2">
                  <c:v>0.61618954673606596</c:v>
                </c:pt>
                <c:pt idx="3">
                  <c:v>0.61234011323128534</c:v>
                </c:pt>
                <c:pt idx="4">
                  <c:v>0.61168957378869915</c:v>
                </c:pt>
                <c:pt idx="5">
                  <c:v>0.60546249404839203</c:v>
                </c:pt>
                <c:pt idx="6">
                  <c:v>0.60302144025055848</c:v>
                </c:pt>
                <c:pt idx="7">
                  <c:v>0.5974861724413365</c:v>
                </c:pt>
                <c:pt idx="8">
                  <c:v>0.59249285391906126</c:v>
                </c:pt>
                <c:pt idx="9">
                  <c:v>0.58886570561456753</c:v>
                </c:pt>
                <c:pt idx="10">
                  <c:v>0.58496732026143794</c:v>
                </c:pt>
                <c:pt idx="11">
                  <c:v>0.58193277310924374</c:v>
                </c:pt>
                <c:pt idx="12">
                  <c:v>0.5800958300958301</c:v>
                </c:pt>
                <c:pt idx="13">
                  <c:v>0.5795963489993764</c:v>
                </c:pt>
                <c:pt idx="14">
                  <c:v>0.57600986740672222</c:v>
                </c:pt>
                <c:pt idx="15">
                  <c:v>0.57597744122679173</c:v>
                </c:pt>
                <c:pt idx="16">
                  <c:v>0.57434677298351655</c:v>
                </c:pt>
                <c:pt idx="17">
                  <c:v>0.57283578630200482</c:v>
                </c:pt>
                <c:pt idx="18">
                  <c:v>0.57168723495497209</c:v>
                </c:pt>
                <c:pt idx="19">
                  <c:v>0.56969267139479907</c:v>
                </c:pt>
                <c:pt idx="20">
                  <c:v>0.56924236003201956</c:v>
                </c:pt>
                <c:pt idx="21">
                  <c:v>0.56755946432140714</c:v>
                </c:pt>
                <c:pt idx="22">
                  <c:v>0.5671686150188231</c:v>
                </c:pt>
                <c:pt idx="23">
                  <c:v>0.56675406397482953</c:v>
                </c:pt>
                <c:pt idx="24">
                  <c:v>0.56636448441648524</c:v>
                </c:pt>
                <c:pt idx="25">
                  <c:v>0.56113138686131392</c:v>
                </c:pt>
                <c:pt idx="26">
                  <c:v>0.55929613134224088</c:v>
                </c:pt>
                <c:pt idx="27">
                  <c:v>0.55914412595882113</c:v>
                </c:pt>
                <c:pt idx="28">
                  <c:v>0.55804103242885505</c:v>
                </c:pt>
                <c:pt idx="29">
                  <c:v>0.55682965235999515</c:v>
                </c:pt>
                <c:pt idx="30">
                  <c:v>0.555891168475104</c:v>
                </c:pt>
                <c:pt idx="31">
                  <c:v>0.55454235554798026</c:v>
                </c:pt>
                <c:pt idx="32">
                  <c:v>0.55405054526570885</c:v>
                </c:pt>
                <c:pt idx="33">
                  <c:v>0.5475046479710759</c:v>
                </c:pt>
                <c:pt idx="34">
                  <c:v>0.54700413223140498</c:v>
                </c:pt>
                <c:pt idx="35">
                  <c:v>0.54584644566107687</c:v>
                </c:pt>
                <c:pt idx="36">
                  <c:v>0.54469905285670639</c:v>
                </c:pt>
                <c:pt idx="37">
                  <c:v>0.54461082141319428</c:v>
                </c:pt>
                <c:pt idx="38">
                  <c:v>0.54294555490507657</c:v>
                </c:pt>
                <c:pt idx="39">
                  <c:v>0.54255319148936165</c:v>
                </c:pt>
                <c:pt idx="40">
                  <c:v>0.54206265399507214</c:v>
                </c:pt>
                <c:pt idx="41">
                  <c:v>0.54197438850870661</c:v>
                </c:pt>
                <c:pt idx="42">
                  <c:v>0.53820938332308954</c:v>
                </c:pt>
                <c:pt idx="43">
                  <c:v>0.53803313023610055</c:v>
                </c:pt>
                <c:pt idx="44">
                  <c:v>0.53761931499157778</c:v>
                </c:pt>
                <c:pt idx="45">
                  <c:v>0.53729136676652534</c:v>
                </c:pt>
                <c:pt idx="46">
                  <c:v>0.536068973043763</c:v>
                </c:pt>
                <c:pt idx="47">
                  <c:v>0.53507653061224492</c:v>
                </c:pt>
                <c:pt idx="48">
                  <c:v>0.53390023536557585</c:v>
                </c:pt>
                <c:pt idx="49">
                  <c:v>0.53271747498075439</c:v>
                </c:pt>
                <c:pt idx="50">
                  <c:v>0.52776388194097046</c:v>
                </c:pt>
                <c:pt idx="51">
                  <c:v>0.52765231356017261</c:v>
                </c:pt>
                <c:pt idx="52">
                  <c:v>0.52705410821643284</c:v>
                </c:pt>
                <c:pt idx="53">
                  <c:v>0.52465511652198971</c:v>
                </c:pt>
                <c:pt idx="54">
                  <c:v>0.52239732710446174</c:v>
                </c:pt>
                <c:pt idx="55">
                  <c:v>0.52033985581874354</c:v>
                </c:pt>
                <c:pt idx="56">
                  <c:v>0.51962719801661994</c:v>
                </c:pt>
                <c:pt idx="57">
                  <c:v>0.51868583162217663</c:v>
                </c:pt>
                <c:pt idx="58">
                  <c:v>0.51863621918554503</c:v>
                </c:pt>
                <c:pt idx="59">
                  <c:v>0.51860706032353177</c:v>
                </c:pt>
                <c:pt idx="60">
                  <c:v>0.51719556041894643</c:v>
                </c:pt>
                <c:pt idx="61">
                  <c:v>0.51563139931740609</c:v>
                </c:pt>
                <c:pt idx="62">
                  <c:v>0.51486862907475717</c:v>
                </c:pt>
                <c:pt idx="63">
                  <c:v>0.51418147581499352</c:v>
                </c:pt>
                <c:pt idx="64">
                  <c:v>0.51292833497360646</c:v>
                </c:pt>
                <c:pt idx="65">
                  <c:v>0.51289248041453339</c:v>
                </c:pt>
                <c:pt idx="66">
                  <c:v>0.5118717237126118</c:v>
                </c:pt>
                <c:pt idx="67">
                  <c:v>0.51008512213175428</c:v>
                </c:pt>
                <c:pt idx="68">
                  <c:v>0.50907911802853434</c:v>
                </c:pt>
                <c:pt idx="69">
                  <c:v>0.50809617271835128</c:v>
                </c:pt>
                <c:pt idx="70">
                  <c:v>0.50006971556051316</c:v>
                </c:pt>
                <c:pt idx="71">
                  <c:v>0.49305993690851735</c:v>
                </c:pt>
                <c:pt idx="72">
                  <c:v>0.44592320636377542</c:v>
                </c:pt>
                <c:pt idx="73">
                  <c:v>0.42378162782001744</c:v>
                </c:pt>
              </c:numCache>
            </c:numRef>
          </c:val>
          <c:extLst>
            <c:ext xmlns:c16="http://schemas.microsoft.com/office/drawing/2014/chart" uri="{C3380CC4-5D6E-409C-BE32-E72D297353CC}">
              <c16:uniqueId val="{00000017-C12A-4B2F-B970-2DEBEBF8A683}"/>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852667563841058"/>
                  <c:y val="-0.877861368312757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019-419E-A99A-61815CF3B5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市区町村別_歯科医療費!$BD$6:$BD$79</c:f>
              <c:numCache>
                <c:formatCode>0.0%</c:formatCode>
                <c:ptCount val="74"/>
                <c:pt idx="0">
                  <c:v>0.58096283536472171</c:v>
                </c:pt>
                <c:pt idx="1">
                  <c:v>0.58096283536472171</c:v>
                </c:pt>
                <c:pt idx="2">
                  <c:v>0.58096283536472171</c:v>
                </c:pt>
                <c:pt idx="3">
                  <c:v>0.58096283536472171</c:v>
                </c:pt>
                <c:pt idx="4">
                  <c:v>0.58096283536472171</c:v>
                </c:pt>
                <c:pt idx="5">
                  <c:v>0.58096283536472171</c:v>
                </c:pt>
                <c:pt idx="6">
                  <c:v>0.58096283536472171</c:v>
                </c:pt>
                <c:pt idx="7">
                  <c:v>0.58096283536472171</c:v>
                </c:pt>
                <c:pt idx="8">
                  <c:v>0.58096283536472171</c:v>
                </c:pt>
                <c:pt idx="9">
                  <c:v>0.58096283536472171</c:v>
                </c:pt>
                <c:pt idx="10">
                  <c:v>0.58096283536472171</c:v>
                </c:pt>
                <c:pt idx="11">
                  <c:v>0.58096283536472171</c:v>
                </c:pt>
                <c:pt idx="12">
                  <c:v>0.58096283536472171</c:v>
                </c:pt>
                <c:pt idx="13">
                  <c:v>0.58096283536472171</c:v>
                </c:pt>
                <c:pt idx="14">
                  <c:v>0.58096283536472171</c:v>
                </c:pt>
                <c:pt idx="15">
                  <c:v>0.58096283536472171</c:v>
                </c:pt>
                <c:pt idx="16">
                  <c:v>0.58096283536472171</c:v>
                </c:pt>
                <c:pt idx="17">
                  <c:v>0.58096283536472171</c:v>
                </c:pt>
                <c:pt idx="18">
                  <c:v>0.58096283536472171</c:v>
                </c:pt>
                <c:pt idx="19">
                  <c:v>0.58096283536472171</c:v>
                </c:pt>
                <c:pt idx="20">
                  <c:v>0.58096283536472171</c:v>
                </c:pt>
                <c:pt idx="21">
                  <c:v>0.58096283536472171</c:v>
                </c:pt>
                <c:pt idx="22">
                  <c:v>0.58096283536472171</c:v>
                </c:pt>
                <c:pt idx="23">
                  <c:v>0.58096283536472171</c:v>
                </c:pt>
                <c:pt idx="24">
                  <c:v>0.58096283536472171</c:v>
                </c:pt>
                <c:pt idx="25">
                  <c:v>0.58096283536472171</c:v>
                </c:pt>
                <c:pt idx="26">
                  <c:v>0.58096283536472171</c:v>
                </c:pt>
                <c:pt idx="27">
                  <c:v>0.58096283536472171</c:v>
                </c:pt>
                <c:pt idx="28">
                  <c:v>0.58096283536472171</c:v>
                </c:pt>
                <c:pt idx="29">
                  <c:v>0.58096283536472171</c:v>
                </c:pt>
                <c:pt idx="30">
                  <c:v>0.58096283536472171</c:v>
                </c:pt>
                <c:pt idx="31">
                  <c:v>0.58096283536472171</c:v>
                </c:pt>
                <c:pt idx="32">
                  <c:v>0.58096283536472171</c:v>
                </c:pt>
                <c:pt idx="33">
                  <c:v>0.58096283536472171</c:v>
                </c:pt>
                <c:pt idx="34">
                  <c:v>0.58096283536472171</c:v>
                </c:pt>
                <c:pt idx="35">
                  <c:v>0.58096283536472171</c:v>
                </c:pt>
                <c:pt idx="36">
                  <c:v>0.58096283536472171</c:v>
                </c:pt>
                <c:pt idx="37">
                  <c:v>0.58096283536472171</c:v>
                </c:pt>
                <c:pt idx="38">
                  <c:v>0.58096283536472171</c:v>
                </c:pt>
                <c:pt idx="39">
                  <c:v>0.58096283536472171</c:v>
                </c:pt>
                <c:pt idx="40">
                  <c:v>0.58096283536472171</c:v>
                </c:pt>
                <c:pt idx="41">
                  <c:v>0.58096283536472171</c:v>
                </c:pt>
                <c:pt idx="42">
                  <c:v>0.58096283536472171</c:v>
                </c:pt>
                <c:pt idx="43">
                  <c:v>0.58096283536472171</c:v>
                </c:pt>
                <c:pt idx="44">
                  <c:v>0.58096283536472171</c:v>
                </c:pt>
                <c:pt idx="45">
                  <c:v>0.58096283536472171</c:v>
                </c:pt>
                <c:pt idx="46">
                  <c:v>0.58096283536472171</c:v>
                </c:pt>
                <c:pt idx="47">
                  <c:v>0.58096283536472171</c:v>
                </c:pt>
                <c:pt idx="48">
                  <c:v>0.58096283536472171</c:v>
                </c:pt>
                <c:pt idx="49">
                  <c:v>0.58096283536472171</c:v>
                </c:pt>
                <c:pt idx="50">
                  <c:v>0.58096283536472171</c:v>
                </c:pt>
                <c:pt idx="51">
                  <c:v>0.58096283536472171</c:v>
                </c:pt>
                <c:pt idx="52">
                  <c:v>0.58096283536472171</c:v>
                </c:pt>
                <c:pt idx="53">
                  <c:v>0.58096283536472171</c:v>
                </c:pt>
                <c:pt idx="54">
                  <c:v>0.58096283536472171</c:v>
                </c:pt>
                <c:pt idx="55">
                  <c:v>0.58096283536472171</c:v>
                </c:pt>
                <c:pt idx="56">
                  <c:v>0.58096283536472171</c:v>
                </c:pt>
                <c:pt idx="57">
                  <c:v>0.58096283536472171</c:v>
                </c:pt>
                <c:pt idx="58">
                  <c:v>0.58096283536472171</c:v>
                </c:pt>
                <c:pt idx="59">
                  <c:v>0.58096283536472171</c:v>
                </c:pt>
                <c:pt idx="60">
                  <c:v>0.58096283536472171</c:v>
                </c:pt>
                <c:pt idx="61">
                  <c:v>0.58096283536472171</c:v>
                </c:pt>
                <c:pt idx="62">
                  <c:v>0.58096283536472171</c:v>
                </c:pt>
                <c:pt idx="63">
                  <c:v>0.58096283536472171</c:v>
                </c:pt>
                <c:pt idx="64">
                  <c:v>0.58096283536472171</c:v>
                </c:pt>
                <c:pt idx="65">
                  <c:v>0.58096283536472171</c:v>
                </c:pt>
                <c:pt idx="66">
                  <c:v>0.58096283536472171</c:v>
                </c:pt>
                <c:pt idx="67">
                  <c:v>0.58096283536472171</c:v>
                </c:pt>
                <c:pt idx="68">
                  <c:v>0.58096283536472171</c:v>
                </c:pt>
                <c:pt idx="69">
                  <c:v>0.58096283536472171</c:v>
                </c:pt>
                <c:pt idx="70">
                  <c:v>0.58096283536472171</c:v>
                </c:pt>
                <c:pt idx="71">
                  <c:v>0.58096283536472171</c:v>
                </c:pt>
                <c:pt idx="72">
                  <c:v>0.58096283536472171</c:v>
                </c:pt>
                <c:pt idx="73">
                  <c:v>0.58096283536472171</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C12A-4B2F-B970-2DEBEBF8A683}"/>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7640064160820651"/>
          <c:y val="1.4418081275720165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市区町村別_歯科医療費!$AG$5</c:f>
              <c:strCache>
                <c:ptCount val="1"/>
                <c:pt idx="0">
                  <c:v>前年度との差分(歯科患者割合(被保険者数に占める割合))</c:v>
                </c:pt>
              </c:strCache>
            </c:strRef>
          </c:tx>
          <c:spPr>
            <a:solidFill>
              <a:schemeClr val="accent1"/>
            </a:solidFill>
            <a:ln>
              <a:noFill/>
            </a:ln>
          </c:spPr>
          <c:invertIfNegative val="0"/>
          <c:dLbls>
            <c:dLbl>
              <c:idx val="4"/>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09-4436-95B4-60B7003BBD60}"/>
                </c:ext>
              </c:extLst>
            </c:dLbl>
            <c:dLbl>
              <c:idx val="16"/>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9-4436-95B4-60B7003BBD60}"/>
                </c:ext>
              </c:extLst>
            </c:dLbl>
            <c:dLbl>
              <c:idx val="1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9-4436-95B4-60B7003BBD60}"/>
                </c:ext>
              </c:extLst>
            </c:dLbl>
            <c:dLbl>
              <c:idx val="22"/>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9-4436-95B4-60B7003BBD60}"/>
                </c:ext>
              </c:extLst>
            </c:dLbl>
            <c:dLbl>
              <c:idx val="28"/>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78-42BB-98CF-6EC10A98E775}"/>
                </c:ext>
              </c:extLst>
            </c:dLbl>
            <c:dLbl>
              <c:idx val="43"/>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09-4436-95B4-60B7003BBD60}"/>
                </c:ext>
              </c:extLst>
            </c:dLbl>
            <c:dLbl>
              <c:idx val="65"/>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09-4436-95B4-60B7003BBD60}"/>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池田市</c:v>
                </c:pt>
                <c:pt idx="3">
                  <c:v>吹田市</c:v>
                </c:pt>
                <c:pt idx="4">
                  <c:v>交野市</c:v>
                </c:pt>
                <c:pt idx="5">
                  <c:v>河内長野市</c:v>
                </c:pt>
                <c:pt idx="6">
                  <c:v>茨木市</c:v>
                </c:pt>
                <c:pt idx="7">
                  <c:v>豊中市</c:v>
                </c:pt>
                <c:pt idx="8">
                  <c:v>高槻市</c:v>
                </c:pt>
                <c:pt idx="9">
                  <c:v>大阪狭山市</c:v>
                </c:pt>
                <c:pt idx="10">
                  <c:v>島本町</c:v>
                </c:pt>
                <c:pt idx="11">
                  <c:v>河南町</c:v>
                </c:pt>
                <c:pt idx="12">
                  <c:v>北区</c:v>
                </c:pt>
                <c:pt idx="13">
                  <c:v>枚方市</c:v>
                </c:pt>
                <c:pt idx="14">
                  <c:v>福島区</c:v>
                </c:pt>
                <c:pt idx="15">
                  <c:v>堺市南区</c:v>
                </c:pt>
                <c:pt idx="16">
                  <c:v>八尾市</c:v>
                </c:pt>
                <c:pt idx="17">
                  <c:v>堺市東区</c:v>
                </c:pt>
                <c:pt idx="18">
                  <c:v>堺市</c:v>
                </c:pt>
                <c:pt idx="19">
                  <c:v>富田林市</c:v>
                </c:pt>
                <c:pt idx="20">
                  <c:v>羽曳野市</c:v>
                </c:pt>
                <c:pt idx="21">
                  <c:v>高石市</c:v>
                </c:pt>
                <c:pt idx="22">
                  <c:v>天王寺区</c:v>
                </c:pt>
                <c:pt idx="23">
                  <c:v>和泉市</c:v>
                </c:pt>
                <c:pt idx="24">
                  <c:v>東大阪市</c:v>
                </c:pt>
                <c:pt idx="25">
                  <c:v>阪南市</c:v>
                </c:pt>
                <c:pt idx="26">
                  <c:v>松原市</c:v>
                </c:pt>
                <c:pt idx="27">
                  <c:v>太子町</c:v>
                </c:pt>
                <c:pt idx="28">
                  <c:v>堺市美原区</c:v>
                </c:pt>
                <c:pt idx="29">
                  <c:v>堺市堺区</c:v>
                </c:pt>
                <c:pt idx="30">
                  <c:v>寝屋川市</c:v>
                </c:pt>
                <c:pt idx="31">
                  <c:v>藤井寺市</c:v>
                </c:pt>
                <c:pt idx="32">
                  <c:v>堺市西区</c:v>
                </c:pt>
                <c:pt idx="33">
                  <c:v>大阪市</c:v>
                </c:pt>
                <c:pt idx="34">
                  <c:v>都島区</c:v>
                </c:pt>
                <c:pt idx="35">
                  <c:v>東住吉区</c:v>
                </c:pt>
                <c:pt idx="36">
                  <c:v>鶴見区</c:v>
                </c:pt>
                <c:pt idx="37">
                  <c:v>大東市</c:v>
                </c:pt>
                <c:pt idx="38">
                  <c:v>泉大津市</c:v>
                </c:pt>
                <c:pt idx="39">
                  <c:v>淀川区</c:v>
                </c:pt>
                <c:pt idx="40">
                  <c:v>摂津市</c:v>
                </c:pt>
                <c:pt idx="41">
                  <c:v>西淀川区</c:v>
                </c:pt>
                <c:pt idx="42">
                  <c:v>四條畷市</c:v>
                </c:pt>
                <c:pt idx="43">
                  <c:v>堺市中区</c:v>
                </c:pt>
                <c:pt idx="44">
                  <c:v>中央区</c:v>
                </c:pt>
                <c:pt idx="45">
                  <c:v>堺市北区</c:v>
                </c:pt>
                <c:pt idx="46">
                  <c:v>阿倍野区</c:v>
                </c:pt>
                <c:pt idx="47">
                  <c:v>熊取町</c:v>
                </c:pt>
                <c:pt idx="48">
                  <c:v>守口市</c:v>
                </c:pt>
                <c:pt idx="49">
                  <c:v>田尻町</c:v>
                </c:pt>
                <c:pt idx="50">
                  <c:v>大正区</c:v>
                </c:pt>
                <c:pt idx="51">
                  <c:v>西区</c:v>
                </c:pt>
                <c:pt idx="52">
                  <c:v>住吉区</c:v>
                </c:pt>
                <c:pt idx="53">
                  <c:v>城東区</c:v>
                </c:pt>
                <c:pt idx="54">
                  <c:v>平野区</c:v>
                </c:pt>
                <c:pt idx="55">
                  <c:v>岬町</c:v>
                </c:pt>
                <c:pt idx="56">
                  <c:v>住之江区</c:v>
                </c:pt>
                <c:pt idx="57">
                  <c:v>能勢町</c:v>
                </c:pt>
                <c:pt idx="58">
                  <c:v>生野区</c:v>
                </c:pt>
                <c:pt idx="59">
                  <c:v>東淀川区</c:v>
                </c:pt>
                <c:pt idx="60">
                  <c:v>柏原市</c:v>
                </c:pt>
                <c:pt idx="61">
                  <c:v>門真市</c:v>
                </c:pt>
                <c:pt idx="62">
                  <c:v>港区</c:v>
                </c:pt>
                <c:pt idx="63">
                  <c:v>旭区</c:v>
                </c:pt>
                <c:pt idx="64">
                  <c:v>泉南市</c:v>
                </c:pt>
                <c:pt idx="65">
                  <c:v>岸和田市</c:v>
                </c:pt>
                <c:pt idx="66">
                  <c:v>東成区</c:v>
                </c:pt>
                <c:pt idx="67">
                  <c:v>此花区</c:v>
                </c:pt>
                <c:pt idx="68">
                  <c:v>千早赤阪村</c:v>
                </c:pt>
                <c:pt idx="69">
                  <c:v>泉佐野市</c:v>
                </c:pt>
                <c:pt idx="70">
                  <c:v>貝塚市</c:v>
                </c:pt>
                <c:pt idx="71">
                  <c:v>忠岡町</c:v>
                </c:pt>
                <c:pt idx="72">
                  <c:v>浪速区</c:v>
                </c:pt>
                <c:pt idx="73">
                  <c:v>西成区</c:v>
                </c:pt>
              </c:strCache>
            </c:strRef>
          </c:cat>
          <c:val>
            <c:numRef>
              <c:f>市区町村別_歯科医療費!$AG$6:$AG$79</c:f>
              <c:numCache>
                <c:formatCode>General</c:formatCode>
                <c:ptCount val="74"/>
                <c:pt idx="0">
                  <c:v>0.50000000000000044</c:v>
                </c:pt>
                <c:pt idx="1">
                  <c:v>0.80000000000000071</c:v>
                </c:pt>
                <c:pt idx="2">
                  <c:v>1.3000000000000012</c:v>
                </c:pt>
                <c:pt idx="3">
                  <c:v>0.70000000000000062</c:v>
                </c:pt>
                <c:pt idx="4">
                  <c:v>0.9000000000000008</c:v>
                </c:pt>
                <c:pt idx="5">
                  <c:v>1.100000000000001</c:v>
                </c:pt>
                <c:pt idx="6">
                  <c:v>1.0000000000000009</c:v>
                </c:pt>
                <c:pt idx="7">
                  <c:v>1.100000000000001</c:v>
                </c:pt>
                <c:pt idx="8">
                  <c:v>0.70000000000000062</c:v>
                </c:pt>
                <c:pt idx="9">
                  <c:v>-0.10000000000000009</c:v>
                </c:pt>
                <c:pt idx="10">
                  <c:v>1.5000000000000013</c:v>
                </c:pt>
                <c:pt idx="11">
                  <c:v>1.3000000000000012</c:v>
                </c:pt>
                <c:pt idx="12">
                  <c:v>0.70000000000000062</c:v>
                </c:pt>
                <c:pt idx="13">
                  <c:v>1.3000000000000012</c:v>
                </c:pt>
                <c:pt idx="14">
                  <c:v>0.30000000000000027</c:v>
                </c:pt>
                <c:pt idx="15">
                  <c:v>0.10000000000000009</c:v>
                </c:pt>
                <c:pt idx="16">
                  <c:v>0.9000000000000008</c:v>
                </c:pt>
                <c:pt idx="17">
                  <c:v>0.70000000000000062</c:v>
                </c:pt>
                <c:pt idx="18">
                  <c:v>0.80000000000000071</c:v>
                </c:pt>
                <c:pt idx="19">
                  <c:v>0.8999999999999897</c:v>
                </c:pt>
                <c:pt idx="20">
                  <c:v>0.60000000000000053</c:v>
                </c:pt>
                <c:pt idx="21">
                  <c:v>0.10000000000000009</c:v>
                </c:pt>
                <c:pt idx="22">
                  <c:v>0.8999999999999897</c:v>
                </c:pt>
                <c:pt idx="23">
                  <c:v>1.19999999999999</c:v>
                </c:pt>
                <c:pt idx="24">
                  <c:v>0.79999999999998961</c:v>
                </c:pt>
                <c:pt idx="25">
                  <c:v>1.0000000000000009</c:v>
                </c:pt>
                <c:pt idx="26">
                  <c:v>0.80000000000000071</c:v>
                </c:pt>
                <c:pt idx="27">
                  <c:v>2.1000000000000019</c:v>
                </c:pt>
                <c:pt idx="28">
                  <c:v>0.9000000000000008</c:v>
                </c:pt>
                <c:pt idx="29">
                  <c:v>1.2000000000000011</c:v>
                </c:pt>
                <c:pt idx="30">
                  <c:v>1.100000000000001</c:v>
                </c:pt>
                <c:pt idx="31">
                  <c:v>1.3000000000000012</c:v>
                </c:pt>
                <c:pt idx="32">
                  <c:v>0.50000000000000044</c:v>
                </c:pt>
                <c:pt idx="33">
                  <c:v>0.80000000000000071</c:v>
                </c:pt>
                <c:pt idx="34">
                  <c:v>0.80000000000000071</c:v>
                </c:pt>
                <c:pt idx="35">
                  <c:v>0.60000000000000053</c:v>
                </c:pt>
                <c:pt idx="36">
                  <c:v>0.50000000000000044</c:v>
                </c:pt>
                <c:pt idx="37">
                  <c:v>0.20000000000000018</c:v>
                </c:pt>
                <c:pt idx="38">
                  <c:v>0.50000000000000044</c:v>
                </c:pt>
                <c:pt idx="39">
                  <c:v>0.40000000000000036</c:v>
                </c:pt>
                <c:pt idx="40">
                  <c:v>1.4000000000000012</c:v>
                </c:pt>
                <c:pt idx="41">
                  <c:v>0.50000000000000044</c:v>
                </c:pt>
                <c:pt idx="42">
                  <c:v>1.0000000000000009</c:v>
                </c:pt>
                <c:pt idx="43">
                  <c:v>0.9000000000000008</c:v>
                </c:pt>
                <c:pt idx="44">
                  <c:v>0.30000000000000027</c:v>
                </c:pt>
                <c:pt idx="45">
                  <c:v>0.60000000000000053</c:v>
                </c:pt>
                <c:pt idx="46">
                  <c:v>0.20000000000000018</c:v>
                </c:pt>
                <c:pt idx="47">
                  <c:v>2.300000000000002</c:v>
                </c:pt>
                <c:pt idx="48">
                  <c:v>0.50000000000000044</c:v>
                </c:pt>
                <c:pt idx="49">
                  <c:v>-0.70000000000000062</c:v>
                </c:pt>
                <c:pt idx="50">
                  <c:v>1.2000000000000011</c:v>
                </c:pt>
                <c:pt idx="51">
                  <c:v>2.1000000000000019</c:v>
                </c:pt>
                <c:pt idx="52">
                  <c:v>0.60000000000000053</c:v>
                </c:pt>
                <c:pt idx="53">
                  <c:v>0.40000000000000036</c:v>
                </c:pt>
                <c:pt idx="54">
                  <c:v>0.10000000000000009</c:v>
                </c:pt>
                <c:pt idx="55">
                  <c:v>2.300000000000002</c:v>
                </c:pt>
                <c:pt idx="56">
                  <c:v>0.30000000000000027</c:v>
                </c:pt>
                <c:pt idx="57">
                  <c:v>1.4000000000000012</c:v>
                </c:pt>
                <c:pt idx="58">
                  <c:v>0.10000000000000009</c:v>
                </c:pt>
                <c:pt idx="59">
                  <c:v>0.60000000000000053</c:v>
                </c:pt>
                <c:pt idx="60">
                  <c:v>0.50000000000000044</c:v>
                </c:pt>
                <c:pt idx="61">
                  <c:v>0.20000000000000018</c:v>
                </c:pt>
                <c:pt idx="62">
                  <c:v>0.40000000000000036</c:v>
                </c:pt>
                <c:pt idx="63">
                  <c:v>0.70000000000000062</c:v>
                </c:pt>
                <c:pt idx="64">
                  <c:v>0</c:v>
                </c:pt>
                <c:pt idx="65">
                  <c:v>0.9000000000000008</c:v>
                </c:pt>
                <c:pt idx="66">
                  <c:v>0.80000000000000071</c:v>
                </c:pt>
                <c:pt idx="67">
                  <c:v>1.100000000000001</c:v>
                </c:pt>
                <c:pt idx="68">
                  <c:v>0.20000000000000018</c:v>
                </c:pt>
                <c:pt idx="69">
                  <c:v>0.50000000000000044</c:v>
                </c:pt>
                <c:pt idx="70">
                  <c:v>0.60000000000000053</c:v>
                </c:pt>
                <c:pt idx="71">
                  <c:v>-1.6000000000000014</c:v>
                </c:pt>
                <c:pt idx="72">
                  <c:v>0.10000000000000009</c:v>
                </c:pt>
                <c:pt idx="73">
                  <c:v>0</c:v>
                </c:pt>
              </c:numCache>
            </c:numRef>
          </c:val>
          <c:extLst>
            <c:ext xmlns:c16="http://schemas.microsoft.com/office/drawing/2014/chart" uri="{C3380CC4-5D6E-409C-BE32-E72D297353CC}">
              <c16:uniqueId val="{00000004-3278-42BB-98CF-6EC10A98E7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551261031848467"/>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278-42BB-98CF-6EC10A98E7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78-42BB-98CF-6EC10A98E775}"/>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市区町村別_歯科医療費!$BF$6:$BF$79</c:f>
              <c:numCache>
                <c:formatCode>General</c:formatCode>
                <c:ptCount val="74"/>
                <c:pt idx="0">
                  <c:v>1.0000000000000009</c:v>
                </c:pt>
                <c:pt idx="1">
                  <c:v>1.0000000000000009</c:v>
                </c:pt>
                <c:pt idx="2">
                  <c:v>1.0000000000000009</c:v>
                </c:pt>
                <c:pt idx="3">
                  <c:v>1.0000000000000009</c:v>
                </c:pt>
                <c:pt idx="4">
                  <c:v>1.0000000000000009</c:v>
                </c:pt>
                <c:pt idx="5">
                  <c:v>1.0000000000000009</c:v>
                </c:pt>
                <c:pt idx="6">
                  <c:v>1.0000000000000009</c:v>
                </c:pt>
                <c:pt idx="7">
                  <c:v>1.0000000000000009</c:v>
                </c:pt>
                <c:pt idx="8">
                  <c:v>1.0000000000000009</c:v>
                </c:pt>
                <c:pt idx="9">
                  <c:v>1.0000000000000009</c:v>
                </c:pt>
                <c:pt idx="10">
                  <c:v>1.0000000000000009</c:v>
                </c:pt>
                <c:pt idx="11">
                  <c:v>1.0000000000000009</c:v>
                </c:pt>
                <c:pt idx="12">
                  <c:v>1.0000000000000009</c:v>
                </c:pt>
                <c:pt idx="13">
                  <c:v>1.0000000000000009</c:v>
                </c:pt>
                <c:pt idx="14">
                  <c:v>1.0000000000000009</c:v>
                </c:pt>
                <c:pt idx="15">
                  <c:v>1.0000000000000009</c:v>
                </c:pt>
                <c:pt idx="16">
                  <c:v>1.0000000000000009</c:v>
                </c:pt>
                <c:pt idx="17">
                  <c:v>1.0000000000000009</c:v>
                </c:pt>
                <c:pt idx="18">
                  <c:v>1.0000000000000009</c:v>
                </c:pt>
                <c:pt idx="19">
                  <c:v>1.0000000000000009</c:v>
                </c:pt>
                <c:pt idx="20">
                  <c:v>1.0000000000000009</c:v>
                </c:pt>
                <c:pt idx="21">
                  <c:v>1.0000000000000009</c:v>
                </c:pt>
                <c:pt idx="22">
                  <c:v>1.0000000000000009</c:v>
                </c:pt>
                <c:pt idx="23">
                  <c:v>1.0000000000000009</c:v>
                </c:pt>
                <c:pt idx="24">
                  <c:v>1.0000000000000009</c:v>
                </c:pt>
                <c:pt idx="25">
                  <c:v>1.0000000000000009</c:v>
                </c:pt>
                <c:pt idx="26">
                  <c:v>1.0000000000000009</c:v>
                </c:pt>
                <c:pt idx="27">
                  <c:v>1.0000000000000009</c:v>
                </c:pt>
                <c:pt idx="28">
                  <c:v>1.0000000000000009</c:v>
                </c:pt>
                <c:pt idx="29">
                  <c:v>1.0000000000000009</c:v>
                </c:pt>
                <c:pt idx="30">
                  <c:v>1.0000000000000009</c:v>
                </c:pt>
                <c:pt idx="31">
                  <c:v>1.0000000000000009</c:v>
                </c:pt>
                <c:pt idx="32">
                  <c:v>1.0000000000000009</c:v>
                </c:pt>
                <c:pt idx="33">
                  <c:v>1.0000000000000009</c:v>
                </c:pt>
                <c:pt idx="34">
                  <c:v>1.0000000000000009</c:v>
                </c:pt>
                <c:pt idx="35">
                  <c:v>1.0000000000000009</c:v>
                </c:pt>
                <c:pt idx="36">
                  <c:v>1.0000000000000009</c:v>
                </c:pt>
                <c:pt idx="37">
                  <c:v>1.0000000000000009</c:v>
                </c:pt>
                <c:pt idx="38">
                  <c:v>1.0000000000000009</c:v>
                </c:pt>
                <c:pt idx="39">
                  <c:v>1.0000000000000009</c:v>
                </c:pt>
                <c:pt idx="40">
                  <c:v>1.0000000000000009</c:v>
                </c:pt>
                <c:pt idx="41">
                  <c:v>1.0000000000000009</c:v>
                </c:pt>
                <c:pt idx="42">
                  <c:v>1.0000000000000009</c:v>
                </c:pt>
                <c:pt idx="43">
                  <c:v>1.0000000000000009</c:v>
                </c:pt>
                <c:pt idx="44">
                  <c:v>1.0000000000000009</c:v>
                </c:pt>
                <c:pt idx="45">
                  <c:v>1.0000000000000009</c:v>
                </c:pt>
                <c:pt idx="46">
                  <c:v>1.0000000000000009</c:v>
                </c:pt>
                <c:pt idx="47">
                  <c:v>1.0000000000000009</c:v>
                </c:pt>
                <c:pt idx="48">
                  <c:v>1.0000000000000009</c:v>
                </c:pt>
                <c:pt idx="49">
                  <c:v>1.0000000000000009</c:v>
                </c:pt>
                <c:pt idx="50">
                  <c:v>1.0000000000000009</c:v>
                </c:pt>
                <c:pt idx="51">
                  <c:v>1.0000000000000009</c:v>
                </c:pt>
                <c:pt idx="52">
                  <c:v>1.0000000000000009</c:v>
                </c:pt>
                <c:pt idx="53">
                  <c:v>1.0000000000000009</c:v>
                </c:pt>
                <c:pt idx="54">
                  <c:v>1.0000000000000009</c:v>
                </c:pt>
                <c:pt idx="55">
                  <c:v>1.0000000000000009</c:v>
                </c:pt>
                <c:pt idx="56">
                  <c:v>1.0000000000000009</c:v>
                </c:pt>
                <c:pt idx="57">
                  <c:v>1.0000000000000009</c:v>
                </c:pt>
                <c:pt idx="58">
                  <c:v>1.0000000000000009</c:v>
                </c:pt>
                <c:pt idx="59">
                  <c:v>1.0000000000000009</c:v>
                </c:pt>
                <c:pt idx="60">
                  <c:v>1.0000000000000009</c:v>
                </c:pt>
                <c:pt idx="61">
                  <c:v>1.0000000000000009</c:v>
                </c:pt>
                <c:pt idx="62">
                  <c:v>1.0000000000000009</c:v>
                </c:pt>
                <c:pt idx="63">
                  <c:v>1.0000000000000009</c:v>
                </c:pt>
                <c:pt idx="64">
                  <c:v>1.0000000000000009</c:v>
                </c:pt>
                <c:pt idx="65">
                  <c:v>1.0000000000000009</c:v>
                </c:pt>
                <c:pt idx="66">
                  <c:v>1.0000000000000009</c:v>
                </c:pt>
                <c:pt idx="67">
                  <c:v>1.0000000000000009</c:v>
                </c:pt>
                <c:pt idx="68">
                  <c:v>1.0000000000000009</c:v>
                </c:pt>
                <c:pt idx="69">
                  <c:v>1.0000000000000009</c:v>
                </c:pt>
                <c:pt idx="70">
                  <c:v>1.0000000000000009</c:v>
                </c:pt>
                <c:pt idx="71">
                  <c:v>1.0000000000000009</c:v>
                </c:pt>
                <c:pt idx="72">
                  <c:v>1.0000000000000009</c:v>
                </c:pt>
                <c:pt idx="73">
                  <c:v>1.0000000000000009</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7-3278-42BB-98CF-6EC10A98E7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市区町村別_歯科医療費!$AH$4</c:f>
              <c:strCache>
                <c:ptCount val="1"/>
                <c:pt idx="0">
                  <c:v>受診率</c:v>
                </c:pt>
              </c:strCache>
            </c:strRef>
          </c:tx>
          <c:spPr>
            <a:solidFill>
              <a:schemeClr val="accent4">
                <a:lumMod val="60000"/>
                <a:lumOff val="40000"/>
              </a:schemeClr>
            </a:solidFill>
            <a:ln>
              <a:noFill/>
            </a:ln>
          </c:spPr>
          <c:invertIfNegative val="0"/>
          <c:dLbls>
            <c:dLbl>
              <c:idx val="1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9A-437F-AF70-D21C12B54016}"/>
                </c:ext>
              </c:extLst>
            </c:dLbl>
            <c:dLbl>
              <c:idx val="1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9A-437F-AF70-D21C12B54016}"/>
                </c:ext>
              </c:extLst>
            </c:dLbl>
            <c:dLbl>
              <c:idx val="1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9A-437F-AF70-D21C12B54016}"/>
                </c:ext>
              </c:extLst>
            </c:dLbl>
            <c:dLbl>
              <c:idx val="19"/>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9A-437F-AF70-D21C12B54016}"/>
                </c:ext>
              </c:extLst>
            </c:dLbl>
            <c:dLbl>
              <c:idx val="20"/>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9A-437F-AF70-D21C12B54016}"/>
                </c:ext>
              </c:extLst>
            </c:dLbl>
            <c:dLbl>
              <c:idx val="2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9A-437F-AF70-D21C12B54016}"/>
                </c:ext>
              </c:extLst>
            </c:dLbl>
            <c:dLbl>
              <c:idx val="2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9A-437F-AF70-D21C12B54016}"/>
                </c:ext>
              </c:extLst>
            </c:dLbl>
            <c:dLbl>
              <c:idx val="2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9A-437F-AF70-D21C12B54016}"/>
                </c:ext>
              </c:extLst>
            </c:dLbl>
            <c:dLbl>
              <c:idx val="24"/>
              <c:layout>
                <c:manualLayout>
                  <c:x val="9.3266969355925485E-3"/>
                  <c:y val="1.60751028881439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76-4D71-BAFA-3542255E4C1F}"/>
                </c:ext>
              </c:extLst>
            </c:dLbl>
            <c:dLbl>
              <c:idx val="25"/>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76-4D71-BAFA-3542255E4C1F}"/>
                </c:ext>
              </c:extLst>
            </c:dLbl>
            <c:dLbl>
              <c:idx val="26"/>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76-4D71-BAFA-3542255E4C1F}"/>
                </c:ext>
              </c:extLst>
            </c:dLbl>
            <c:dLbl>
              <c:idx val="27"/>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76-4D71-BAFA-3542255E4C1F}"/>
                </c:ext>
              </c:extLst>
            </c:dLbl>
            <c:dLbl>
              <c:idx val="28"/>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76-4D71-BAFA-3542255E4C1F}"/>
                </c:ext>
              </c:extLst>
            </c:dLbl>
            <c:dLbl>
              <c:idx val="29"/>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76-4D71-BAFA-3542255E4C1F}"/>
                </c:ext>
              </c:extLst>
            </c:dLbl>
            <c:dLbl>
              <c:idx val="30"/>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76-4D71-BAFA-3542255E4C1F}"/>
                </c:ext>
              </c:extLst>
            </c:dLbl>
            <c:dLbl>
              <c:idx val="31"/>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76-4D71-BAFA-3542255E4C1F}"/>
                </c:ext>
              </c:extLst>
            </c:dLbl>
            <c:dLbl>
              <c:idx val="32"/>
              <c:layout>
                <c:manualLayout>
                  <c:x val="2.02078433604504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76-4D71-BAFA-3542255E4C1F}"/>
                </c:ext>
              </c:extLst>
            </c:dLbl>
            <c:dLbl>
              <c:idx val="33"/>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76-4D71-BAFA-3542255E4C1F}"/>
                </c:ext>
              </c:extLst>
            </c:dLbl>
            <c:dLbl>
              <c:idx val="34"/>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76-4D71-BAFA-3542255E4C1F}"/>
                </c:ext>
              </c:extLst>
            </c:dLbl>
            <c:dLbl>
              <c:idx val="3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1-45ED-A8B3-C65140BF0434}"/>
                </c:ext>
              </c:extLst>
            </c:dLbl>
            <c:dLbl>
              <c:idx val="3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1-45ED-A8B3-C65140BF0434}"/>
                </c:ext>
              </c:extLst>
            </c:dLbl>
            <c:dLbl>
              <c:idx val="3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9A-437F-AF70-D21C12B54016}"/>
                </c:ext>
              </c:extLst>
            </c:dLbl>
            <c:dLbl>
              <c:idx val="3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9A-437F-AF70-D21C12B54016}"/>
                </c:ext>
              </c:extLst>
            </c:dLbl>
            <c:dLbl>
              <c:idx val="3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9A-437F-AF70-D21C12B54016}"/>
                </c:ext>
              </c:extLst>
            </c:dLbl>
            <c:dLbl>
              <c:idx val="5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9A-437F-AF70-D21C12B54016}"/>
                </c:ext>
              </c:extLst>
            </c:dLbl>
            <c:dLbl>
              <c:idx val="61"/>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9A-437F-AF70-D21C12B54016}"/>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池田市</c:v>
                </c:pt>
                <c:pt idx="5">
                  <c:v>豊中市</c:v>
                </c:pt>
                <c:pt idx="6">
                  <c:v>箕面市</c:v>
                </c:pt>
                <c:pt idx="7">
                  <c:v>茨木市</c:v>
                </c:pt>
                <c:pt idx="8">
                  <c:v>天王寺区</c:v>
                </c:pt>
                <c:pt idx="9">
                  <c:v>堺市東区</c:v>
                </c:pt>
                <c:pt idx="10">
                  <c:v>八尾市</c:v>
                </c:pt>
                <c:pt idx="11">
                  <c:v>河内長野市</c:v>
                </c:pt>
                <c:pt idx="12">
                  <c:v>都島区</c:v>
                </c:pt>
                <c:pt idx="13">
                  <c:v>交野市</c:v>
                </c:pt>
                <c:pt idx="14">
                  <c:v>豊能町</c:v>
                </c:pt>
                <c:pt idx="15">
                  <c:v>堺市堺区</c:v>
                </c:pt>
                <c:pt idx="16">
                  <c:v>東大阪市</c:v>
                </c:pt>
                <c:pt idx="17">
                  <c:v>堺市</c:v>
                </c:pt>
                <c:pt idx="18">
                  <c:v>大阪市</c:v>
                </c:pt>
                <c:pt idx="19">
                  <c:v>堺市南区</c:v>
                </c:pt>
                <c:pt idx="20">
                  <c:v>鶴見区</c:v>
                </c:pt>
                <c:pt idx="21">
                  <c:v>中央区</c:v>
                </c:pt>
                <c:pt idx="22">
                  <c:v>河南町</c:v>
                </c:pt>
                <c:pt idx="23">
                  <c:v>高槻市</c:v>
                </c:pt>
                <c:pt idx="24">
                  <c:v>淀川区</c:v>
                </c:pt>
                <c:pt idx="25">
                  <c:v>大阪狭山市</c:v>
                </c:pt>
                <c:pt idx="26">
                  <c:v>高石市</c:v>
                </c:pt>
                <c:pt idx="27">
                  <c:v>西淀川区</c:v>
                </c:pt>
                <c:pt idx="28">
                  <c:v>此花区</c:v>
                </c:pt>
                <c:pt idx="29">
                  <c:v>阿倍野区</c:v>
                </c:pt>
                <c:pt idx="30">
                  <c:v>住吉区</c:v>
                </c:pt>
                <c:pt idx="31">
                  <c:v>羽曳野市</c:v>
                </c:pt>
                <c:pt idx="32">
                  <c:v>藤井寺市</c:v>
                </c:pt>
                <c:pt idx="33">
                  <c:v>阪南市</c:v>
                </c:pt>
                <c:pt idx="34">
                  <c:v>堺市西区</c:v>
                </c:pt>
                <c:pt idx="35">
                  <c:v>堺市北区</c:v>
                </c:pt>
                <c:pt idx="36">
                  <c:v>枚方市</c:v>
                </c:pt>
                <c:pt idx="37">
                  <c:v>東成区</c:v>
                </c:pt>
                <c:pt idx="38">
                  <c:v>富田林市</c:v>
                </c:pt>
                <c:pt idx="39">
                  <c:v>生野区</c:v>
                </c:pt>
                <c:pt idx="40">
                  <c:v>和泉市</c:v>
                </c:pt>
                <c:pt idx="41">
                  <c:v>守口市</c:v>
                </c:pt>
                <c:pt idx="42">
                  <c:v>城東区</c:v>
                </c:pt>
                <c:pt idx="43">
                  <c:v>堺市美原区</c:v>
                </c:pt>
                <c:pt idx="44">
                  <c:v>旭区</c:v>
                </c:pt>
                <c:pt idx="45">
                  <c:v>平野区</c:v>
                </c:pt>
                <c:pt idx="46">
                  <c:v>住之江区</c:v>
                </c:pt>
                <c:pt idx="47">
                  <c:v>松原市</c:v>
                </c:pt>
                <c:pt idx="48">
                  <c:v>堺市中区</c:v>
                </c:pt>
                <c:pt idx="49">
                  <c:v>島本町</c:v>
                </c:pt>
                <c:pt idx="50">
                  <c:v>泉大津市</c:v>
                </c:pt>
                <c:pt idx="51">
                  <c:v>大正区</c:v>
                </c:pt>
                <c:pt idx="52">
                  <c:v>東淀川区</c:v>
                </c:pt>
                <c:pt idx="53">
                  <c:v>寝屋川市</c:v>
                </c:pt>
                <c:pt idx="54">
                  <c:v>大東市</c:v>
                </c:pt>
                <c:pt idx="55">
                  <c:v>能勢町</c:v>
                </c:pt>
                <c:pt idx="56">
                  <c:v>太子町</c:v>
                </c:pt>
                <c:pt idx="57">
                  <c:v>門真市</c:v>
                </c:pt>
                <c:pt idx="58">
                  <c:v>西区</c:v>
                </c:pt>
                <c:pt idx="59">
                  <c:v>港区</c:v>
                </c:pt>
                <c:pt idx="60">
                  <c:v>柏原市</c:v>
                </c:pt>
                <c:pt idx="61">
                  <c:v>四條畷市</c:v>
                </c:pt>
                <c:pt idx="62">
                  <c:v>摂津市</c:v>
                </c:pt>
                <c:pt idx="63">
                  <c:v>忠岡町</c:v>
                </c:pt>
                <c:pt idx="64">
                  <c:v>岸和田市</c:v>
                </c:pt>
                <c:pt idx="65">
                  <c:v>熊取町</c:v>
                </c:pt>
                <c:pt idx="66">
                  <c:v>岬町</c:v>
                </c:pt>
                <c:pt idx="67">
                  <c:v>田尻町</c:v>
                </c:pt>
                <c:pt idx="68">
                  <c:v>泉南市</c:v>
                </c:pt>
                <c:pt idx="69">
                  <c:v>千早赤阪村</c:v>
                </c:pt>
                <c:pt idx="70">
                  <c:v>西成区</c:v>
                </c:pt>
                <c:pt idx="71">
                  <c:v>浪速区</c:v>
                </c:pt>
                <c:pt idx="72">
                  <c:v>貝塚市</c:v>
                </c:pt>
                <c:pt idx="73">
                  <c:v>泉佐野市</c:v>
                </c:pt>
              </c:strCache>
            </c:strRef>
          </c:cat>
          <c:val>
            <c:numRef>
              <c:f>市区町村別_歯科医療費!$AI$6:$AI$79</c:f>
              <c:numCache>
                <c:formatCode>General</c:formatCode>
                <c:ptCount val="74"/>
                <c:pt idx="0">
                  <c:v>3.2044403330249769</c:v>
                </c:pt>
                <c:pt idx="1">
                  <c:v>3.1803936803936805</c:v>
                </c:pt>
                <c:pt idx="2">
                  <c:v>3.1318273914730352</c:v>
                </c:pt>
                <c:pt idx="3">
                  <c:v>3.0751555182777661</c:v>
                </c:pt>
                <c:pt idx="4">
                  <c:v>3.0698872261982215</c:v>
                </c:pt>
                <c:pt idx="5">
                  <c:v>3.0581134236583125</c:v>
                </c:pt>
                <c:pt idx="6">
                  <c:v>3.0483152932960893</c:v>
                </c:pt>
                <c:pt idx="7">
                  <c:v>3.0433871450613732</c:v>
                </c:pt>
                <c:pt idx="8">
                  <c:v>3.0422032890826234</c:v>
                </c:pt>
                <c:pt idx="9">
                  <c:v>3.0352879823849808</c:v>
                </c:pt>
                <c:pt idx="10">
                  <c:v>3.0157974835487535</c:v>
                </c:pt>
                <c:pt idx="11">
                  <c:v>3.0115136562351208</c:v>
                </c:pt>
                <c:pt idx="12">
                  <c:v>2.9869576446280992</c:v>
                </c:pt>
                <c:pt idx="13">
                  <c:v>2.9858392336526447</c:v>
                </c:pt>
                <c:pt idx="14">
                  <c:v>2.9795414462081129</c:v>
                </c:pt>
                <c:pt idx="15">
                  <c:v>2.9588565429805791</c:v>
                </c:pt>
                <c:pt idx="16">
                  <c:v>2.9315545243619487</c:v>
                </c:pt>
                <c:pt idx="17">
                  <c:v>2.9194195045912776</c:v>
                </c:pt>
                <c:pt idx="18">
                  <c:v>2.8994833915009246</c:v>
                </c:pt>
                <c:pt idx="19">
                  <c:v>2.8879031747037578</c:v>
                </c:pt>
                <c:pt idx="20">
                  <c:v>2.8876871371830126</c:v>
                </c:pt>
                <c:pt idx="21">
                  <c:v>2.8866741530975109</c:v>
                </c:pt>
                <c:pt idx="22">
                  <c:v>2.8829531812725091</c:v>
                </c:pt>
                <c:pt idx="23">
                  <c:v>2.8816608996539794</c:v>
                </c:pt>
                <c:pt idx="24">
                  <c:v>2.8681966690572955</c:v>
                </c:pt>
                <c:pt idx="25">
                  <c:v>2.8638088012139606</c:v>
                </c:pt>
                <c:pt idx="26">
                  <c:v>2.8611832900259846</c:v>
                </c:pt>
                <c:pt idx="27">
                  <c:v>2.859340063689952</c:v>
                </c:pt>
                <c:pt idx="28">
                  <c:v>2.8339193190229461</c:v>
                </c:pt>
                <c:pt idx="29">
                  <c:v>2.833624358834443</c:v>
                </c:pt>
                <c:pt idx="30">
                  <c:v>2.8332434098967165</c:v>
                </c:pt>
                <c:pt idx="31">
                  <c:v>2.8320855111362246</c:v>
                </c:pt>
                <c:pt idx="32">
                  <c:v>2.818902335094597</c:v>
                </c:pt>
                <c:pt idx="33">
                  <c:v>2.7837591240875912</c:v>
                </c:pt>
                <c:pt idx="34">
                  <c:v>2.777782586117362</c:v>
                </c:pt>
                <c:pt idx="35">
                  <c:v>2.7696766914367972</c:v>
                </c:pt>
                <c:pt idx="36">
                  <c:v>2.7578519190430297</c:v>
                </c:pt>
                <c:pt idx="37">
                  <c:v>2.7500770891150168</c:v>
                </c:pt>
                <c:pt idx="38">
                  <c:v>2.7480851063829785</c:v>
                </c:pt>
                <c:pt idx="39">
                  <c:v>2.7396831161756028</c:v>
                </c:pt>
                <c:pt idx="40">
                  <c:v>2.7328788673308861</c:v>
                </c:pt>
                <c:pt idx="41">
                  <c:v>2.7325184116619847</c:v>
                </c:pt>
                <c:pt idx="42">
                  <c:v>2.723480891834456</c:v>
                </c:pt>
                <c:pt idx="43">
                  <c:v>2.7127729980145601</c:v>
                </c:pt>
                <c:pt idx="44">
                  <c:v>2.7081911262798637</c:v>
                </c:pt>
                <c:pt idx="45">
                  <c:v>2.6913751811004998</c:v>
                </c:pt>
                <c:pt idx="46">
                  <c:v>2.6852302465451539</c:v>
                </c:pt>
                <c:pt idx="47">
                  <c:v>2.6802026023928041</c:v>
                </c:pt>
                <c:pt idx="48">
                  <c:v>2.6753141660319879</c:v>
                </c:pt>
                <c:pt idx="49">
                  <c:v>2.6748366013071894</c:v>
                </c:pt>
                <c:pt idx="50">
                  <c:v>2.659111817345488</c:v>
                </c:pt>
                <c:pt idx="51">
                  <c:v>2.6444889111222278</c:v>
                </c:pt>
                <c:pt idx="52">
                  <c:v>2.6398517810184079</c:v>
                </c:pt>
                <c:pt idx="53">
                  <c:v>2.638769488138665</c:v>
                </c:pt>
                <c:pt idx="54">
                  <c:v>2.6312491029995693</c:v>
                </c:pt>
                <c:pt idx="55">
                  <c:v>2.6246406570841887</c:v>
                </c:pt>
                <c:pt idx="56">
                  <c:v>2.6184901090028259</c:v>
                </c:pt>
                <c:pt idx="57">
                  <c:v>2.6062343572241184</c:v>
                </c:pt>
                <c:pt idx="58">
                  <c:v>2.5977115326708824</c:v>
                </c:pt>
                <c:pt idx="59">
                  <c:v>2.5466385605661372</c:v>
                </c:pt>
                <c:pt idx="60">
                  <c:v>2.5436141941535095</c:v>
                </c:pt>
                <c:pt idx="61">
                  <c:v>2.5061462814996927</c:v>
                </c:pt>
                <c:pt idx="62">
                  <c:v>2.4996128123900037</c:v>
                </c:pt>
                <c:pt idx="63">
                  <c:v>2.3971608832807569</c:v>
                </c:pt>
                <c:pt idx="64">
                  <c:v>2.3970760594657947</c:v>
                </c:pt>
                <c:pt idx="65">
                  <c:v>2.3880102040816324</c:v>
                </c:pt>
                <c:pt idx="66">
                  <c:v>2.3666323377960867</c:v>
                </c:pt>
                <c:pt idx="67">
                  <c:v>2.3494996150885297</c:v>
                </c:pt>
                <c:pt idx="68">
                  <c:v>2.3443678983627092</c:v>
                </c:pt>
                <c:pt idx="69">
                  <c:v>2.3313878080415047</c:v>
                </c:pt>
                <c:pt idx="70">
                  <c:v>2.3312351988034403</c:v>
                </c:pt>
                <c:pt idx="71">
                  <c:v>2.3077864463821323</c:v>
                </c:pt>
                <c:pt idx="72">
                  <c:v>2.267568321249303</c:v>
                </c:pt>
                <c:pt idx="73">
                  <c:v>2.2334396467124633</c:v>
                </c:pt>
              </c:numCache>
            </c:numRef>
          </c:val>
          <c:extLst>
            <c:ext xmlns:c16="http://schemas.microsoft.com/office/drawing/2014/chart" uri="{C3380CC4-5D6E-409C-BE32-E72D297353CC}">
              <c16:uniqueId val="{00000022-6CF0-4692-AB32-7C9255227179}"/>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832854910590771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6CF0-4692-AB32-7C9255227179}"/>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市区町村別_歯科医療費!$BG$6:$BG$79</c:f>
              <c:numCache>
                <c:formatCode>General</c:formatCode>
                <c:ptCount val="74"/>
                <c:pt idx="0">
                  <c:v>2.926808372323054</c:v>
                </c:pt>
                <c:pt idx="1">
                  <c:v>2.926808372323054</c:v>
                </c:pt>
                <c:pt idx="2">
                  <c:v>2.926808372323054</c:v>
                </c:pt>
                <c:pt idx="3">
                  <c:v>2.926808372323054</c:v>
                </c:pt>
                <c:pt idx="4">
                  <c:v>2.926808372323054</c:v>
                </c:pt>
                <c:pt idx="5">
                  <c:v>2.926808372323054</c:v>
                </c:pt>
                <c:pt idx="6">
                  <c:v>2.926808372323054</c:v>
                </c:pt>
                <c:pt idx="7">
                  <c:v>2.926808372323054</c:v>
                </c:pt>
                <c:pt idx="8">
                  <c:v>2.926808372323054</c:v>
                </c:pt>
                <c:pt idx="9">
                  <c:v>2.926808372323054</c:v>
                </c:pt>
                <c:pt idx="10">
                  <c:v>2.926808372323054</c:v>
                </c:pt>
                <c:pt idx="11">
                  <c:v>2.926808372323054</c:v>
                </c:pt>
                <c:pt idx="12">
                  <c:v>2.926808372323054</c:v>
                </c:pt>
                <c:pt idx="13">
                  <c:v>2.926808372323054</c:v>
                </c:pt>
                <c:pt idx="14">
                  <c:v>2.926808372323054</c:v>
                </c:pt>
                <c:pt idx="15">
                  <c:v>2.926808372323054</c:v>
                </c:pt>
                <c:pt idx="16">
                  <c:v>2.926808372323054</c:v>
                </c:pt>
                <c:pt idx="17">
                  <c:v>2.926808372323054</c:v>
                </c:pt>
                <c:pt idx="18">
                  <c:v>2.926808372323054</c:v>
                </c:pt>
                <c:pt idx="19">
                  <c:v>2.926808372323054</c:v>
                </c:pt>
                <c:pt idx="20">
                  <c:v>2.926808372323054</c:v>
                </c:pt>
                <c:pt idx="21">
                  <c:v>2.926808372323054</c:v>
                </c:pt>
                <c:pt idx="22">
                  <c:v>2.926808372323054</c:v>
                </c:pt>
                <c:pt idx="23">
                  <c:v>2.926808372323054</c:v>
                </c:pt>
                <c:pt idx="24">
                  <c:v>2.926808372323054</c:v>
                </c:pt>
                <c:pt idx="25">
                  <c:v>2.926808372323054</c:v>
                </c:pt>
                <c:pt idx="26">
                  <c:v>2.926808372323054</c:v>
                </c:pt>
                <c:pt idx="27">
                  <c:v>2.926808372323054</c:v>
                </c:pt>
                <c:pt idx="28">
                  <c:v>2.926808372323054</c:v>
                </c:pt>
                <c:pt idx="29">
                  <c:v>2.926808372323054</c:v>
                </c:pt>
                <c:pt idx="30">
                  <c:v>2.926808372323054</c:v>
                </c:pt>
                <c:pt idx="31">
                  <c:v>2.926808372323054</c:v>
                </c:pt>
                <c:pt idx="32">
                  <c:v>2.926808372323054</c:v>
                </c:pt>
                <c:pt idx="33">
                  <c:v>2.926808372323054</c:v>
                </c:pt>
                <c:pt idx="34">
                  <c:v>2.926808372323054</c:v>
                </c:pt>
                <c:pt idx="35">
                  <c:v>2.926808372323054</c:v>
                </c:pt>
                <c:pt idx="36">
                  <c:v>2.926808372323054</c:v>
                </c:pt>
                <c:pt idx="37">
                  <c:v>2.926808372323054</c:v>
                </c:pt>
                <c:pt idx="38">
                  <c:v>2.926808372323054</c:v>
                </c:pt>
                <c:pt idx="39">
                  <c:v>2.926808372323054</c:v>
                </c:pt>
                <c:pt idx="40">
                  <c:v>2.926808372323054</c:v>
                </c:pt>
                <c:pt idx="41">
                  <c:v>2.926808372323054</c:v>
                </c:pt>
                <c:pt idx="42">
                  <c:v>2.926808372323054</c:v>
                </c:pt>
                <c:pt idx="43">
                  <c:v>2.926808372323054</c:v>
                </c:pt>
                <c:pt idx="44">
                  <c:v>2.926808372323054</c:v>
                </c:pt>
                <c:pt idx="45">
                  <c:v>2.926808372323054</c:v>
                </c:pt>
                <c:pt idx="46">
                  <c:v>2.926808372323054</c:v>
                </c:pt>
                <c:pt idx="47">
                  <c:v>2.926808372323054</c:v>
                </c:pt>
                <c:pt idx="48">
                  <c:v>2.926808372323054</c:v>
                </c:pt>
                <c:pt idx="49">
                  <c:v>2.926808372323054</c:v>
                </c:pt>
                <c:pt idx="50">
                  <c:v>2.926808372323054</c:v>
                </c:pt>
                <c:pt idx="51">
                  <c:v>2.926808372323054</c:v>
                </c:pt>
                <c:pt idx="52">
                  <c:v>2.926808372323054</c:v>
                </c:pt>
                <c:pt idx="53">
                  <c:v>2.926808372323054</c:v>
                </c:pt>
                <c:pt idx="54">
                  <c:v>2.926808372323054</c:v>
                </c:pt>
                <c:pt idx="55">
                  <c:v>2.926808372323054</c:v>
                </c:pt>
                <c:pt idx="56">
                  <c:v>2.926808372323054</c:v>
                </c:pt>
                <c:pt idx="57">
                  <c:v>2.926808372323054</c:v>
                </c:pt>
                <c:pt idx="58">
                  <c:v>2.926808372323054</c:v>
                </c:pt>
                <c:pt idx="59">
                  <c:v>2.926808372323054</c:v>
                </c:pt>
                <c:pt idx="60">
                  <c:v>2.926808372323054</c:v>
                </c:pt>
                <c:pt idx="61">
                  <c:v>2.926808372323054</c:v>
                </c:pt>
                <c:pt idx="62">
                  <c:v>2.926808372323054</c:v>
                </c:pt>
                <c:pt idx="63">
                  <c:v>2.926808372323054</c:v>
                </c:pt>
                <c:pt idx="64">
                  <c:v>2.926808372323054</c:v>
                </c:pt>
                <c:pt idx="65">
                  <c:v>2.926808372323054</c:v>
                </c:pt>
                <c:pt idx="66">
                  <c:v>2.926808372323054</c:v>
                </c:pt>
                <c:pt idx="67">
                  <c:v>2.926808372323054</c:v>
                </c:pt>
                <c:pt idx="68">
                  <c:v>2.926808372323054</c:v>
                </c:pt>
                <c:pt idx="69">
                  <c:v>2.926808372323054</c:v>
                </c:pt>
                <c:pt idx="70">
                  <c:v>2.926808372323054</c:v>
                </c:pt>
                <c:pt idx="71">
                  <c:v>2.926808372323054</c:v>
                </c:pt>
                <c:pt idx="72">
                  <c:v>2.926808372323054</c:v>
                </c:pt>
                <c:pt idx="73">
                  <c:v>2.926808372323054</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6CF0-4692-AB32-7C9255227179}"/>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1138107941217317"/>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市区町村別_歯科医療費!$AK$5</c:f>
              <c:strCache>
                <c:ptCount val="1"/>
                <c:pt idx="0">
                  <c:v>前年度との差分(受診率)</c:v>
                </c:pt>
              </c:strCache>
            </c:strRef>
          </c:tx>
          <c:spPr>
            <a:solidFill>
              <a:schemeClr val="accent1"/>
            </a:solidFill>
            <a:ln>
              <a:noFill/>
            </a:ln>
          </c:spPr>
          <c:invertIfNegative val="0"/>
          <c:dLbls>
            <c:dLbl>
              <c:idx val="1"/>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2BB-84AB-77039D359E75}"/>
                </c:ext>
              </c:extLst>
            </c:dLbl>
            <c:dLbl>
              <c:idx val="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297-472F-B098-8D00B0BF5DC6}"/>
                </c:ext>
              </c:extLst>
            </c:dLbl>
            <c:dLbl>
              <c:idx val="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97-472F-B098-8D00B0BF5DC6}"/>
                </c:ext>
              </c:extLst>
            </c:dLbl>
            <c:dLbl>
              <c:idx val="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297-472F-B098-8D00B0BF5DC6}"/>
                </c:ext>
              </c:extLst>
            </c:dLbl>
            <c:dLbl>
              <c:idx val="10"/>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97-472F-B098-8D00B0BF5DC6}"/>
                </c:ext>
              </c:extLst>
            </c:dLbl>
            <c:dLbl>
              <c:idx val="14"/>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297-472F-B098-8D00B0BF5DC6}"/>
                </c:ext>
              </c:extLst>
            </c:dLbl>
            <c:dLbl>
              <c:idx val="1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97-472F-B098-8D00B0BF5DC6}"/>
                </c:ext>
              </c:extLst>
            </c:dLbl>
            <c:dLbl>
              <c:idx val="1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97-472F-B098-8D00B0BF5DC6}"/>
                </c:ext>
              </c:extLst>
            </c:dLbl>
            <c:dLbl>
              <c:idx val="1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97-472F-B098-8D00B0BF5DC6}"/>
                </c:ext>
              </c:extLst>
            </c:dLbl>
            <c:dLbl>
              <c:idx val="2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297-472F-B098-8D00B0BF5DC6}"/>
                </c:ext>
              </c:extLst>
            </c:dLbl>
            <c:dLbl>
              <c:idx val="2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97-472F-B098-8D00B0BF5DC6}"/>
                </c:ext>
              </c:extLst>
            </c:dLbl>
            <c:dLbl>
              <c:idx val="2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97-472F-B098-8D00B0BF5DC6}"/>
                </c:ext>
              </c:extLst>
            </c:dLbl>
            <c:dLbl>
              <c:idx val="2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97-472F-B098-8D00B0BF5DC6}"/>
                </c:ext>
              </c:extLst>
            </c:dLbl>
            <c:dLbl>
              <c:idx val="3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297-472F-B098-8D00B0BF5DC6}"/>
                </c:ext>
              </c:extLst>
            </c:dLbl>
            <c:dLbl>
              <c:idx val="3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97-472F-B098-8D00B0BF5DC6}"/>
                </c:ext>
              </c:extLst>
            </c:dLbl>
            <c:dLbl>
              <c:idx val="3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7-472F-B098-8D00B0BF5DC6}"/>
                </c:ext>
              </c:extLst>
            </c:dLbl>
            <c:dLbl>
              <c:idx val="3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25-42BB-84AB-77039D359E75}"/>
                </c:ext>
              </c:extLst>
            </c:dLbl>
            <c:dLbl>
              <c:idx val="3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25-42BB-84AB-77039D359E75}"/>
                </c:ext>
              </c:extLst>
            </c:dLbl>
            <c:dLbl>
              <c:idx val="3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297-472F-B098-8D00B0BF5DC6}"/>
                </c:ext>
              </c:extLst>
            </c:dLbl>
            <c:dLbl>
              <c:idx val="4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97-472F-B098-8D00B0BF5DC6}"/>
                </c:ext>
              </c:extLst>
            </c:dLbl>
            <c:dLbl>
              <c:idx val="44"/>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97-472F-B098-8D00B0BF5DC6}"/>
                </c:ext>
              </c:extLst>
            </c:dLbl>
            <c:dLbl>
              <c:idx val="4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97-472F-B098-8D00B0BF5DC6}"/>
                </c:ext>
              </c:extLst>
            </c:dLbl>
            <c:dLbl>
              <c:idx val="4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297-472F-B098-8D00B0BF5DC6}"/>
                </c:ext>
              </c:extLst>
            </c:dLbl>
            <c:dLbl>
              <c:idx val="4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97-472F-B098-8D00B0BF5DC6}"/>
                </c:ext>
              </c:extLst>
            </c:dLbl>
            <c:dLbl>
              <c:idx val="5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297-472F-B098-8D00B0BF5DC6}"/>
                </c:ext>
              </c:extLst>
            </c:dLbl>
            <c:dLbl>
              <c:idx val="55"/>
              <c:layout>
                <c:manualLayout>
                  <c:x val="3.1088989785308494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297-472F-B098-8D00B0BF5DC6}"/>
                </c:ext>
              </c:extLst>
            </c:dLbl>
            <c:dLbl>
              <c:idx val="5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97-472F-B098-8D00B0BF5DC6}"/>
                </c:ext>
              </c:extLst>
            </c:dLbl>
            <c:dLbl>
              <c:idx val="58"/>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97-472F-B098-8D00B0BF5DC6}"/>
                </c:ext>
              </c:extLst>
            </c:dLbl>
            <c:dLbl>
              <c:idx val="6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97-472F-B098-8D00B0BF5DC6}"/>
                </c:ext>
              </c:extLst>
            </c:dLbl>
            <c:dLbl>
              <c:idx val="6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97-472F-B098-8D00B0BF5DC6}"/>
                </c:ext>
              </c:extLst>
            </c:dLbl>
            <c:dLbl>
              <c:idx val="6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97-472F-B098-8D00B0BF5DC6}"/>
                </c:ext>
              </c:extLst>
            </c:dLbl>
            <c:dLbl>
              <c:idx val="7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97-472F-B098-8D00B0BF5DC6}"/>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池田市</c:v>
                </c:pt>
                <c:pt idx="5">
                  <c:v>豊中市</c:v>
                </c:pt>
                <c:pt idx="6">
                  <c:v>箕面市</c:v>
                </c:pt>
                <c:pt idx="7">
                  <c:v>茨木市</c:v>
                </c:pt>
                <c:pt idx="8">
                  <c:v>天王寺区</c:v>
                </c:pt>
                <c:pt idx="9">
                  <c:v>堺市東区</c:v>
                </c:pt>
                <c:pt idx="10">
                  <c:v>八尾市</c:v>
                </c:pt>
                <c:pt idx="11">
                  <c:v>河内長野市</c:v>
                </c:pt>
                <c:pt idx="12">
                  <c:v>都島区</c:v>
                </c:pt>
                <c:pt idx="13">
                  <c:v>交野市</c:v>
                </c:pt>
                <c:pt idx="14">
                  <c:v>豊能町</c:v>
                </c:pt>
                <c:pt idx="15">
                  <c:v>堺市堺区</c:v>
                </c:pt>
                <c:pt idx="16">
                  <c:v>東大阪市</c:v>
                </c:pt>
                <c:pt idx="17">
                  <c:v>堺市</c:v>
                </c:pt>
                <c:pt idx="18">
                  <c:v>大阪市</c:v>
                </c:pt>
                <c:pt idx="19">
                  <c:v>堺市南区</c:v>
                </c:pt>
                <c:pt idx="20">
                  <c:v>鶴見区</c:v>
                </c:pt>
                <c:pt idx="21">
                  <c:v>中央区</c:v>
                </c:pt>
                <c:pt idx="22">
                  <c:v>河南町</c:v>
                </c:pt>
                <c:pt idx="23">
                  <c:v>高槻市</c:v>
                </c:pt>
                <c:pt idx="24">
                  <c:v>淀川区</c:v>
                </c:pt>
                <c:pt idx="25">
                  <c:v>大阪狭山市</c:v>
                </c:pt>
                <c:pt idx="26">
                  <c:v>高石市</c:v>
                </c:pt>
                <c:pt idx="27">
                  <c:v>西淀川区</c:v>
                </c:pt>
                <c:pt idx="28">
                  <c:v>此花区</c:v>
                </c:pt>
                <c:pt idx="29">
                  <c:v>阿倍野区</c:v>
                </c:pt>
                <c:pt idx="30">
                  <c:v>住吉区</c:v>
                </c:pt>
                <c:pt idx="31">
                  <c:v>羽曳野市</c:v>
                </c:pt>
                <c:pt idx="32">
                  <c:v>藤井寺市</c:v>
                </c:pt>
                <c:pt idx="33">
                  <c:v>阪南市</c:v>
                </c:pt>
                <c:pt idx="34">
                  <c:v>堺市西区</c:v>
                </c:pt>
                <c:pt idx="35">
                  <c:v>堺市北区</c:v>
                </c:pt>
                <c:pt idx="36">
                  <c:v>枚方市</c:v>
                </c:pt>
                <c:pt idx="37">
                  <c:v>東成区</c:v>
                </c:pt>
                <c:pt idx="38">
                  <c:v>富田林市</c:v>
                </c:pt>
                <c:pt idx="39">
                  <c:v>生野区</c:v>
                </c:pt>
                <c:pt idx="40">
                  <c:v>和泉市</c:v>
                </c:pt>
                <c:pt idx="41">
                  <c:v>守口市</c:v>
                </c:pt>
                <c:pt idx="42">
                  <c:v>城東区</c:v>
                </c:pt>
                <c:pt idx="43">
                  <c:v>堺市美原区</c:v>
                </c:pt>
                <c:pt idx="44">
                  <c:v>旭区</c:v>
                </c:pt>
                <c:pt idx="45">
                  <c:v>平野区</c:v>
                </c:pt>
                <c:pt idx="46">
                  <c:v>住之江区</c:v>
                </c:pt>
                <c:pt idx="47">
                  <c:v>松原市</c:v>
                </c:pt>
                <c:pt idx="48">
                  <c:v>堺市中区</c:v>
                </c:pt>
                <c:pt idx="49">
                  <c:v>島本町</c:v>
                </c:pt>
                <c:pt idx="50">
                  <c:v>泉大津市</c:v>
                </c:pt>
                <c:pt idx="51">
                  <c:v>大正区</c:v>
                </c:pt>
                <c:pt idx="52">
                  <c:v>東淀川区</c:v>
                </c:pt>
                <c:pt idx="53">
                  <c:v>寝屋川市</c:v>
                </c:pt>
                <c:pt idx="54">
                  <c:v>大東市</c:v>
                </c:pt>
                <c:pt idx="55">
                  <c:v>能勢町</c:v>
                </c:pt>
                <c:pt idx="56">
                  <c:v>太子町</c:v>
                </c:pt>
                <c:pt idx="57">
                  <c:v>門真市</c:v>
                </c:pt>
                <c:pt idx="58">
                  <c:v>西区</c:v>
                </c:pt>
                <c:pt idx="59">
                  <c:v>港区</c:v>
                </c:pt>
                <c:pt idx="60">
                  <c:v>柏原市</c:v>
                </c:pt>
                <c:pt idx="61">
                  <c:v>四條畷市</c:v>
                </c:pt>
                <c:pt idx="62">
                  <c:v>摂津市</c:v>
                </c:pt>
                <c:pt idx="63">
                  <c:v>忠岡町</c:v>
                </c:pt>
                <c:pt idx="64">
                  <c:v>岸和田市</c:v>
                </c:pt>
                <c:pt idx="65">
                  <c:v>熊取町</c:v>
                </c:pt>
                <c:pt idx="66">
                  <c:v>岬町</c:v>
                </c:pt>
                <c:pt idx="67">
                  <c:v>田尻町</c:v>
                </c:pt>
                <c:pt idx="68">
                  <c:v>泉南市</c:v>
                </c:pt>
                <c:pt idx="69">
                  <c:v>千早赤阪村</c:v>
                </c:pt>
                <c:pt idx="70">
                  <c:v>西成区</c:v>
                </c:pt>
                <c:pt idx="71">
                  <c:v>浪速区</c:v>
                </c:pt>
                <c:pt idx="72">
                  <c:v>貝塚市</c:v>
                </c:pt>
                <c:pt idx="73">
                  <c:v>泉佐野市</c:v>
                </c:pt>
              </c:strCache>
            </c:strRef>
          </c:cat>
          <c:val>
            <c:numRef>
              <c:f>市区町村別_歯科医療費!$AK$6:$AK$79</c:f>
              <c:numCache>
                <c:formatCode>General</c:formatCode>
                <c:ptCount val="74"/>
                <c:pt idx="0">
                  <c:v>5.0000000000000266E-2</c:v>
                </c:pt>
                <c:pt idx="1">
                  <c:v>7.0000000000000284E-2</c:v>
                </c:pt>
                <c:pt idx="2">
                  <c:v>8.0000000000000071E-2</c:v>
                </c:pt>
                <c:pt idx="3">
                  <c:v>5.0000000000000266E-2</c:v>
                </c:pt>
                <c:pt idx="4">
                  <c:v>6.0000000000000053E-2</c:v>
                </c:pt>
                <c:pt idx="5">
                  <c:v>8.0000000000000071E-2</c:v>
                </c:pt>
                <c:pt idx="6">
                  <c:v>2.9999999999999805E-2</c:v>
                </c:pt>
                <c:pt idx="7">
                  <c:v>0.10000000000000009</c:v>
                </c:pt>
                <c:pt idx="8">
                  <c:v>3.0000000000000249E-2</c:v>
                </c:pt>
                <c:pt idx="9">
                  <c:v>0.10000000000000009</c:v>
                </c:pt>
                <c:pt idx="10">
                  <c:v>6.999999999999984E-2</c:v>
                </c:pt>
                <c:pt idx="11">
                  <c:v>3.9999999999999591E-2</c:v>
                </c:pt>
                <c:pt idx="12">
                  <c:v>5.0000000000000266E-2</c:v>
                </c:pt>
                <c:pt idx="13">
                  <c:v>0.13000000000000034</c:v>
                </c:pt>
                <c:pt idx="14">
                  <c:v>6.999999999999984E-2</c:v>
                </c:pt>
                <c:pt idx="15">
                  <c:v>0.10999999999999988</c:v>
                </c:pt>
                <c:pt idx="16">
                  <c:v>6.0000000000000053E-2</c:v>
                </c:pt>
                <c:pt idx="17">
                  <c:v>6.999999999999984E-2</c:v>
                </c:pt>
                <c:pt idx="18">
                  <c:v>6.0000000000000053E-2</c:v>
                </c:pt>
                <c:pt idx="19">
                  <c:v>1.0000000000000231E-2</c:v>
                </c:pt>
                <c:pt idx="20">
                  <c:v>8.0000000000000071E-2</c:v>
                </c:pt>
                <c:pt idx="21">
                  <c:v>1.0000000000000231E-2</c:v>
                </c:pt>
                <c:pt idx="22">
                  <c:v>8.0000000000000071E-2</c:v>
                </c:pt>
                <c:pt idx="23">
                  <c:v>6.0000000000000053E-2</c:v>
                </c:pt>
                <c:pt idx="24">
                  <c:v>6.0000000000000053E-2</c:v>
                </c:pt>
                <c:pt idx="25">
                  <c:v>-2.0000000000000018E-2</c:v>
                </c:pt>
                <c:pt idx="26">
                  <c:v>-1.0000000000000231E-2</c:v>
                </c:pt>
                <c:pt idx="27">
                  <c:v>2.0000000000000018E-2</c:v>
                </c:pt>
                <c:pt idx="28">
                  <c:v>5.0000000000000266E-2</c:v>
                </c:pt>
                <c:pt idx="29">
                  <c:v>2.0000000000000018E-2</c:v>
                </c:pt>
                <c:pt idx="30">
                  <c:v>5.0000000000000266E-2</c:v>
                </c:pt>
                <c:pt idx="31">
                  <c:v>8.0000000000000071E-2</c:v>
                </c:pt>
                <c:pt idx="32">
                  <c:v>0.10999999999999988</c:v>
                </c:pt>
                <c:pt idx="33">
                  <c:v>5.9999999999999609E-2</c:v>
                </c:pt>
                <c:pt idx="34">
                  <c:v>5.9999999999999609E-2</c:v>
                </c:pt>
                <c:pt idx="35">
                  <c:v>6.999999999999984E-2</c:v>
                </c:pt>
                <c:pt idx="36">
                  <c:v>7.9999999999999627E-2</c:v>
                </c:pt>
                <c:pt idx="37">
                  <c:v>6.999999999999984E-2</c:v>
                </c:pt>
                <c:pt idx="38">
                  <c:v>8.9999999999999858E-2</c:v>
                </c:pt>
                <c:pt idx="39">
                  <c:v>4.0000000000000036E-2</c:v>
                </c:pt>
                <c:pt idx="40">
                  <c:v>8.0000000000000071E-2</c:v>
                </c:pt>
                <c:pt idx="41">
                  <c:v>4.9999999999999822E-2</c:v>
                </c:pt>
                <c:pt idx="42">
                  <c:v>5.0000000000000266E-2</c:v>
                </c:pt>
                <c:pt idx="43">
                  <c:v>0.12999999999999989</c:v>
                </c:pt>
                <c:pt idx="44">
                  <c:v>6.999999999999984E-2</c:v>
                </c:pt>
                <c:pt idx="45">
                  <c:v>6.0000000000000053E-2</c:v>
                </c:pt>
                <c:pt idx="46">
                  <c:v>4.9999999999999822E-2</c:v>
                </c:pt>
                <c:pt idx="47">
                  <c:v>7.0000000000000284E-2</c:v>
                </c:pt>
                <c:pt idx="48">
                  <c:v>6.0000000000000053E-2</c:v>
                </c:pt>
                <c:pt idx="49">
                  <c:v>0.12000000000000011</c:v>
                </c:pt>
                <c:pt idx="50">
                  <c:v>1.0000000000000231E-2</c:v>
                </c:pt>
                <c:pt idx="51">
                  <c:v>3.0000000000000249E-2</c:v>
                </c:pt>
                <c:pt idx="52">
                  <c:v>3.0000000000000249E-2</c:v>
                </c:pt>
                <c:pt idx="53">
                  <c:v>8.0000000000000071E-2</c:v>
                </c:pt>
                <c:pt idx="54">
                  <c:v>2.9999999999999805E-2</c:v>
                </c:pt>
                <c:pt idx="55">
                  <c:v>8.0000000000000071E-2</c:v>
                </c:pt>
                <c:pt idx="56">
                  <c:v>2.0000000000000018E-2</c:v>
                </c:pt>
                <c:pt idx="57">
                  <c:v>6.0000000000000053E-2</c:v>
                </c:pt>
                <c:pt idx="58">
                  <c:v>7.0000000000000284E-2</c:v>
                </c:pt>
                <c:pt idx="59">
                  <c:v>4.0000000000000036E-2</c:v>
                </c:pt>
                <c:pt idx="60">
                  <c:v>6.0000000000000053E-2</c:v>
                </c:pt>
                <c:pt idx="61">
                  <c:v>5.9999999999999609E-2</c:v>
                </c:pt>
                <c:pt idx="62">
                  <c:v>8.9999999999999858E-2</c:v>
                </c:pt>
                <c:pt idx="63">
                  <c:v>-2.0000000000000018E-2</c:v>
                </c:pt>
                <c:pt idx="64">
                  <c:v>4.9999999999999822E-2</c:v>
                </c:pt>
                <c:pt idx="65">
                  <c:v>0.18000000000000016</c:v>
                </c:pt>
                <c:pt idx="66">
                  <c:v>6.0000000000000053E-2</c:v>
                </c:pt>
                <c:pt idx="67">
                  <c:v>-0.1599999999999997</c:v>
                </c:pt>
                <c:pt idx="68">
                  <c:v>4.0000000000000036E-2</c:v>
                </c:pt>
                <c:pt idx="69">
                  <c:v>0.10000000000000009</c:v>
                </c:pt>
                <c:pt idx="70">
                  <c:v>6.0000000000000053E-2</c:v>
                </c:pt>
                <c:pt idx="71">
                  <c:v>1.0000000000000231E-2</c:v>
                </c:pt>
                <c:pt idx="72">
                  <c:v>4.9999999999999822E-2</c:v>
                </c:pt>
                <c:pt idx="73">
                  <c:v>4.0000000000000036E-2</c:v>
                </c:pt>
              </c:numCache>
            </c:numRef>
          </c:val>
          <c:extLst>
            <c:ext xmlns:c16="http://schemas.microsoft.com/office/drawing/2014/chart" uri="{C3380CC4-5D6E-409C-BE32-E72D297353CC}">
              <c16:uniqueId val="{00000007-8E25-42BB-84AB-77039D359E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9.3814576207498196E-2"/>
                  <c:y val="-0.872923000426196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E25-42BB-84AB-77039D359E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25-42BB-84AB-77039D359E75}"/>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市区町村別_歯科医療費!$BI$6:$BI$79</c:f>
              <c:numCache>
                <c:formatCode>General</c:formatCode>
                <c:ptCount val="74"/>
                <c:pt idx="0">
                  <c:v>8.0000000000000071E-2</c:v>
                </c:pt>
                <c:pt idx="1">
                  <c:v>8.0000000000000071E-2</c:v>
                </c:pt>
                <c:pt idx="2">
                  <c:v>8.0000000000000071E-2</c:v>
                </c:pt>
                <c:pt idx="3">
                  <c:v>8.0000000000000071E-2</c:v>
                </c:pt>
                <c:pt idx="4">
                  <c:v>8.0000000000000071E-2</c:v>
                </c:pt>
                <c:pt idx="5">
                  <c:v>8.0000000000000071E-2</c:v>
                </c:pt>
                <c:pt idx="6">
                  <c:v>8.0000000000000071E-2</c:v>
                </c:pt>
                <c:pt idx="7">
                  <c:v>8.0000000000000071E-2</c:v>
                </c:pt>
                <c:pt idx="8">
                  <c:v>8.0000000000000071E-2</c:v>
                </c:pt>
                <c:pt idx="9">
                  <c:v>8.0000000000000071E-2</c:v>
                </c:pt>
                <c:pt idx="10">
                  <c:v>8.0000000000000071E-2</c:v>
                </c:pt>
                <c:pt idx="11">
                  <c:v>8.0000000000000071E-2</c:v>
                </c:pt>
                <c:pt idx="12">
                  <c:v>8.0000000000000071E-2</c:v>
                </c:pt>
                <c:pt idx="13">
                  <c:v>8.0000000000000071E-2</c:v>
                </c:pt>
                <c:pt idx="14">
                  <c:v>8.0000000000000071E-2</c:v>
                </c:pt>
                <c:pt idx="15">
                  <c:v>8.0000000000000071E-2</c:v>
                </c:pt>
                <c:pt idx="16">
                  <c:v>8.0000000000000071E-2</c:v>
                </c:pt>
                <c:pt idx="17">
                  <c:v>8.0000000000000071E-2</c:v>
                </c:pt>
                <c:pt idx="18">
                  <c:v>8.0000000000000071E-2</c:v>
                </c:pt>
                <c:pt idx="19">
                  <c:v>8.0000000000000071E-2</c:v>
                </c:pt>
                <c:pt idx="20">
                  <c:v>8.0000000000000071E-2</c:v>
                </c:pt>
                <c:pt idx="21">
                  <c:v>8.0000000000000071E-2</c:v>
                </c:pt>
                <c:pt idx="22">
                  <c:v>8.0000000000000071E-2</c:v>
                </c:pt>
                <c:pt idx="23">
                  <c:v>8.0000000000000071E-2</c:v>
                </c:pt>
                <c:pt idx="24">
                  <c:v>8.0000000000000071E-2</c:v>
                </c:pt>
                <c:pt idx="25">
                  <c:v>8.0000000000000071E-2</c:v>
                </c:pt>
                <c:pt idx="26">
                  <c:v>8.0000000000000071E-2</c:v>
                </c:pt>
                <c:pt idx="27">
                  <c:v>8.0000000000000071E-2</c:v>
                </c:pt>
                <c:pt idx="28">
                  <c:v>8.0000000000000071E-2</c:v>
                </c:pt>
                <c:pt idx="29">
                  <c:v>8.0000000000000071E-2</c:v>
                </c:pt>
                <c:pt idx="30">
                  <c:v>8.0000000000000071E-2</c:v>
                </c:pt>
                <c:pt idx="31">
                  <c:v>8.0000000000000071E-2</c:v>
                </c:pt>
                <c:pt idx="32">
                  <c:v>8.0000000000000071E-2</c:v>
                </c:pt>
                <c:pt idx="33">
                  <c:v>8.0000000000000071E-2</c:v>
                </c:pt>
                <c:pt idx="34">
                  <c:v>8.0000000000000071E-2</c:v>
                </c:pt>
                <c:pt idx="35">
                  <c:v>8.0000000000000071E-2</c:v>
                </c:pt>
                <c:pt idx="36">
                  <c:v>8.0000000000000071E-2</c:v>
                </c:pt>
                <c:pt idx="37">
                  <c:v>8.0000000000000071E-2</c:v>
                </c:pt>
                <c:pt idx="38">
                  <c:v>8.0000000000000071E-2</c:v>
                </c:pt>
                <c:pt idx="39">
                  <c:v>8.0000000000000071E-2</c:v>
                </c:pt>
                <c:pt idx="40">
                  <c:v>8.0000000000000071E-2</c:v>
                </c:pt>
                <c:pt idx="41">
                  <c:v>8.0000000000000071E-2</c:v>
                </c:pt>
                <c:pt idx="42">
                  <c:v>8.0000000000000071E-2</c:v>
                </c:pt>
                <c:pt idx="43">
                  <c:v>8.0000000000000071E-2</c:v>
                </c:pt>
                <c:pt idx="44">
                  <c:v>8.0000000000000071E-2</c:v>
                </c:pt>
                <c:pt idx="45">
                  <c:v>8.0000000000000071E-2</c:v>
                </c:pt>
                <c:pt idx="46">
                  <c:v>8.0000000000000071E-2</c:v>
                </c:pt>
                <c:pt idx="47">
                  <c:v>8.0000000000000071E-2</c:v>
                </c:pt>
                <c:pt idx="48">
                  <c:v>8.0000000000000071E-2</c:v>
                </c:pt>
                <c:pt idx="49">
                  <c:v>8.0000000000000071E-2</c:v>
                </c:pt>
                <c:pt idx="50">
                  <c:v>8.0000000000000071E-2</c:v>
                </c:pt>
                <c:pt idx="51">
                  <c:v>8.0000000000000071E-2</c:v>
                </c:pt>
                <c:pt idx="52">
                  <c:v>8.0000000000000071E-2</c:v>
                </c:pt>
                <c:pt idx="53">
                  <c:v>8.0000000000000071E-2</c:v>
                </c:pt>
                <c:pt idx="54">
                  <c:v>8.0000000000000071E-2</c:v>
                </c:pt>
                <c:pt idx="55">
                  <c:v>8.0000000000000071E-2</c:v>
                </c:pt>
                <c:pt idx="56">
                  <c:v>8.0000000000000071E-2</c:v>
                </c:pt>
                <c:pt idx="57">
                  <c:v>8.0000000000000071E-2</c:v>
                </c:pt>
                <c:pt idx="58">
                  <c:v>8.0000000000000071E-2</c:v>
                </c:pt>
                <c:pt idx="59">
                  <c:v>8.0000000000000071E-2</c:v>
                </c:pt>
                <c:pt idx="60">
                  <c:v>8.0000000000000071E-2</c:v>
                </c:pt>
                <c:pt idx="61">
                  <c:v>8.0000000000000071E-2</c:v>
                </c:pt>
                <c:pt idx="62">
                  <c:v>8.0000000000000071E-2</c:v>
                </c:pt>
                <c:pt idx="63">
                  <c:v>8.0000000000000071E-2</c:v>
                </c:pt>
                <c:pt idx="64">
                  <c:v>8.0000000000000071E-2</c:v>
                </c:pt>
                <c:pt idx="65">
                  <c:v>8.0000000000000071E-2</c:v>
                </c:pt>
                <c:pt idx="66">
                  <c:v>8.0000000000000071E-2</c:v>
                </c:pt>
                <c:pt idx="67">
                  <c:v>8.0000000000000071E-2</c:v>
                </c:pt>
                <c:pt idx="68">
                  <c:v>8.0000000000000071E-2</c:v>
                </c:pt>
                <c:pt idx="69">
                  <c:v>8.0000000000000071E-2</c:v>
                </c:pt>
                <c:pt idx="70">
                  <c:v>8.0000000000000071E-2</c:v>
                </c:pt>
                <c:pt idx="71">
                  <c:v>8.0000000000000071E-2</c:v>
                </c:pt>
                <c:pt idx="72">
                  <c:v>8.0000000000000071E-2</c:v>
                </c:pt>
                <c:pt idx="73">
                  <c:v>8.0000000000000071E-2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A-8E25-42BB-84AB-77039D359E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市区町村別_歯科医療費!$AL$4</c:f>
              <c:strCache>
                <c:ptCount val="1"/>
                <c:pt idx="0">
                  <c:v>一件当たりの日数</c:v>
                </c:pt>
              </c:strCache>
            </c:strRef>
          </c:tx>
          <c:spPr>
            <a:solidFill>
              <a:schemeClr val="accent4">
                <a:lumMod val="60000"/>
                <a:lumOff val="40000"/>
              </a:schemeClr>
            </a:solidFill>
            <a:ln>
              <a:noFill/>
            </a:ln>
          </c:spPr>
          <c:invertIfNegative val="0"/>
          <c:dLbls>
            <c:dLbl>
              <c:idx val="4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43-4630-91C0-A484BFEF5348}"/>
                </c:ext>
              </c:extLst>
            </c:dLbl>
            <c:dLbl>
              <c:idx val="45"/>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43-4630-91C0-A484BFEF5348}"/>
                </c:ext>
              </c:extLst>
            </c:dLbl>
            <c:dLbl>
              <c:idx val="4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43-4630-91C0-A484BFEF5348}"/>
                </c:ext>
              </c:extLst>
            </c:dLbl>
            <c:dLbl>
              <c:idx val="4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43-4630-91C0-A484BFEF5348}"/>
                </c:ext>
              </c:extLst>
            </c:dLbl>
            <c:dLbl>
              <c:idx val="4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43-4630-91C0-A484BFEF5348}"/>
                </c:ext>
              </c:extLst>
            </c:dLbl>
            <c:dLbl>
              <c:idx val="4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43-4630-91C0-A484BFEF5348}"/>
                </c:ext>
              </c:extLst>
            </c:dLbl>
            <c:dLbl>
              <c:idx val="50"/>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79-46FE-A2F7-B58FC3A52727}"/>
                </c:ext>
              </c:extLst>
            </c:dLbl>
            <c:dLbl>
              <c:idx val="51"/>
              <c:layout>
                <c:manualLayout>
                  <c:x val="1.0677354424887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79-46FE-A2F7-B58FC3A52727}"/>
                </c:ext>
              </c:extLst>
            </c:dLbl>
            <c:dLbl>
              <c:idx val="52"/>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79-46FE-A2F7-B58FC3A52727}"/>
                </c:ext>
              </c:extLst>
            </c:dLbl>
            <c:dLbl>
              <c:idx val="53"/>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79-46FE-A2F7-B58FC3A52727}"/>
                </c:ext>
              </c:extLst>
            </c:dLbl>
            <c:dLbl>
              <c:idx val="54"/>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79-46FE-A2F7-B58FC3A52727}"/>
                </c:ext>
              </c:extLst>
            </c:dLbl>
            <c:dLbl>
              <c:idx val="55"/>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79-46FE-A2F7-B58FC3A52727}"/>
                </c:ext>
              </c:extLst>
            </c:dLbl>
            <c:dLbl>
              <c:idx val="56"/>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79-46FE-A2F7-B58FC3A52727}"/>
                </c:ext>
              </c:extLst>
            </c:dLbl>
            <c:dLbl>
              <c:idx val="5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79-46FE-A2F7-B58FC3A52727}"/>
                </c:ext>
              </c:extLst>
            </c:dLbl>
            <c:dLbl>
              <c:idx val="58"/>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79-46FE-A2F7-B58FC3A52727}"/>
                </c:ext>
              </c:extLst>
            </c:dLbl>
            <c:dLbl>
              <c:idx val="59"/>
              <c:layout>
                <c:manualLayout>
                  <c:x val="2.0207843360450409E-2"/>
                  <c:y val="3.215020577628798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79-46FE-A2F7-B58FC3A52727}"/>
                </c:ext>
              </c:extLst>
            </c:dLbl>
            <c:dLbl>
              <c:idx val="60"/>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79-46FE-A2F7-B58FC3A52727}"/>
                </c:ext>
              </c:extLst>
            </c:dLbl>
            <c:dLbl>
              <c:idx val="61"/>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79-46FE-A2F7-B58FC3A52727}"/>
                </c:ext>
              </c:extLst>
            </c:dLbl>
            <c:dLbl>
              <c:idx val="62"/>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79-46FE-A2F7-B58FC3A52727}"/>
                </c:ext>
              </c:extLst>
            </c:dLbl>
            <c:dLbl>
              <c:idx val="63"/>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79-46FE-A2F7-B58FC3A52727}"/>
                </c:ext>
              </c:extLst>
            </c:dLbl>
            <c:dLbl>
              <c:idx val="64"/>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79-46FE-A2F7-B58FC3A52727}"/>
                </c:ext>
              </c:extLst>
            </c:dLbl>
            <c:dLbl>
              <c:idx val="6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79-46FE-A2F7-B58FC3A52727}"/>
                </c:ext>
              </c:extLst>
            </c:dLbl>
            <c:dLbl>
              <c:idx val="6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08-431B-88C9-04368545A8F8}"/>
                </c:ext>
              </c:extLst>
            </c:dLbl>
            <c:dLbl>
              <c:idx val="67"/>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08-431B-88C9-04368545A8F8}"/>
                </c:ext>
              </c:extLst>
            </c:dLbl>
            <c:dLbl>
              <c:idx val="6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08-431B-88C9-04368545A8F8}"/>
                </c:ext>
              </c:extLst>
            </c:dLbl>
            <c:dLbl>
              <c:idx val="6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08-431B-88C9-04368545A8F8}"/>
                </c:ext>
              </c:extLst>
            </c:dLbl>
            <c:dLbl>
              <c:idx val="70"/>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43-4630-91C0-A484BFEF5348}"/>
                </c:ext>
              </c:extLst>
            </c:dLbl>
            <c:dLbl>
              <c:idx val="71"/>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43-4630-91C0-A484BFEF5348}"/>
                </c:ext>
              </c:extLst>
            </c:dLbl>
            <c:dLbl>
              <c:idx val="7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43-4630-91C0-A484BFEF5348}"/>
                </c:ext>
              </c:extLst>
            </c:dLbl>
            <c:dLbl>
              <c:idx val="7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43-4630-91C0-A484BFEF5348}"/>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市区町村別_歯科医療費!$AL$6:$AL$79</c:f>
              <c:strCache>
                <c:ptCount val="74"/>
                <c:pt idx="0">
                  <c:v>西成区</c:v>
                </c:pt>
                <c:pt idx="1">
                  <c:v>生野区</c:v>
                </c:pt>
                <c:pt idx="2">
                  <c:v>藤井寺市</c:v>
                </c:pt>
                <c:pt idx="3">
                  <c:v>平野区</c:v>
                </c:pt>
                <c:pt idx="4">
                  <c:v>忠岡町</c:v>
                </c:pt>
                <c:pt idx="5">
                  <c:v>堺市中区</c:v>
                </c:pt>
                <c:pt idx="6">
                  <c:v>住之江区</c:v>
                </c:pt>
                <c:pt idx="7">
                  <c:v>堺市美原区</c:v>
                </c:pt>
                <c:pt idx="8">
                  <c:v>太子町</c:v>
                </c:pt>
                <c:pt idx="9">
                  <c:v>田尻町</c:v>
                </c:pt>
                <c:pt idx="10">
                  <c:v>旭区</c:v>
                </c:pt>
                <c:pt idx="11">
                  <c:v>住吉区</c:v>
                </c:pt>
                <c:pt idx="12">
                  <c:v>堺市西区</c:v>
                </c:pt>
                <c:pt idx="13">
                  <c:v>東成区</c:v>
                </c:pt>
                <c:pt idx="14">
                  <c:v>西淀川区</c:v>
                </c:pt>
                <c:pt idx="15">
                  <c:v>泉佐野市</c:v>
                </c:pt>
                <c:pt idx="16">
                  <c:v>大正区</c:v>
                </c:pt>
                <c:pt idx="17">
                  <c:v>東淀川区</c:v>
                </c:pt>
                <c:pt idx="18">
                  <c:v>大阪市</c:v>
                </c:pt>
                <c:pt idx="19">
                  <c:v>大東市</c:v>
                </c:pt>
                <c:pt idx="20">
                  <c:v>泉大津市</c:v>
                </c:pt>
                <c:pt idx="21">
                  <c:v>東住吉区</c:v>
                </c:pt>
                <c:pt idx="22">
                  <c:v>浪速区</c:v>
                </c:pt>
                <c:pt idx="23">
                  <c:v>守口市</c:v>
                </c:pt>
                <c:pt idx="24">
                  <c:v>堺市北区</c:v>
                </c:pt>
                <c:pt idx="25">
                  <c:v>堺市堺区</c:v>
                </c:pt>
                <c:pt idx="26">
                  <c:v>鶴見区</c:v>
                </c:pt>
                <c:pt idx="27">
                  <c:v>和泉市</c:v>
                </c:pt>
                <c:pt idx="28">
                  <c:v>摂津市</c:v>
                </c:pt>
                <c:pt idx="29">
                  <c:v>堺市</c:v>
                </c:pt>
                <c:pt idx="30">
                  <c:v>城東区</c:v>
                </c:pt>
                <c:pt idx="31">
                  <c:v>阿倍野区</c:v>
                </c:pt>
                <c:pt idx="32">
                  <c:v>柏原市</c:v>
                </c:pt>
                <c:pt idx="33">
                  <c:v>東大阪市</c:v>
                </c:pt>
                <c:pt idx="34">
                  <c:v>門真市</c:v>
                </c:pt>
                <c:pt idx="35">
                  <c:v>松原市</c:v>
                </c:pt>
                <c:pt idx="36">
                  <c:v>堺市東区</c:v>
                </c:pt>
                <c:pt idx="37">
                  <c:v>此花区</c:v>
                </c:pt>
                <c:pt idx="38">
                  <c:v>岸和田市</c:v>
                </c:pt>
                <c:pt idx="39">
                  <c:v>西区</c:v>
                </c:pt>
                <c:pt idx="40">
                  <c:v>羽曳野市</c:v>
                </c:pt>
                <c:pt idx="41">
                  <c:v>港区</c:v>
                </c:pt>
                <c:pt idx="42">
                  <c:v>都島区</c:v>
                </c:pt>
                <c:pt idx="43">
                  <c:v>島本町</c:v>
                </c:pt>
                <c:pt idx="44">
                  <c:v>北区</c:v>
                </c:pt>
                <c:pt idx="45">
                  <c:v>八尾市</c:v>
                </c:pt>
                <c:pt idx="46">
                  <c:v>寝屋川市</c:v>
                </c:pt>
                <c:pt idx="47">
                  <c:v>阪南市</c:v>
                </c:pt>
                <c:pt idx="48">
                  <c:v>淀川区</c:v>
                </c:pt>
                <c:pt idx="49">
                  <c:v>貝塚市</c:v>
                </c:pt>
                <c:pt idx="50">
                  <c:v>四條畷市</c:v>
                </c:pt>
                <c:pt idx="51">
                  <c:v>高石市</c:v>
                </c:pt>
                <c:pt idx="52">
                  <c:v>岬町</c:v>
                </c:pt>
                <c:pt idx="53">
                  <c:v>中央区</c:v>
                </c:pt>
                <c:pt idx="54">
                  <c:v>堺市南区</c:v>
                </c:pt>
                <c:pt idx="55">
                  <c:v>富田林市</c:v>
                </c:pt>
                <c:pt idx="56">
                  <c:v>天王寺区</c:v>
                </c:pt>
                <c:pt idx="57">
                  <c:v>千早赤阪村</c:v>
                </c:pt>
                <c:pt idx="58">
                  <c:v>熊取町</c:v>
                </c:pt>
                <c:pt idx="59">
                  <c:v>泉南市</c:v>
                </c:pt>
                <c:pt idx="60">
                  <c:v>吹田市</c:v>
                </c:pt>
                <c:pt idx="61">
                  <c:v>箕面市</c:v>
                </c:pt>
                <c:pt idx="62">
                  <c:v>高槻市</c:v>
                </c:pt>
                <c:pt idx="63">
                  <c:v>大阪狭山市</c:v>
                </c:pt>
                <c:pt idx="64">
                  <c:v>豊中市</c:v>
                </c:pt>
                <c:pt idx="65">
                  <c:v>茨木市</c:v>
                </c:pt>
                <c:pt idx="66">
                  <c:v>交野市</c:v>
                </c:pt>
                <c:pt idx="67">
                  <c:v>河内長野市</c:v>
                </c:pt>
                <c:pt idx="68">
                  <c:v>枚方市</c:v>
                </c:pt>
                <c:pt idx="69">
                  <c:v>池田市</c:v>
                </c:pt>
                <c:pt idx="70">
                  <c:v>能勢町</c:v>
                </c:pt>
                <c:pt idx="71">
                  <c:v>福島区</c:v>
                </c:pt>
                <c:pt idx="72">
                  <c:v>豊能町</c:v>
                </c:pt>
                <c:pt idx="73">
                  <c:v>河南町</c:v>
                </c:pt>
              </c:strCache>
            </c:strRef>
          </c:cat>
          <c:val>
            <c:numRef>
              <c:f>市区町村別_歯科医療費!$AM$6:$AM$79</c:f>
              <c:numCache>
                <c:formatCode>General</c:formatCode>
                <c:ptCount val="74"/>
                <c:pt idx="0">
                  <c:v>2.083781110487342</c:v>
                </c:pt>
                <c:pt idx="1">
                  <c:v>2.0414602217177324</c:v>
                </c:pt>
                <c:pt idx="2">
                  <c:v>2.0370347975934942</c:v>
                </c:pt>
                <c:pt idx="3">
                  <c:v>2.0287173853336995</c:v>
                </c:pt>
                <c:pt idx="4">
                  <c:v>2.0261876562705621</c:v>
                </c:pt>
                <c:pt idx="5">
                  <c:v>2.013077593722755</c:v>
                </c:pt>
                <c:pt idx="6">
                  <c:v>2.0111306786123411</c:v>
                </c:pt>
                <c:pt idx="7">
                  <c:v>2.0013173944864602</c:v>
                </c:pt>
                <c:pt idx="8">
                  <c:v>1.9952204748689486</c:v>
                </c:pt>
                <c:pt idx="9">
                  <c:v>1.9918086500655308</c:v>
                </c:pt>
                <c:pt idx="10">
                  <c:v>1.9915694326749669</c:v>
                </c:pt>
                <c:pt idx="11">
                  <c:v>1.975706299223309</c:v>
                </c:pt>
                <c:pt idx="12">
                  <c:v>1.9634984187321816</c:v>
                </c:pt>
                <c:pt idx="13">
                  <c:v>1.9597185625385434</c:v>
                </c:pt>
                <c:pt idx="14">
                  <c:v>1.9527499348356674</c:v>
                </c:pt>
                <c:pt idx="15">
                  <c:v>1.9420003295435821</c:v>
                </c:pt>
                <c:pt idx="16">
                  <c:v>1.9383946024339491</c:v>
                </c:pt>
                <c:pt idx="17">
                  <c:v>1.9376198022790734</c:v>
                </c:pt>
                <c:pt idx="18">
                  <c:v>1.9264698374293994</c:v>
                </c:pt>
                <c:pt idx="19">
                  <c:v>1.9263649751822693</c:v>
                </c:pt>
                <c:pt idx="20">
                  <c:v>1.9255228809561251</c:v>
                </c:pt>
                <c:pt idx="21">
                  <c:v>1.9230271579787745</c:v>
                </c:pt>
                <c:pt idx="22">
                  <c:v>1.9191303195015246</c:v>
                </c:pt>
                <c:pt idx="23">
                  <c:v>1.9156988052236732</c:v>
                </c:pt>
                <c:pt idx="24">
                  <c:v>1.9130764584416131</c:v>
                </c:pt>
                <c:pt idx="25">
                  <c:v>1.9102644578477661</c:v>
                </c:pt>
                <c:pt idx="26">
                  <c:v>1.9102143597773875</c:v>
                </c:pt>
                <c:pt idx="27">
                  <c:v>1.9098293550285261</c:v>
                </c:pt>
                <c:pt idx="28">
                  <c:v>1.9097079449122709</c:v>
                </c:pt>
                <c:pt idx="29">
                  <c:v>1.9095267073765008</c:v>
                </c:pt>
                <c:pt idx="30">
                  <c:v>1.9084404591863726</c:v>
                </c:pt>
                <c:pt idx="31">
                  <c:v>1.9044464557376417</c:v>
                </c:pt>
                <c:pt idx="32">
                  <c:v>1.8974894754632332</c:v>
                </c:pt>
                <c:pt idx="33">
                  <c:v>1.8895842427555596</c:v>
                </c:pt>
                <c:pt idx="34">
                  <c:v>1.8884969967872607</c:v>
                </c:pt>
                <c:pt idx="35">
                  <c:v>1.8882897266299568</c:v>
                </c:pt>
                <c:pt idx="36">
                  <c:v>1.8832636542389707</c:v>
                </c:pt>
                <c:pt idx="37">
                  <c:v>1.8811257305168305</c:v>
                </c:pt>
                <c:pt idx="38">
                  <c:v>1.8706991945237912</c:v>
                </c:pt>
                <c:pt idx="39">
                  <c:v>1.869981839959816</c:v>
                </c:pt>
                <c:pt idx="40">
                  <c:v>1.8678526893341092</c:v>
                </c:pt>
                <c:pt idx="41">
                  <c:v>1.8612942324178909</c:v>
                </c:pt>
                <c:pt idx="42">
                  <c:v>1.8592797544420907</c:v>
                </c:pt>
                <c:pt idx="43">
                  <c:v>1.855494468200638</c:v>
                </c:pt>
                <c:pt idx="44">
                  <c:v>1.8495867095565781</c:v>
                </c:pt>
                <c:pt idx="45">
                  <c:v>1.8464704042758855</c:v>
                </c:pt>
                <c:pt idx="46">
                  <c:v>1.842520031698512</c:v>
                </c:pt>
                <c:pt idx="47">
                  <c:v>1.8390036053752867</c:v>
                </c:pt>
                <c:pt idx="48">
                  <c:v>1.8379129275136832</c:v>
                </c:pt>
                <c:pt idx="49">
                  <c:v>1.8348705650863923</c:v>
                </c:pt>
                <c:pt idx="50">
                  <c:v>1.819578990394441</c:v>
                </c:pt>
                <c:pt idx="51">
                  <c:v>1.8135806350204338</c:v>
                </c:pt>
                <c:pt idx="52">
                  <c:v>1.8050478677110531</c:v>
                </c:pt>
                <c:pt idx="53">
                  <c:v>1.8047784225370376</c:v>
                </c:pt>
                <c:pt idx="54">
                  <c:v>1.7987558695747576</c:v>
                </c:pt>
                <c:pt idx="55">
                  <c:v>1.7867416812910775</c:v>
                </c:pt>
                <c:pt idx="56">
                  <c:v>1.7852025530806304</c:v>
                </c:pt>
                <c:pt idx="57">
                  <c:v>1.7805285118219749</c:v>
                </c:pt>
                <c:pt idx="58">
                  <c:v>1.7794573229355839</c:v>
                </c:pt>
                <c:pt idx="59">
                  <c:v>1.7780788459336718</c:v>
                </c:pt>
                <c:pt idx="60">
                  <c:v>1.7778617495809301</c:v>
                </c:pt>
                <c:pt idx="61">
                  <c:v>1.7752960210758415</c:v>
                </c:pt>
                <c:pt idx="62">
                  <c:v>1.7632763229336341</c:v>
                </c:pt>
                <c:pt idx="63">
                  <c:v>1.7590409325738507</c:v>
                </c:pt>
                <c:pt idx="64">
                  <c:v>1.7583815883498017</c:v>
                </c:pt>
                <c:pt idx="65">
                  <c:v>1.7489727815486595</c:v>
                </c:pt>
                <c:pt idx="66">
                  <c:v>1.7449435067652392</c:v>
                </c:pt>
                <c:pt idx="67">
                  <c:v>1.7312684153790874</c:v>
                </c:pt>
                <c:pt idx="68">
                  <c:v>1.7126470452197777</c:v>
                </c:pt>
                <c:pt idx="69">
                  <c:v>1.7115734444817294</c:v>
                </c:pt>
                <c:pt idx="70">
                  <c:v>1.7058363323423564</c:v>
                </c:pt>
                <c:pt idx="71">
                  <c:v>1.6997690531177829</c:v>
                </c:pt>
                <c:pt idx="72">
                  <c:v>1.6845625665916895</c:v>
                </c:pt>
                <c:pt idx="73">
                  <c:v>1.655215490318551</c:v>
                </c:pt>
              </c:numCache>
            </c:numRef>
          </c:val>
          <c:extLst>
            <c:ext xmlns:c16="http://schemas.microsoft.com/office/drawing/2014/chart" uri="{C3380CC4-5D6E-409C-BE32-E72D297353CC}">
              <c16:uniqueId val="{00000022-9779-46FE-A2F7-B58FC3A52727}"/>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28698197511779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9779-46FE-A2F7-B58FC3A52727}"/>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市区町村別_歯科医療費!$BJ$6:$BJ$79</c:f>
              <c:numCache>
                <c:formatCode>General</c:formatCode>
                <c:ptCount val="74"/>
                <c:pt idx="0">
                  <c:v>1.8569878295102245</c:v>
                </c:pt>
                <c:pt idx="1">
                  <c:v>1.8569878295102245</c:v>
                </c:pt>
                <c:pt idx="2">
                  <c:v>1.8569878295102245</c:v>
                </c:pt>
                <c:pt idx="3">
                  <c:v>1.8569878295102245</c:v>
                </c:pt>
                <c:pt idx="4">
                  <c:v>1.8569878295102245</c:v>
                </c:pt>
                <c:pt idx="5">
                  <c:v>1.8569878295102245</c:v>
                </c:pt>
                <c:pt idx="6">
                  <c:v>1.8569878295102245</c:v>
                </c:pt>
                <c:pt idx="7">
                  <c:v>1.8569878295102245</c:v>
                </c:pt>
                <c:pt idx="8">
                  <c:v>1.8569878295102245</c:v>
                </c:pt>
                <c:pt idx="9">
                  <c:v>1.8569878295102245</c:v>
                </c:pt>
                <c:pt idx="10">
                  <c:v>1.8569878295102245</c:v>
                </c:pt>
                <c:pt idx="11">
                  <c:v>1.8569878295102245</c:v>
                </c:pt>
                <c:pt idx="12">
                  <c:v>1.8569878295102245</c:v>
                </c:pt>
                <c:pt idx="13">
                  <c:v>1.8569878295102245</c:v>
                </c:pt>
                <c:pt idx="14">
                  <c:v>1.8569878295102245</c:v>
                </c:pt>
                <c:pt idx="15">
                  <c:v>1.8569878295102245</c:v>
                </c:pt>
                <c:pt idx="16">
                  <c:v>1.8569878295102245</c:v>
                </c:pt>
                <c:pt idx="17">
                  <c:v>1.8569878295102245</c:v>
                </c:pt>
                <c:pt idx="18">
                  <c:v>1.8569878295102245</c:v>
                </c:pt>
                <c:pt idx="19">
                  <c:v>1.8569878295102245</c:v>
                </c:pt>
                <c:pt idx="20">
                  <c:v>1.8569878295102245</c:v>
                </c:pt>
                <c:pt idx="21">
                  <c:v>1.8569878295102245</c:v>
                </c:pt>
                <c:pt idx="22">
                  <c:v>1.8569878295102245</c:v>
                </c:pt>
                <c:pt idx="23">
                  <c:v>1.8569878295102245</c:v>
                </c:pt>
                <c:pt idx="24">
                  <c:v>1.8569878295102245</c:v>
                </c:pt>
                <c:pt idx="25">
                  <c:v>1.8569878295102245</c:v>
                </c:pt>
                <c:pt idx="26">
                  <c:v>1.8569878295102245</c:v>
                </c:pt>
                <c:pt idx="27">
                  <c:v>1.8569878295102245</c:v>
                </c:pt>
                <c:pt idx="28">
                  <c:v>1.8569878295102245</c:v>
                </c:pt>
                <c:pt idx="29">
                  <c:v>1.8569878295102245</c:v>
                </c:pt>
                <c:pt idx="30">
                  <c:v>1.8569878295102245</c:v>
                </c:pt>
                <c:pt idx="31">
                  <c:v>1.8569878295102245</c:v>
                </c:pt>
                <c:pt idx="32">
                  <c:v>1.8569878295102245</c:v>
                </c:pt>
                <c:pt idx="33">
                  <c:v>1.8569878295102245</c:v>
                </c:pt>
                <c:pt idx="34">
                  <c:v>1.8569878295102245</c:v>
                </c:pt>
                <c:pt idx="35">
                  <c:v>1.8569878295102245</c:v>
                </c:pt>
                <c:pt idx="36">
                  <c:v>1.8569878295102245</c:v>
                </c:pt>
                <c:pt idx="37">
                  <c:v>1.8569878295102245</c:v>
                </c:pt>
                <c:pt idx="38">
                  <c:v>1.8569878295102245</c:v>
                </c:pt>
                <c:pt idx="39">
                  <c:v>1.8569878295102245</c:v>
                </c:pt>
                <c:pt idx="40">
                  <c:v>1.8569878295102245</c:v>
                </c:pt>
                <c:pt idx="41">
                  <c:v>1.8569878295102245</c:v>
                </c:pt>
                <c:pt idx="42">
                  <c:v>1.8569878295102245</c:v>
                </c:pt>
                <c:pt idx="43">
                  <c:v>1.8569878295102245</c:v>
                </c:pt>
                <c:pt idx="44">
                  <c:v>1.8569878295102245</c:v>
                </c:pt>
                <c:pt idx="45">
                  <c:v>1.8569878295102245</c:v>
                </c:pt>
                <c:pt idx="46">
                  <c:v>1.8569878295102245</c:v>
                </c:pt>
                <c:pt idx="47">
                  <c:v>1.8569878295102245</c:v>
                </c:pt>
                <c:pt idx="48">
                  <c:v>1.8569878295102245</c:v>
                </c:pt>
                <c:pt idx="49">
                  <c:v>1.8569878295102245</c:v>
                </c:pt>
                <c:pt idx="50">
                  <c:v>1.8569878295102245</c:v>
                </c:pt>
                <c:pt idx="51">
                  <c:v>1.8569878295102245</c:v>
                </c:pt>
                <c:pt idx="52">
                  <c:v>1.8569878295102245</c:v>
                </c:pt>
                <c:pt idx="53">
                  <c:v>1.8569878295102245</c:v>
                </c:pt>
                <c:pt idx="54">
                  <c:v>1.8569878295102245</c:v>
                </c:pt>
                <c:pt idx="55">
                  <c:v>1.8569878295102245</c:v>
                </c:pt>
                <c:pt idx="56">
                  <c:v>1.8569878295102245</c:v>
                </c:pt>
                <c:pt idx="57">
                  <c:v>1.8569878295102245</c:v>
                </c:pt>
                <c:pt idx="58">
                  <c:v>1.8569878295102245</c:v>
                </c:pt>
                <c:pt idx="59">
                  <c:v>1.8569878295102245</c:v>
                </c:pt>
                <c:pt idx="60">
                  <c:v>1.8569878295102245</c:v>
                </c:pt>
                <c:pt idx="61">
                  <c:v>1.8569878295102245</c:v>
                </c:pt>
                <c:pt idx="62">
                  <c:v>1.8569878295102245</c:v>
                </c:pt>
                <c:pt idx="63">
                  <c:v>1.8569878295102245</c:v>
                </c:pt>
                <c:pt idx="64">
                  <c:v>1.8569878295102245</c:v>
                </c:pt>
                <c:pt idx="65">
                  <c:v>1.8569878295102245</c:v>
                </c:pt>
                <c:pt idx="66">
                  <c:v>1.8569878295102245</c:v>
                </c:pt>
                <c:pt idx="67">
                  <c:v>1.8569878295102245</c:v>
                </c:pt>
                <c:pt idx="68">
                  <c:v>1.8569878295102245</c:v>
                </c:pt>
                <c:pt idx="69">
                  <c:v>1.8569878295102245</c:v>
                </c:pt>
                <c:pt idx="70">
                  <c:v>1.8569878295102245</c:v>
                </c:pt>
                <c:pt idx="71">
                  <c:v>1.8569878295102245</c:v>
                </c:pt>
                <c:pt idx="72">
                  <c:v>1.8569878295102245</c:v>
                </c:pt>
                <c:pt idx="73">
                  <c:v>1.8569878295102245</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9779-46FE-A2F7-B58FC3A52727}"/>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3003450544434152"/>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市区町村別_歯科医療費!$AO$5</c:f>
              <c:strCache>
                <c:ptCount val="1"/>
                <c:pt idx="0">
                  <c:v>前年度との差分(一件当たりの日数)</c:v>
                </c:pt>
              </c:strCache>
            </c:strRef>
          </c:tx>
          <c:spPr>
            <a:solidFill>
              <a:schemeClr val="accent1"/>
            </a:solidFill>
            <a:ln>
              <a:noFill/>
            </a:ln>
          </c:spPr>
          <c:invertIfNegative val="0"/>
          <c:dLbls>
            <c:dLbl>
              <c:idx val="23"/>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25-4634-8D94-26D81D3DC664}"/>
                </c:ext>
              </c:extLst>
            </c:dLbl>
            <c:dLbl>
              <c:idx val="28"/>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25-4634-8D94-26D81D3DC664}"/>
                </c:ext>
              </c:extLst>
            </c:dLbl>
            <c:dLbl>
              <c:idx val="30"/>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25-4634-8D94-26D81D3DC664}"/>
                </c:ext>
              </c:extLst>
            </c:dLbl>
            <c:dLbl>
              <c:idx val="33"/>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25-4634-8D94-26D81D3DC664}"/>
                </c:ext>
              </c:extLst>
            </c:dLbl>
            <c:dLbl>
              <c:idx val="42"/>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25-4634-8D94-26D81D3DC664}"/>
                </c:ext>
              </c:extLst>
            </c:dLbl>
            <c:dLbl>
              <c:idx val="45"/>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25-4634-8D94-26D81D3DC664}"/>
                </c:ext>
              </c:extLst>
            </c:dLbl>
            <c:dLbl>
              <c:idx val="56"/>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25-4634-8D94-26D81D3DC664}"/>
                </c:ext>
              </c:extLst>
            </c:dLbl>
            <c:dLbl>
              <c:idx val="65"/>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25-4634-8D94-26D81D3DC664}"/>
                </c:ext>
              </c:extLst>
            </c:dLbl>
            <c:dLbl>
              <c:idx val="68"/>
              <c:layout>
                <c:manualLayout>
                  <c:x val="2.1763884018484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B6-4798-980C-5AAEDFEFC9D8}"/>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市区町村別_歯科医療費!$AL$6:$AL$79</c:f>
              <c:strCache>
                <c:ptCount val="74"/>
                <c:pt idx="0">
                  <c:v>西成区</c:v>
                </c:pt>
                <c:pt idx="1">
                  <c:v>生野区</c:v>
                </c:pt>
                <c:pt idx="2">
                  <c:v>藤井寺市</c:v>
                </c:pt>
                <c:pt idx="3">
                  <c:v>平野区</c:v>
                </c:pt>
                <c:pt idx="4">
                  <c:v>忠岡町</c:v>
                </c:pt>
                <c:pt idx="5">
                  <c:v>堺市中区</c:v>
                </c:pt>
                <c:pt idx="6">
                  <c:v>住之江区</c:v>
                </c:pt>
                <c:pt idx="7">
                  <c:v>堺市美原区</c:v>
                </c:pt>
                <c:pt idx="8">
                  <c:v>太子町</c:v>
                </c:pt>
                <c:pt idx="9">
                  <c:v>田尻町</c:v>
                </c:pt>
                <c:pt idx="10">
                  <c:v>旭区</c:v>
                </c:pt>
                <c:pt idx="11">
                  <c:v>住吉区</c:v>
                </c:pt>
                <c:pt idx="12">
                  <c:v>堺市西区</c:v>
                </c:pt>
                <c:pt idx="13">
                  <c:v>東成区</c:v>
                </c:pt>
                <c:pt idx="14">
                  <c:v>西淀川区</c:v>
                </c:pt>
                <c:pt idx="15">
                  <c:v>泉佐野市</c:v>
                </c:pt>
                <c:pt idx="16">
                  <c:v>大正区</c:v>
                </c:pt>
                <c:pt idx="17">
                  <c:v>東淀川区</c:v>
                </c:pt>
                <c:pt idx="18">
                  <c:v>大阪市</c:v>
                </c:pt>
                <c:pt idx="19">
                  <c:v>大東市</c:v>
                </c:pt>
                <c:pt idx="20">
                  <c:v>泉大津市</c:v>
                </c:pt>
                <c:pt idx="21">
                  <c:v>東住吉区</c:v>
                </c:pt>
                <c:pt idx="22">
                  <c:v>浪速区</c:v>
                </c:pt>
                <c:pt idx="23">
                  <c:v>守口市</c:v>
                </c:pt>
                <c:pt idx="24">
                  <c:v>堺市北区</c:v>
                </c:pt>
                <c:pt idx="25">
                  <c:v>堺市堺区</c:v>
                </c:pt>
                <c:pt idx="26">
                  <c:v>鶴見区</c:v>
                </c:pt>
                <c:pt idx="27">
                  <c:v>和泉市</c:v>
                </c:pt>
                <c:pt idx="28">
                  <c:v>摂津市</c:v>
                </c:pt>
                <c:pt idx="29">
                  <c:v>堺市</c:v>
                </c:pt>
                <c:pt idx="30">
                  <c:v>城東区</c:v>
                </c:pt>
                <c:pt idx="31">
                  <c:v>阿倍野区</c:v>
                </c:pt>
                <c:pt idx="32">
                  <c:v>柏原市</c:v>
                </c:pt>
                <c:pt idx="33">
                  <c:v>東大阪市</c:v>
                </c:pt>
                <c:pt idx="34">
                  <c:v>門真市</c:v>
                </c:pt>
                <c:pt idx="35">
                  <c:v>松原市</c:v>
                </c:pt>
                <c:pt idx="36">
                  <c:v>堺市東区</c:v>
                </c:pt>
                <c:pt idx="37">
                  <c:v>此花区</c:v>
                </c:pt>
                <c:pt idx="38">
                  <c:v>岸和田市</c:v>
                </c:pt>
                <c:pt idx="39">
                  <c:v>西区</c:v>
                </c:pt>
                <c:pt idx="40">
                  <c:v>羽曳野市</c:v>
                </c:pt>
                <c:pt idx="41">
                  <c:v>港区</c:v>
                </c:pt>
                <c:pt idx="42">
                  <c:v>都島区</c:v>
                </c:pt>
                <c:pt idx="43">
                  <c:v>島本町</c:v>
                </c:pt>
                <c:pt idx="44">
                  <c:v>北区</c:v>
                </c:pt>
                <c:pt idx="45">
                  <c:v>八尾市</c:v>
                </c:pt>
                <c:pt idx="46">
                  <c:v>寝屋川市</c:v>
                </c:pt>
                <c:pt idx="47">
                  <c:v>阪南市</c:v>
                </c:pt>
                <c:pt idx="48">
                  <c:v>淀川区</c:v>
                </c:pt>
                <c:pt idx="49">
                  <c:v>貝塚市</c:v>
                </c:pt>
                <c:pt idx="50">
                  <c:v>四條畷市</c:v>
                </c:pt>
                <c:pt idx="51">
                  <c:v>高石市</c:v>
                </c:pt>
                <c:pt idx="52">
                  <c:v>岬町</c:v>
                </c:pt>
                <c:pt idx="53">
                  <c:v>中央区</c:v>
                </c:pt>
                <c:pt idx="54">
                  <c:v>堺市南区</c:v>
                </c:pt>
                <c:pt idx="55">
                  <c:v>富田林市</c:v>
                </c:pt>
                <c:pt idx="56">
                  <c:v>天王寺区</c:v>
                </c:pt>
                <c:pt idx="57">
                  <c:v>千早赤阪村</c:v>
                </c:pt>
                <c:pt idx="58">
                  <c:v>熊取町</c:v>
                </c:pt>
                <c:pt idx="59">
                  <c:v>泉南市</c:v>
                </c:pt>
                <c:pt idx="60">
                  <c:v>吹田市</c:v>
                </c:pt>
                <c:pt idx="61">
                  <c:v>箕面市</c:v>
                </c:pt>
                <c:pt idx="62">
                  <c:v>高槻市</c:v>
                </c:pt>
                <c:pt idx="63">
                  <c:v>大阪狭山市</c:v>
                </c:pt>
                <c:pt idx="64">
                  <c:v>豊中市</c:v>
                </c:pt>
                <c:pt idx="65">
                  <c:v>茨木市</c:v>
                </c:pt>
                <c:pt idx="66">
                  <c:v>交野市</c:v>
                </c:pt>
                <c:pt idx="67">
                  <c:v>河内長野市</c:v>
                </c:pt>
                <c:pt idx="68">
                  <c:v>枚方市</c:v>
                </c:pt>
                <c:pt idx="69">
                  <c:v>池田市</c:v>
                </c:pt>
                <c:pt idx="70">
                  <c:v>能勢町</c:v>
                </c:pt>
                <c:pt idx="71">
                  <c:v>福島区</c:v>
                </c:pt>
                <c:pt idx="72">
                  <c:v>豊能町</c:v>
                </c:pt>
                <c:pt idx="73">
                  <c:v>河南町</c:v>
                </c:pt>
              </c:strCache>
            </c:strRef>
          </c:cat>
          <c:val>
            <c:numRef>
              <c:f>市区町村別_歯科医療費!$AO$6:$AO$79</c:f>
              <c:numCache>
                <c:formatCode>General</c:formatCode>
                <c:ptCount val="74"/>
                <c:pt idx="0">
                  <c:v>-2.9999999999999805E-2</c:v>
                </c:pt>
                <c:pt idx="1">
                  <c:v>-2.9999999999999805E-2</c:v>
                </c:pt>
                <c:pt idx="2">
                  <c:v>1.0000000000000231E-2</c:v>
                </c:pt>
                <c:pt idx="3">
                  <c:v>-4.0000000000000036E-2</c:v>
                </c:pt>
                <c:pt idx="4">
                  <c:v>-9.0000000000000302E-2</c:v>
                </c:pt>
                <c:pt idx="5">
                  <c:v>-3.0000000000000249E-2</c:v>
                </c:pt>
                <c:pt idx="6">
                  <c:v>-5.0000000000000266E-2</c:v>
                </c:pt>
                <c:pt idx="7">
                  <c:v>0</c:v>
                </c:pt>
                <c:pt idx="8">
                  <c:v>-6.0000000000000053E-2</c:v>
                </c:pt>
                <c:pt idx="9">
                  <c:v>-1.0000000000000009E-2</c:v>
                </c:pt>
                <c:pt idx="10">
                  <c:v>-3.0000000000000027E-2</c:v>
                </c:pt>
                <c:pt idx="11">
                  <c:v>-4.0000000000000036E-2</c:v>
                </c:pt>
                <c:pt idx="12">
                  <c:v>-3.0000000000000027E-2</c:v>
                </c:pt>
                <c:pt idx="13">
                  <c:v>-4.0000000000000036E-2</c:v>
                </c:pt>
                <c:pt idx="14">
                  <c:v>-5.0000000000000044E-2</c:v>
                </c:pt>
                <c:pt idx="15">
                  <c:v>-6.0000000000000053E-2</c:v>
                </c:pt>
                <c:pt idx="16">
                  <c:v>1.0000000000000009E-2</c:v>
                </c:pt>
                <c:pt idx="17">
                  <c:v>-1.0000000000000009E-2</c:v>
                </c:pt>
                <c:pt idx="18">
                  <c:v>-3.0000000000000027E-2</c:v>
                </c:pt>
                <c:pt idx="19">
                  <c:v>-5.0000000000000044E-2</c:v>
                </c:pt>
                <c:pt idx="20">
                  <c:v>-5.0000000000000044E-2</c:v>
                </c:pt>
                <c:pt idx="21">
                  <c:v>-3.0000000000000027E-2</c:v>
                </c:pt>
                <c:pt idx="22">
                  <c:v>-4.0000000000000036E-2</c:v>
                </c:pt>
                <c:pt idx="23">
                  <c:v>-2.0000000000000018E-2</c:v>
                </c:pt>
                <c:pt idx="24">
                  <c:v>-3.0000000000000027E-2</c:v>
                </c:pt>
                <c:pt idx="25">
                  <c:v>0</c:v>
                </c:pt>
                <c:pt idx="26">
                  <c:v>-3.0000000000000027E-2</c:v>
                </c:pt>
                <c:pt idx="27">
                  <c:v>-3.0000000000000027E-2</c:v>
                </c:pt>
                <c:pt idx="28">
                  <c:v>-2.0000000000000018E-2</c:v>
                </c:pt>
                <c:pt idx="29">
                  <c:v>-3.0000000000000027E-2</c:v>
                </c:pt>
                <c:pt idx="30">
                  <c:v>-2.0000000000000018E-2</c:v>
                </c:pt>
                <c:pt idx="31">
                  <c:v>-5.0000000000000044E-2</c:v>
                </c:pt>
                <c:pt idx="32">
                  <c:v>-5.0000000000000044E-2</c:v>
                </c:pt>
                <c:pt idx="33">
                  <c:v>-2.0000000000000018E-2</c:v>
                </c:pt>
                <c:pt idx="34">
                  <c:v>-7.0000000000000062E-2</c:v>
                </c:pt>
                <c:pt idx="35">
                  <c:v>-4.0000000000000036E-2</c:v>
                </c:pt>
                <c:pt idx="36">
                  <c:v>-6.0000000000000053E-2</c:v>
                </c:pt>
                <c:pt idx="37">
                  <c:v>-3.0000000000000027E-2</c:v>
                </c:pt>
                <c:pt idx="38">
                  <c:v>-9.9999999999997868E-3</c:v>
                </c:pt>
                <c:pt idx="39">
                  <c:v>-4.9999999999999822E-2</c:v>
                </c:pt>
                <c:pt idx="40">
                  <c:v>-2.9999999999999805E-2</c:v>
                </c:pt>
                <c:pt idx="41">
                  <c:v>-4.9999999999999822E-2</c:v>
                </c:pt>
                <c:pt idx="42">
                  <c:v>-1.9999999999999796E-2</c:v>
                </c:pt>
                <c:pt idx="43">
                  <c:v>-3.9999999999999813E-2</c:v>
                </c:pt>
                <c:pt idx="44">
                  <c:v>-2.9999999999999805E-2</c:v>
                </c:pt>
                <c:pt idx="45">
                  <c:v>-2.0000000000000018E-2</c:v>
                </c:pt>
                <c:pt idx="46">
                  <c:v>-3.0000000000000027E-2</c:v>
                </c:pt>
                <c:pt idx="47">
                  <c:v>-3.0000000000000027E-2</c:v>
                </c:pt>
                <c:pt idx="48">
                  <c:v>-3.0000000000000027E-2</c:v>
                </c:pt>
                <c:pt idx="49">
                  <c:v>-4.9999999999999822E-2</c:v>
                </c:pt>
                <c:pt idx="50">
                  <c:v>-4.0000000000000036E-2</c:v>
                </c:pt>
                <c:pt idx="51">
                  <c:v>-4.0000000000000036E-2</c:v>
                </c:pt>
                <c:pt idx="52">
                  <c:v>-3.0000000000000027E-2</c:v>
                </c:pt>
                <c:pt idx="53">
                  <c:v>-3.0000000000000027E-2</c:v>
                </c:pt>
                <c:pt idx="54">
                  <c:v>-4.0000000000000036E-2</c:v>
                </c:pt>
                <c:pt idx="55">
                  <c:v>-6.0000000000000053E-2</c:v>
                </c:pt>
                <c:pt idx="56">
                  <c:v>-2.0000000000000018E-2</c:v>
                </c:pt>
                <c:pt idx="57">
                  <c:v>-1.0000000000000009E-2</c:v>
                </c:pt>
                <c:pt idx="58">
                  <c:v>-6.0000000000000053E-2</c:v>
                </c:pt>
                <c:pt idx="59">
                  <c:v>-5.0000000000000044E-2</c:v>
                </c:pt>
                <c:pt idx="60">
                  <c:v>-3.0000000000000027E-2</c:v>
                </c:pt>
                <c:pt idx="61">
                  <c:v>-3.0000000000000027E-2</c:v>
                </c:pt>
                <c:pt idx="62">
                  <c:v>-4.0000000000000036E-2</c:v>
                </c:pt>
                <c:pt idx="63">
                  <c:v>-5.0000000000000044E-2</c:v>
                </c:pt>
                <c:pt idx="64">
                  <c:v>-1.0000000000000009E-2</c:v>
                </c:pt>
                <c:pt idx="65">
                  <c:v>-2.0000000000000018E-2</c:v>
                </c:pt>
                <c:pt idx="66">
                  <c:v>-4.0000000000000036E-2</c:v>
                </c:pt>
                <c:pt idx="67">
                  <c:v>-4.0000000000000036E-2</c:v>
                </c:pt>
                <c:pt idx="68">
                  <c:v>-2.0000000000000018E-2</c:v>
                </c:pt>
                <c:pt idx="69">
                  <c:v>-4.0000000000000036E-2</c:v>
                </c:pt>
                <c:pt idx="70">
                  <c:v>-0.20999999999999996</c:v>
                </c:pt>
                <c:pt idx="71">
                  <c:v>-4.0000000000000036E-2</c:v>
                </c:pt>
                <c:pt idx="72">
                  <c:v>-3.0000000000000027E-2</c:v>
                </c:pt>
                <c:pt idx="73">
                  <c:v>-0.13000000000000012</c:v>
                </c:pt>
              </c:numCache>
            </c:numRef>
          </c:val>
          <c:extLst>
            <c:ext xmlns:c16="http://schemas.microsoft.com/office/drawing/2014/chart" uri="{C3380CC4-5D6E-409C-BE32-E72D297353CC}">
              <c16:uniqueId val="{0000000D-6EB6-4798-980C-5AAEDFEFC9D8}"/>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9801281380449068"/>
                  <c:y val="-0.87492770437720002"/>
                </c:manualLayout>
              </c:layout>
              <c:tx>
                <c:rich>
                  <a:bodyPr/>
                  <a:lstStyle/>
                  <a:p>
                    <a:fld id="{0069EDF3-BEC6-4518-8F93-5B09F57281E7}" type="SERIESNAME">
                      <a:rPr lang="ja-JP" altLang="en-US"/>
                      <a:pPr/>
                      <a:t>[系列名]</a:t>
                    </a:fld>
                    <a:r>
                      <a:rPr lang="ja-JP" altLang="en-US" baseline="0"/>
                      <a:t>
</a:t>
                    </a:r>
                    <a:fld id="{49FA4D39-2AE1-4BF3-918D-2E57823F13C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6EB6-4798-980C-5AAEDFEFC9D8}"/>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B6-4798-980C-5AAEDFEFC9D8}"/>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市区町村別_歯科医療費!$BL$6:$BL$79</c:f>
              <c:numCache>
                <c:formatCode>General</c:formatCode>
                <c:ptCount val="74"/>
                <c:pt idx="0">
                  <c:v>-2.9999999999999805E-2</c:v>
                </c:pt>
                <c:pt idx="1">
                  <c:v>-2.9999999999999805E-2</c:v>
                </c:pt>
                <c:pt idx="2">
                  <c:v>-2.9999999999999805E-2</c:v>
                </c:pt>
                <c:pt idx="3">
                  <c:v>-2.9999999999999805E-2</c:v>
                </c:pt>
                <c:pt idx="4">
                  <c:v>-2.9999999999999805E-2</c:v>
                </c:pt>
                <c:pt idx="5">
                  <c:v>-2.9999999999999805E-2</c:v>
                </c:pt>
                <c:pt idx="6">
                  <c:v>-2.9999999999999805E-2</c:v>
                </c:pt>
                <c:pt idx="7">
                  <c:v>-2.9999999999999805E-2</c:v>
                </c:pt>
                <c:pt idx="8">
                  <c:v>-2.9999999999999805E-2</c:v>
                </c:pt>
                <c:pt idx="9">
                  <c:v>-2.9999999999999805E-2</c:v>
                </c:pt>
                <c:pt idx="10">
                  <c:v>-2.9999999999999805E-2</c:v>
                </c:pt>
                <c:pt idx="11">
                  <c:v>-2.9999999999999805E-2</c:v>
                </c:pt>
                <c:pt idx="12">
                  <c:v>-2.9999999999999805E-2</c:v>
                </c:pt>
                <c:pt idx="13">
                  <c:v>-2.9999999999999805E-2</c:v>
                </c:pt>
                <c:pt idx="14">
                  <c:v>-2.9999999999999805E-2</c:v>
                </c:pt>
                <c:pt idx="15">
                  <c:v>-2.9999999999999805E-2</c:v>
                </c:pt>
                <c:pt idx="16">
                  <c:v>-2.9999999999999805E-2</c:v>
                </c:pt>
                <c:pt idx="17">
                  <c:v>-2.9999999999999805E-2</c:v>
                </c:pt>
                <c:pt idx="18">
                  <c:v>-2.9999999999999805E-2</c:v>
                </c:pt>
                <c:pt idx="19">
                  <c:v>-2.9999999999999805E-2</c:v>
                </c:pt>
                <c:pt idx="20">
                  <c:v>-2.9999999999999805E-2</c:v>
                </c:pt>
                <c:pt idx="21">
                  <c:v>-2.9999999999999805E-2</c:v>
                </c:pt>
                <c:pt idx="22">
                  <c:v>-2.9999999999999805E-2</c:v>
                </c:pt>
                <c:pt idx="23">
                  <c:v>-2.9999999999999805E-2</c:v>
                </c:pt>
                <c:pt idx="24">
                  <c:v>-2.9999999999999805E-2</c:v>
                </c:pt>
                <c:pt idx="25">
                  <c:v>-2.9999999999999805E-2</c:v>
                </c:pt>
                <c:pt idx="26">
                  <c:v>-2.9999999999999805E-2</c:v>
                </c:pt>
                <c:pt idx="27">
                  <c:v>-2.9999999999999805E-2</c:v>
                </c:pt>
                <c:pt idx="28">
                  <c:v>-2.9999999999999805E-2</c:v>
                </c:pt>
                <c:pt idx="29">
                  <c:v>-2.9999999999999805E-2</c:v>
                </c:pt>
                <c:pt idx="30">
                  <c:v>-2.9999999999999805E-2</c:v>
                </c:pt>
                <c:pt idx="31">
                  <c:v>-2.9999999999999805E-2</c:v>
                </c:pt>
                <c:pt idx="32">
                  <c:v>-2.9999999999999805E-2</c:v>
                </c:pt>
                <c:pt idx="33">
                  <c:v>-2.9999999999999805E-2</c:v>
                </c:pt>
                <c:pt idx="34">
                  <c:v>-2.9999999999999805E-2</c:v>
                </c:pt>
                <c:pt idx="35">
                  <c:v>-2.9999999999999805E-2</c:v>
                </c:pt>
                <c:pt idx="36">
                  <c:v>-2.9999999999999805E-2</c:v>
                </c:pt>
                <c:pt idx="37">
                  <c:v>-2.9999999999999805E-2</c:v>
                </c:pt>
                <c:pt idx="38">
                  <c:v>-2.9999999999999805E-2</c:v>
                </c:pt>
                <c:pt idx="39">
                  <c:v>-2.9999999999999805E-2</c:v>
                </c:pt>
                <c:pt idx="40">
                  <c:v>-2.9999999999999805E-2</c:v>
                </c:pt>
                <c:pt idx="41">
                  <c:v>-2.9999999999999805E-2</c:v>
                </c:pt>
                <c:pt idx="42">
                  <c:v>-2.9999999999999805E-2</c:v>
                </c:pt>
                <c:pt idx="43">
                  <c:v>-2.9999999999999805E-2</c:v>
                </c:pt>
                <c:pt idx="44">
                  <c:v>-2.9999999999999805E-2</c:v>
                </c:pt>
                <c:pt idx="45">
                  <c:v>-2.9999999999999805E-2</c:v>
                </c:pt>
                <c:pt idx="46">
                  <c:v>-2.9999999999999805E-2</c:v>
                </c:pt>
                <c:pt idx="47">
                  <c:v>-2.9999999999999805E-2</c:v>
                </c:pt>
                <c:pt idx="48">
                  <c:v>-2.9999999999999805E-2</c:v>
                </c:pt>
                <c:pt idx="49">
                  <c:v>-2.9999999999999805E-2</c:v>
                </c:pt>
                <c:pt idx="50">
                  <c:v>-2.9999999999999805E-2</c:v>
                </c:pt>
                <c:pt idx="51">
                  <c:v>-2.9999999999999805E-2</c:v>
                </c:pt>
                <c:pt idx="52">
                  <c:v>-2.9999999999999805E-2</c:v>
                </c:pt>
                <c:pt idx="53">
                  <c:v>-2.9999999999999805E-2</c:v>
                </c:pt>
                <c:pt idx="54">
                  <c:v>-2.9999999999999805E-2</c:v>
                </c:pt>
                <c:pt idx="55">
                  <c:v>-2.9999999999999805E-2</c:v>
                </c:pt>
                <c:pt idx="56">
                  <c:v>-2.9999999999999805E-2</c:v>
                </c:pt>
                <c:pt idx="57">
                  <c:v>-2.9999999999999805E-2</c:v>
                </c:pt>
                <c:pt idx="58">
                  <c:v>-2.9999999999999805E-2</c:v>
                </c:pt>
                <c:pt idx="59">
                  <c:v>-2.9999999999999805E-2</c:v>
                </c:pt>
                <c:pt idx="60">
                  <c:v>-2.9999999999999805E-2</c:v>
                </c:pt>
                <c:pt idx="61">
                  <c:v>-2.9999999999999805E-2</c:v>
                </c:pt>
                <c:pt idx="62">
                  <c:v>-2.9999999999999805E-2</c:v>
                </c:pt>
                <c:pt idx="63">
                  <c:v>-2.9999999999999805E-2</c:v>
                </c:pt>
                <c:pt idx="64">
                  <c:v>-2.9999999999999805E-2</c:v>
                </c:pt>
                <c:pt idx="65">
                  <c:v>-2.9999999999999805E-2</c:v>
                </c:pt>
                <c:pt idx="66">
                  <c:v>-2.9999999999999805E-2</c:v>
                </c:pt>
                <c:pt idx="67">
                  <c:v>-2.9999999999999805E-2</c:v>
                </c:pt>
                <c:pt idx="68">
                  <c:v>-2.9999999999999805E-2</c:v>
                </c:pt>
                <c:pt idx="69">
                  <c:v>-2.9999999999999805E-2</c:v>
                </c:pt>
                <c:pt idx="70">
                  <c:v>-2.9999999999999805E-2</c:v>
                </c:pt>
                <c:pt idx="71">
                  <c:v>-2.9999999999999805E-2</c:v>
                </c:pt>
                <c:pt idx="72">
                  <c:v>-2.9999999999999805E-2</c:v>
                </c:pt>
                <c:pt idx="73">
                  <c:v>-2.9999999999999805E-2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0-6EB6-4798-980C-5AAEDFEFC9D8}"/>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市区町村別_歯科医療費!$AP$4</c:f>
              <c:strCache>
                <c:ptCount val="1"/>
                <c:pt idx="0">
                  <c:v>一日当たりの医療費</c:v>
                </c:pt>
              </c:strCache>
            </c:strRef>
          </c:tx>
          <c:spPr>
            <a:solidFill>
              <a:schemeClr val="accent4">
                <a:lumMod val="60000"/>
                <a:lumOff val="40000"/>
              </a:schemeClr>
            </a:solidFill>
            <a:ln>
              <a:noFill/>
            </a:ln>
          </c:spPr>
          <c:invertIfNegative val="0"/>
          <c:dLbls>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1D-4069-871A-EE19623257AB}"/>
                </c:ext>
              </c:extLst>
            </c:dLbl>
            <c:dLbl>
              <c:idx val="33"/>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1D-4069-871A-EE19623257AB}"/>
                </c:ext>
              </c:extLst>
            </c:dLbl>
            <c:dLbl>
              <c:idx val="34"/>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D-4069-871A-EE19623257AB}"/>
                </c:ext>
              </c:extLst>
            </c:dLbl>
            <c:dLbl>
              <c:idx val="3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1D-4069-871A-EE19623257AB}"/>
                </c:ext>
              </c:extLst>
            </c:dLbl>
            <c:dLbl>
              <c:idx val="3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D-4069-871A-EE19623257AB}"/>
                </c:ext>
              </c:extLst>
            </c:dLbl>
            <c:dLbl>
              <c:idx val="37"/>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D-4069-871A-EE19623257AB}"/>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D-4069-871A-EE19623257AB}"/>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1D-4069-871A-EE19623257AB}"/>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1D-4069-871A-EE19623257AB}"/>
                </c:ext>
              </c:extLst>
            </c:dLbl>
            <c:dLbl>
              <c:idx val="4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1D-4069-871A-EE19623257AB}"/>
                </c:ext>
              </c:extLst>
            </c:dLbl>
            <c:dLbl>
              <c:idx val="42"/>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5-4478-B87C-357BF27E8E61}"/>
                </c:ext>
              </c:extLst>
            </c:dLbl>
            <c:dLbl>
              <c:idx val="4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5-4478-B87C-357BF27E8E61}"/>
                </c:ext>
              </c:extLst>
            </c:dLbl>
            <c:dLbl>
              <c:idx val="44"/>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5-4478-B87C-357BF27E8E61}"/>
                </c:ext>
              </c:extLst>
            </c:dLbl>
            <c:dLbl>
              <c:idx val="4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A5-4478-B87C-357BF27E8E61}"/>
                </c:ext>
              </c:extLst>
            </c:dLbl>
            <c:dLbl>
              <c:idx val="4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A5-4478-B87C-357BF27E8E61}"/>
                </c:ext>
              </c:extLst>
            </c:dLbl>
            <c:dLbl>
              <c:idx val="47"/>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A5-4478-B87C-357BF27E8E61}"/>
                </c:ext>
              </c:extLst>
            </c:dLbl>
            <c:dLbl>
              <c:idx val="48"/>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7A-4F72-962B-EE7DCBE4F068}"/>
                </c:ext>
              </c:extLst>
            </c:dLbl>
            <c:dLbl>
              <c:idx val="49"/>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7A-4F72-962B-EE7DCBE4F068}"/>
                </c:ext>
              </c:extLst>
            </c:dLbl>
            <c:dLbl>
              <c:idx val="5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7A-4F72-962B-EE7DCBE4F068}"/>
                </c:ext>
              </c:extLst>
            </c:dLbl>
            <c:dLbl>
              <c:idx val="5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7A-4F72-962B-EE7DCBE4F068}"/>
                </c:ext>
              </c:extLst>
            </c:dLbl>
            <c:dLbl>
              <c:idx val="5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7A-4F72-962B-EE7DCBE4F068}"/>
                </c:ext>
              </c:extLst>
            </c:dLbl>
            <c:dLbl>
              <c:idx val="53"/>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7A-4F72-962B-EE7DCBE4F068}"/>
                </c:ext>
              </c:extLst>
            </c:dLbl>
            <c:dLbl>
              <c:idx val="54"/>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7A-4F72-962B-EE7DCBE4F068}"/>
                </c:ext>
              </c:extLst>
            </c:dLbl>
            <c:dLbl>
              <c:idx val="55"/>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7A-4F72-962B-EE7DCBE4F068}"/>
                </c:ext>
              </c:extLst>
            </c:dLbl>
            <c:dLbl>
              <c:idx val="56"/>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7A-4F72-962B-EE7DCBE4F068}"/>
                </c:ext>
              </c:extLst>
            </c:dLbl>
            <c:dLbl>
              <c:idx val="57"/>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7A-4F72-962B-EE7DCBE4F068}"/>
                </c:ext>
              </c:extLst>
            </c:dLbl>
            <c:dLbl>
              <c:idx val="58"/>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7A-4F72-962B-EE7DCBE4F068}"/>
                </c:ext>
              </c:extLst>
            </c:dLbl>
            <c:dLbl>
              <c:idx val="5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7A-4F72-962B-EE7DCBE4F068}"/>
                </c:ext>
              </c:extLst>
            </c:dLbl>
            <c:dLbl>
              <c:idx val="60"/>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7A-4F72-962B-EE7DCBE4F068}"/>
                </c:ext>
              </c:extLst>
            </c:dLbl>
            <c:dLbl>
              <c:idx val="61"/>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7A-4F72-962B-EE7DCBE4F068}"/>
                </c:ext>
              </c:extLst>
            </c:dLbl>
            <c:dLbl>
              <c:idx val="62"/>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7A-4F72-962B-EE7DCBE4F068}"/>
                </c:ext>
              </c:extLst>
            </c:dLbl>
            <c:dLbl>
              <c:idx val="63"/>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87A-4F72-962B-EE7DCBE4F068}"/>
                </c:ext>
              </c:extLst>
            </c:dLbl>
            <c:dLbl>
              <c:idx val="64"/>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87A-4F72-962B-EE7DCBE4F068}"/>
                </c:ext>
              </c:extLst>
            </c:dLbl>
            <c:dLbl>
              <c:idx val="6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87A-4F72-962B-EE7DCBE4F068}"/>
                </c:ext>
              </c:extLst>
            </c:dLbl>
            <c:dLbl>
              <c:idx val="66"/>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7A-4F72-962B-EE7DCBE4F068}"/>
                </c:ext>
              </c:extLst>
            </c:dLbl>
            <c:dLbl>
              <c:idx val="67"/>
              <c:layout>
                <c:manualLayout>
                  <c:x val="2.487119182824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87A-4F72-962B-EE7DCBE4F068}"/>
                </c:ext>
              </c:extLst>
            </c:dLbl>
            <c:dLbl>
              <c:idx val="68"/>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7A-4F72-962B-EE7DCBE4F068}"/>
                </c:ext>
              </c:extLst>
            </c:dLbl>
            <c:dLbl>
              <c:idx val="69"/>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F-4216-A813-190B751E2C9A}"/>
                </c:ext>
              </c:extLst>
            </c:dLbl>
            <c:dLbl>
              <c:idx val="7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EF-4216-A813-190B751E2C9A}"/>
                </c:ext>
              </c:extLst>
            </c:dLbl>
            <c:dLbl>
              <c:idx val="7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F-4216-A813-190B751E2C9A}"/>
                </c:ext>
              </c:extLst>
            </c:dLbl>
            <c:dLbl>
              <c:idx val="7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EF-4216-A813-190B751E2C9A}"/>
                </c:ext>
              </c:extLst>
            </c:dLbl>
            <c:dLbl>
              <c:idx val="7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1D-4069-871A-EE19623257AB}"/>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泉南市</c:v>
                </c:pt>
                <c:pt idx="1">
                  <c:v>能勢町</c:v>
                </c:pt>
                <c:pt idx="2">
                  <c:v>熊取町</c:v>
                </c:pt>
                <c:pt idx="3">
                  <c:v>福島区</c:v>
                </c:pt>
                <c:pt idx="4">
                  <c:v>豊能町</c:v>
                </c:pt>
                <c:pt idx="5">
                  <c:v>泉佐野市</c:v>
                </c:pt>
                <c:pt idx="6">
                  <c:v>此花区</c:v>
                </c:pt>
                <c:pt idx="7">
                  <c:v>西区</c:v>
                </c:pt>
                <c:pt idx="8">
                  <c:v>四條畷市</c:v>
                </c:pt>
                <c:pt idx="9">
                  <c:v>大阪狭山市</c:v>
                </c:pt>
                <c:pt idx="10">
                  <c:v>豊中市</c:v>
                </c:pt>
                <c:pt idx="11">
                  <c:v>太子町</c:v>
                </c:pt>
                <c:pt idx="12">
                  <c:v>箕面市</c:v>
                </c:pt>
                <c:pt idx="13">
                  <c:v>堺市南区</c:v>
                </c:pt>
                <c:pt idx="14">
                  <c:v>門真市</c:v>
                </c:pt>
                <c:pt idx="15">
                  <c:v>茨木市</c:v>
                </c:pt>
                <c:pt idx="16">
                  <c:v>淀川区</c:v>
                </c:pt>
                <c:pt idx="17">
                  <c:v>貝塚市</c:v>
                </c:pt>
                <c:pt idx="18">
                  <c:v>千早赤阪村</c:v>
                </c:pt>
                <c:pt idx="19">
                  <c:v>港区</c:v>
                </c:pt>
                <c:pt idx="20">
                  <c:v>摂津市</c:v>
                </c:pt>
                <c:pt idx="21">
                  <c:v>八尾市</c:v>
                </c:pt>
                <c:pt idx="22">
                  <c:v>岸和田市</c:v>
                </c:pt>
                <c:pt idx="23">
                  <c:v>浪速区</c:v>
                </c:pt>
                <c:pt idx="24">
                  <c:v>河内長野市</c:v>
                </c:pt>
                <c:pt idx="25">
                  <c:v>大東市</c:v>
                </c:pt>
                <c:pt idx="26">
                  <c:v>北区</c:v>
                </c:pt>
                <c:pt idx="27">
                  <c:v>富田林市</c:v>
                </c:pt>
                <c:pt idx="28">
                  <c:v>東淀川区</c:v>
                </c:pt>
                <c:pt idx="29">
                  <c:v>高石市</c:v>
                </c:pt>
                <c:pt idx="30">
                  <c:v>泉大津市</c:v>
                </c:pt>
                <c:pt idx="31">
                  <c:v>田尻町</c:v>
                </c:pt>
                <c:pt idx="32">
                  <c:v>堺市西区</c:v>
                </c:pt>
                <c:pt idx="33">
                  <c:v>吹田市</c:v>
                </c:pt>
                <c:pt idx="34">
                  <c:v>和泉市</c:v>
                </c:pt>
                <c:pt idx="35">
                  <c:v>都島区</c:v>
                </c:pt>
                <c:pt idx="36">
                  <c:v>枚方市</c:v>
                </c:pt>
                <c:pt idx="37">
                  <c:v>河南町</c:v>
                </c:pt>
                <c:pt idx="38">
                  <c:v>阪南市</c:v>
                </c:pt>
                <c:pt idx="39">
                  <c:v>池田市</c:v>
                </c:pt>
                <c:pt idx="40">
                  <c:v>東住吉区</c:v>
                </c:pt>
                <c:pt idx="41">
                  <c:v>中央区</c:v>
                </c:pt>
                <c:pt idx="42">
                  <c:v>松原市</c:v>
                </c:pt>
                <c:pt idx="43">
                  <c:v>東大阪市</c:v>
                </c:pt>
                <c:pt idx="44">
                  <c:v>堺市</c:v>
                </c:pt>
                <c:pt idx="45">
                  <c:v>城東区</c:v>
                </c:pt>
                <c:pt idx="46">
                  <c:v>住之江区</c:v>
                </c:pt>
                <c:pt idx="47">
                  <c:v>大阪市</c:v>
                </c:pt>
                <c:pt idx="48">
                  <c:v>交野市</c:v>
                </c:pt>
                <c:pt idx="49">
                  <c:v>羽曳野市</c:v>
                </c:pt>
                <c:pt idx="50">
                  <c:v>堺市東区</c:v>
                </c:pt>
                <c:pt idx="51">
                  <c:v>阿倍野区</c:v>
                </c:pt>
                <c:pt idx="52">
                  <c:v>守口市</c:v>
                </c:pt>
                <c:pt idx="53">
                  <c:v>堺市中区</c:v>
                </c:pt>
                <c:pt idx="54">
                  <c:v>堺市堺区</c:v>
                </c:pt>
                <c:pt idx="55">
                  <c:v>旭区</c:v>
                </c:pt>
                <c:pt idx="56">
                  <c:v>鶴見区</c:v>
                </c:pt>
                <c:pt idx="57">
                  <c:v>生野区</c:v>
                </c:pt>
                <c:pt idx="58">
                  <c:v>堺市北区</c:v>
                </c:pt>
                <c:pt idx="59">
                  <c:v>西成区</c:v>
                </c:pt>
                <c:pt idx="60">
                  <c:v>岬町</c:v>
                </c:pt>
                <c:pt idx="61">
                  <c:v>平野区</c:v>
                </c:pt>
                <c:pt idx="62">
                  <c:v>東成区</c:v>
                </c:pt>
                <c:pt idx="63">
                  <c:v>住吉区</c:v>
                </c:pt>
                <c:pt idx="64">
                  <c:v>天王寺区</c:v>
                </c:pt>
                <c:pt idx="65">
                  <c:v>高槻市</c:v>
                </c:pt>
                <c:pt idx="66">
                  <c:v>堺市美原区</c:v>
                </c:pt>
                <c:pt idx="67">
                  <c:v>大正区</c:v>
                </c:pt>
                <c:pt idx="68">
                  <c:v>寝屋川市</c:v>
                </c:pt>
                <c:pt idx="69">
                  <c:v>忠岡町</c:v>
                </c:pt>
                <c:pt idx="70">
                  <c:v>柏原市</c:v>
                </c:pt>
                <c:pt idx="71">
                  <c:v>島本町</c:v>
                </c:pt>
                <c:pt idx="72">
                  <c:v>藤井寺市</c:v>
                </c:pt>
                <c:pt idx="73">
                  <c:v>西淀川区</c:v>
                </c:pt>
              </c:strCache>
            </c:strRef>
          </c:cat>
          <c:val>
            <c:numRef>
              <c:f>市区町村別_歯科医療費!$AQ$6:$AQ$79</c:f>
              <c:numCache>
                <c:formatCode>General</c:formatCode>
                <c:ptCount val="74"/>
                <c:pt idx="0">
                  <c:v>9163.9172801614041</c:v>
                </c:pt>
                <c:pt idx="1">
                  <c:v>9131.1016327279394</c:v>
                </c:pt>
                <c:pt idx="2">
                  <c:v>9110.5886237430586</c:v>
                </c:pt>
                <c:pt idx="3">
                  <c:v>9085.73143115942</c:v>
                </c:pt>
                <c:pt idx="4">
                  <c:v>9083.0918162971284</c:v>
                </c:pt>
                <c:pt idx="5">
                  <c:v>9026.8529045760515</c:v>
                </c:pt>
                <c:pt idx="6">
                  <c:v>8944.0090598260922</c:v>
                </c:pt>
                <c:pt idx="7">
                  <c:v>8888.8522015827421</c:v>
                </c:pt>
                <c:pt idx="8">
                  <c:v>8868.4475244855785</c:v>
                </c:pt>
                <c:pt idx="9">
                  <c:v>8849.4385872430157</c:v>
                </c:pt>
                <c:pt idx="10">
                  <c:v>8835.5941110195563</c:v>
                </c:pt>
                <c:pt idx="11">
                  <c:v>8824.3675141024651</c:v>
                </c:pt>
                <c:pt idx="12">
                  <c:v>8822.05690689722</c:v>
                </c:pt>
                <c:pt idx="13">
                  <c:v>8786.0821088970624</c:v>
                </c:pt>
                <c:pt idx="14">
                  <c:v>8772.1977107564853</c:v>
                </c:pt>
                <c:pt idx="15">
                  <c:v>8762.5825502310363</c:v>
                </c:pt>
                <c:pt idx="16">
                  <c:v>8711.1141764421336</c:v>
                </c:pt>
                <c:pt idx="17">
                  <c:v>8698.7890618454785</c:v>
                </c:pt>
                <c:pt idx="18">
                  <c:v>8690.2874550851429</c:v>
                </c:pt>
                <c:pt idx="19">
                  <c:v>8683.4932181315708</c:v>
                </c:pt>
                <c:pt idx="20">
                  <c:v>8662.4057633317607</c:v>
                </c:pt>
                <c:pt idx="21">
                  <c:v>8661.8136502034322</c:v>
                </c:pt>
                <c:pt idx="22">
                  <c:v>8630.3584914744788</c:v>
                </c:pt>
                <c:pt idx="23">
                  <c:v>8624.9827300359211</c:v>
                </c:pt>
                <c:pt idx="24">
                  <c:v>8623.5378114285231</c:v>
                </c:pt>
                <c:pt idx="25">
                  <c:v>8609.4973195409239</c:v>
                </c:pt>
                <c:pt idx="26">
                  <c:v>8606.7106595632267</c:v>
                </c:pt>
                <c:pt idx="27">
                  <c:v>8603.3338789973895</c:v>
                </c:pt>
                <c:pt idx="28">
                  <c:v>8578.8230757846031</c:v>
                </c:pt>
                <c:pt idx="29">
                  <c:v>8575.1950078003119</c:v>
                </c:pt>
                <c:pt idx="30">
                  <c:v>8569.0251870242719</c:v>
                </c:pt>
                <c:pt idx="31">
                  <c:v>8561.35713110709</c:v>
                </c:pt>
                <c:pt idx="32">
                  <c:v>8557.4920458602774</c:v>
                </c:pt>
                <c:pt idx="33">
                  <c:v>8554.0324472556313</c:v>
                </c:pt>
                <c:pt idx="34">
                  <c:v>8544.9966845055897</c:v>
                </c:pt>
                <c:pt idx="35">
                  <c:v>8515.5608389331974</c:v>
                </c:pt>
                <c:pt idx="36">
                  <c:v>8514.4788328352115</c:v>
                </c:pt>
                <c:pt idx="37">
                  <c:v>8508.7867924528309</c:v>
                </c:pt>
                <c:pt idx="38">
                  <c:v>8503.4440721465744</c:v>
                </c:pt>
                <c:pt idx="39">
                  <c:v>8494.035558398944</c:v>
                </c:pt>
                <c:pt idx="40">
                  <c:v>8477.5105578858456</c:v>
                </c:pt>
                <c:pt idx="41">
                  <c:v>8462.2246371605124</c:v>
                </c:pt>
                <c:pt idx="42">
                  <c:v>8446.6021896865586</c:v>
                </c:pt>
                <c:pt idx="43">
                  <c:v>8426.5508999876929</c:v>
                </c:pt>
                <c:pt idx="44">
                  <c:v>8419.9764095363098</c:v>
                </c:pt>
                <c:pt idx="45">
                  <c:v>8416.0283712517594</c:v>
                </c:pt>
                <c:pt idx="46">
                  <c:v>8398.1386609989368</c:v>
                </c:pt>
                <c:pt idx="47">
                  <c:v>8394.8731667197444</c:v>
                </c:pt>
                <c:pt idx="48">
                  <c:v>8394.4343632172877</c:v>
                </c:pt>
                <c:pt idx="49">
                  <c:v>8380.207224368447</c:v>
                </c:pt>
                <c:pt idx="50">
                  <c:v>8368.0330660611653</c:v>
                </c:pt>
                <c:pt idx="51">
                  <c:v>8361.721707652483</c:v>
                </c:pt>
                <c:pt idx="52">
                  <c:v>8325.0606271574852</c:v>
                </c:pt>
                <c:pt idx="53">
                  <c:v>8270.090506536093</c:v>
                </c:pt>
                <c:pt idx="54">
                  <c:v>8267.7713804040341</c:v>
                </c:pt>
                <c:pt idx="55">
                  <c:v>8263.7810120229551</c:v>
                </c:pt>
                <c:pt idx="56">
                  <c:v>8260.6501534269028</c:v>
                </c:pt>
                <c:pt idx="57">
                  <c:v>8258.4382609824988</c:v>
                </c:pt>
                <c:pt idx="58">
                  <c:v>8251.1928188560105</c:v>
                </c:pt>
                <c:pt idx="59">
                  <c:v>8241.1349874275165</c:v>
                </c:pt>
                <c:pt idx="60">
                  <c:v>8208.9850530376079</c:v>
                </c:pt>
                <c:pt idx="61">
                  <c:v>8200.0455421738934</c:v>
                </c:pt>
                <c:pt idx="62">
                  <c:v>8192.0723491296085</c:v>
                </c:pt>
                <c:pt idx="63">
                  <c:v>8181.3679362194316</c:v>
                </c:pt>
                <c:pt idx="64">
                  <c:v>8180.4343305363009</c:v>
                </c:pt>
                <c:pt idx="65">
                  <c:v>8179.0677878280949</c:v>
                </c:pt>
                <c:pt idx="66">
                  <c:v>8152.2851500597317</c:v>
                </c:pt>
                <c:pt idx="67">
                  <c:v>8122.4018411892912</c:v>
                </c:pt>
                <c:pt idx="68">
                  <c:v>8099.2396836395783</c:v>
                </c:pt>
                <c:pt idx="69">
                  <c:v>8080.1636682470607</c:v>
                </c:pt>
                <c:pt idx="70">
                  <c:v>8004.1499595141704</c:v>
                </c:pt>
                <c:pt idx="71">
                  <c:v>7956.8094523905329</c:v>
                </c:pt>
                <c:pt idx="72">
                  <c:v>7932.3612698318466</c:v>
                </c:pt>
                <c:pt idx="73">
                  <c:v>7607.0127900203861</c:v>
                </c:pt>
              </c:numCache>
            </c:numRef>
          </c:val>
          <c:extLst>
            <c:ext xmlns:c16="http://schemas.microsoft.com/office/drawing/2014/chart" uri="{C3380CC4-5D6E-409C-BE32-E72D297353CC}">
              <c16:uniqueId val="{00000022-387A-4F72-962B-EE7DCBE4F068}"/>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76092077264707"/>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_);[Red]\(#,##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387A-4F72-962B-EE7DCBE4F068}"/>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市区町村別_歯科医療費!$BM$6:$BM$79</c:f>
              <c:numCache>
                <c:formatCode>General</c:formatCode>
                <c:ptCount val="74"/>
                <c:pt idx="0">
                  <c:v>8485.4899356211263</c:v>
                </c:pt>
                <c:pt idx="1">
                  <c:v>8485.4899356211263</c:v>
                </c:pt>
                <c:pt idx="2">
                  <c:v>8485.4899356211263</c:v>
                </c:pt>
                <c:pt idx="3">
                  <c:v>8485.4899356211263</c:v>
                </c:pt>
                <c:pt idx="4">
                  <c:v>8485.4899356211263</c:v>
                </c:pt>
                <c:pt idx="5">
                  <c:v>8485.4899356211263</c:v>
                </c:pt>
                <c:pt idx="6">
                  <c:v>8485.4899356211263</c:v>
                </c:pt>
                <c:pt idx="7">
                  <c:v>8485.4899356211263</c:v>
                </c:pt>
                <c:pt idx="8">
                  <c:v>8485.4899356211263</c:v>
                </c:pt>
                <c:pt idx="9">
                  <c:v>8485.4899356211263</c:v>
                </c:pt>
                <c:pt idx="10">
                  <c:v>8485.4899356211263</c:v>
                </c:pt>
                <c:pt idx="11">
                  <c:v>8485.4899356211263</c:v>
                </c:pt>
                <c:pt idx="12">
                  <c:v>8485.4899356211263</c:v>
                </c:pt>
                <c:pt idx="13">
                  <c:v>8485.4899356211263</c:v>
                </c:pt>
                <c:pt idx="14">
                  <c:v>8485.4899356211263</c:v>
                </c:pt>
                <c:pt idx="15">
                  <c:v>8485.4899356211263</c:v>
                </c:pt>
                <c:pt idx="16">
                  <c:v>8485.4899356211263</c:v>
                </c:pt>
                <c:pt idx="17">
                  <c:v>8485.4899356211263</c:v>
                </c:pt>
                <c:pt idx="18">
                  <c:v>8485.4899356211263</c:v>
                </c:pt>
                <c:pt idx="19">
                  <c:v>8485.4899356211263</c:v>
                </c:pt>
                <c:pt idx="20">
                  <c:v>8485.4899356211263</c:v>
                </c:pt>
                <c:pt idx="21">
                  <c:v>8485.4899356211263</c:v>
                </c:pt>
                <c:pt idx="22">
                  <c:v>8485.4899356211263</c:v>
                </c:pt>
                <c:pt idx="23">
                  <c:v>8485.4899356211263</c:v>
                </c:pt>
                <c:pt idx="24">
                  <c:v>8485.4899356211263</c:v>
                </c:pt>
                <c:pt idx="25">
                  <c:v>8485.4899356211263</c:v>
                </c:pt>
                <c:pt idx="26">
                  <c:v>8485.4899356211263</c:v>
                </c:pt>
                <c:pt idx="27">
                  <c:v>8485.4899356211263</c:v>
                </c:pt>
                <c:pt idx="28">
                  <c:v>8485.4899356211263</c:v>
                </c:pt>
                <c:pt idx="29">
                  <c:v>8485.4899356211263</c:v>
                </c:pt>
                <c:pt idx="30">
                  <c:v>8485.4899356211263</c:v>
                </c:pt>
                <c:pt idx="31">
                  <c:v>8485.4899356211263</c:v>
                </c:pt>
                <c:pt idx="32">
                  <c:v>8485.4899356211263</c:v>
                </c:pt>
                <c:pt idx="33">
                  <c:v>8485.4899356211263</c:v>
                </c:pt>
                <c:pt idx="34">
                  <c:v>8485.4899356211263</c:v>
                </c:pt>
                <c:pt idx="35">
                  <c:v>8485.4899356211263</c:v>
                </c:pt>
                <c:pt idx="36">
                  <c:v>8485.4899356211263</c:v>
                </c:pt>
                <c:pt idx="37">
                  <c:v>8485.4899356211263</c:v>
                </c:pt>
                <c:pt idx="38">
                  <c:v>8485.4899356211263</c:v>
                </c:pt>
                <c:pt idx="39">
                  <c:v>8485.4899356211263</c:v>
                </c:pt>
                <c:pt idx="40">
                  <c:v>8485.4899356211263</c:v>
                </c:pt>
                <c:pt idx="41">
                  <c:v>8485.4899356211263</c:v>
                </c:pt>
                <c:pt idx="42">
                  <c:v>8485.4899356211263</c:v>
                </c:pt>
                <c:pt idx="43">
                  <c:v>8485.4899356211263</c:v>
                </c:pt>
                <c:pt idx="44">
                  <c:v>8485.4899356211263</c:v>
                </c:pt>
                <c:pt idx="45">
                  <c:v>8485.4899356211263</c:v>
                </c:pt>
                <c:pt idx="46">
                  <c:v>8485.4899356211263</c:v>
                </c:pt>
                <c:pt idx="47">
                  <c:v>8485.4899356211263</c:v>
                </c:pt>
                <c:pt idx="48">
                  <c:v>8485.4899356211263</c:v>
                </c:pt>
                <c:pt idx="49">
                  <c:v>8485.4899356211263</c:v>
                </c:pt>
                <c:pt idx="50">
                  <c:v>8485.4899356211263</c:v>
                </c:pt>
                <c:pt idx="51">
                  <c:v>8485.4899356211263</c:v>
                </c:pt>
                <c:pt idx="52">
                  <c:v>8485.4899356211263</c:v>
                </c:pt>
                <c:pt idx="53">
                  <c:v>8485.4899356211263</c:v>
                </c:pt>
                <c:pt idx="54">
                  <c:v>8485.4899356211263</c:v>
                </c:pt>
                <c:pt idx="55">
                  <c:v>8485.4899356211263</c:v>
                </c:pt>
                <c:pt idx="56">
                  <c:v>8485.4899356211263</c:v>
                </c:pt>
                <c:pt idx="57">
                  <c:v>8485.4899356211263</c:v>
                </c:pt>
                <c:pt idx="58">
                  <c:v>8485.4899356211263</c:v>
                </c:pt>
                <c:pt idx="59">
                  <c:v>8485.4899356211263</c:v>
                </c:pt>
                <c:pt idx="60">
                  <c:v>8485.4899356211263</c:v>
                </c:pt>
                <c:pt idx="61">
                  <c:v>8485.4899356211263</c:v>
                </c:pt>
                <c:pt idx="62">
                  <c:v>8485.4899356211263</c:v>
                </c:pt>
                <c:pt idx="63">
                  <c:v>8485.4899356211263</c:v>
                </c:pt>
                <c:pt idx="64">
                  <c:v>8485.4899356211263</c:v>
                </c:pt>
                <c:pt idx="65">
                  <c:v>8485.4899356211263</c:v>
                </c:pt>
                <c:pt idx="66">
                  <c:v>8485.4899356211263</c:v>
                </c:pt>
                <c:pt idx="67">
                  <c:v>8485.4899356211263</c:v>
                </c:pt>
                <c:pt idx="68">
                  <c:v>8485.4899356211263</c:v>
                </c:pt>
                <c:pt idx="69">
                  <c:v>8485.4899356211263</c:v>
                </c:pt>
                <c:pt idx="70">
                  <c:v>8485.4899356211263</c:v>
                </c:pt>
                <c:pt idx="71">
                  <c:v>8485.4899356211263</c:v>
                </c:pt>
                <c:pt idx="72">
                  <c:v>8485.4899356211263</c:v>
                </c:pt>
                <c:pt idx="73">
                  <c:v>8485.4899356211263</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387A-4F72-962B-EE7DCBE4F068}"/>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市区町村別_歯科医療費!$AS$5</c:f>
              <c:strCache>
                <c:ptCount val="1"/>
                <c:pt idx="0">
                  <c:v>前年度との差分(一日当たりの医療費)</c:v>
                </c:pt>
              </c:strCache>
            </c:strRef>
          </c:tx>
          <c:spPr>
            <a:solidFill>
              <a:schemeClr val="accent1"/>
            </a:solidFill>
            <a:ln>
              <a:noFill/>
            </a:ln>
          </c:spPr>
          <c:invertIfNegative val="0"/>
          <c:dLbls>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泉南市</c:v>
                </c:pt>
                <c:pt idx="1">
                  <c:v>能勢町</c:v>
                </c:pt>
                <c:pt idx="2">
                  <c:v>熊取町</c:v>
                </c:pt>
                <c:pt idx="3">
                  <c:v>福島区</c:v>
                </c:pt>
                <c:pt idx="4">
                  <c:v>豊能町</c:v>
                </c:pt>
                <c:pt idx="5">
                  <c:v>泉佐野市</c:v>
                </c:pt>
                <c:pt idx="6">
                  <c:v>此花区</c:v>
                </c:pt>
                <c:pt idx="7">
                  <c:v>西区</c:v>
                </c:pt>
                <c:pt idx="8">
                  <c:v>四條畷市</c:v>
                </c:pt>
                <c:pt idx="9">
                  <c:v>大阪狭山市</c:v>
                </c:pt>
                <c:pt idx="10">
                  <c:v>豊中市</c:v>
                </c:pt>
                <c:pt idx="11">
                  <c:v>太子町</c:v>
                </c:pt>
                <c:pt idx="12">
                  <c:v>箕面市</c:v>
                </c:pt>
                <c:pt idx="13">
                  <c:v>堺市南区</c:v>
                </c:pt>
                <c:pt idx="14">
                  <c:v>門真市</c:v>
                </c:pt>
                <c:pt idx="15">
                  <c:v>茨木市</c:v>
                </c:pt>
                <c:pt idx="16">
                  <c:v>淀川区</c:v>
                </c:pt>
                <c:pt idx="17">
                  <c:v>貝塚市</c:v>
                </c:pt>
                <c:pt idx="18">
                  <c:v>千早赤阪村</c:v>
                </c:pt>
                <c:pt idx="19">
                  <c:v>港区</c:v>
                </c:pt>
                <c:pt idx="20">
                  <c:v>摂津市</c:v>
                </c:pt>
                <c:pt idx="21">
                  <c:v>八尾市</c:v>
                </c:pt>
                <c:pt idx="22">
                  <c:v>岸和田市</c:v>
                </c:pt>
                <c:pt idx="23">
                  <c:v>浪速区</c:v>
                </c:pt>
                <c:pt idx="24">
                  <c:v>河内長野市</c:v>
                </c:pt>
                <c:pt idx="25">
                  <c:v>大東市</c:v>
                </c:pt>
                <c:pt idx="26">
                  <c:v>北区</c:v>
                </c:pt>
                <c:pt idx="27">
                  <c:v>富田林市</c:v>
                </c:pt>
                <c:pt idx="28">
                  <c:v>東淀川区</c:v>
                </c:pt>
                <c:pt idx="29">
                  <c:v>高石市</c:v>
                </c:pt>
                <c:pt idx="30">
                  <c:v>泉大津市</c:v>
                </c:pt>
                <c:pt idx="31">
                  <c:v>田尻町</c:v>
                </c:pt>
                <c:pt idx="32">
                  <c:v>堺市西区</c:v>
                </c:pt>
                <c:pt idx="33">
                  <c:v>吹田市</c:v>
                </c:pt>
                <c:pt idx="34">
                  <c:v>和泉市</c:v>
                </c:pt>
                <c:pt idx="35">
                  <c:v>都島区</c:v>
                </c:pt>
                <c:pt idx="36">
                  <c:v>枚方市</c:v>
                </c:pt>
                <c:pt idx="37">
                  <c:v>河南町</c:v>
                </c:pt>
                <c:pt idx="38">
                  <c:v>阪南市</c:v>
                </c:pt>
                <c:pt idx="39">
                  <c:v>池田市</c:v>
                </c:pt>
                <c:pt idx="40">
                  <c:v>東住吉区</c:v>
                </c:pt>
                <c:pt idx="41">
                  <c:v>中央区</c:v>
                </c:pt>
                <c:pt idx="42">
                  <c:v>松原市</c:v>
                </c:pt>
                <c:pt idx="43">
                  <c:v>東大阪市</c:v>
                </c:pt>
                <c:pt idx="44">
                  <c:v>堺市</c:v>
                </c:pt>
                <c:pt idx="45">
                  <c:v>城東区</c:v>
                </c:pt>
                <c:pt idx="46">
                  <c:v>住之江区</c:v>
                </c:pt>
                <c:pt idx="47">
                  <c:v>大阪市</c:v>
                </c:pt>
                <c:pt idx="48">
                  <c:v>交野市</c:v>
                </c:pt>
                <c:pt idx="49">
                  <c:v>羽曳野市</c:v>
                </c:pt>
                <c:pt idx="50">
                  <c:v>堺市東区</c:v>
                </c:pt>
                <c:pt idx="51">
                  <c:v>阿倍野区</c:v>
                </c:pt>
                <c:pt idx="52">
                  <c:v>守口市</c:v>
                </c:pt>
                <c:pt idx="53">
                  <c:v>堺市中区</c:v>
                </c:pt>
                <c:pt idx="54">
                  <c:v>堺市堺区</c:v>
                </c:pt>
                <c:pt idx="55">
                  <c:v>旭区</c:v>
                </c:pt>
                <c:pt idx="56">
                  <c:v>鶴見区</c:v>
                </c:pt>
                <c:pt idx="57">
                  <c:v>生野区</c:v>
                </c:pt>
                <c:pt idx="58">
                  <c:v>堺市北区</c:v>
                </c:pt>
                <c:pt idx="59">
                  <c:v>西成区</c:v>
                </c:pt>
                <c:pt idx="60">
                  <c:v>岬町</c:v>
                </c:pt>
                <c:pt idx="61">
                  <c:v>平野区</c:v>
                </c:pt>
                <c:pt idx="62">
                  <c:v>東成区</c:v>
                </c:pt>
                <c:pt idx="63">
                  <c:v>住吉区</c:v>
                </c:pt>
                <c:pt idx="64">
                  <c:v>天王寺区</c:v>
                </c:pt>
                <c:pt idx="65">
                  <c:v>高槻市</c:v>
                </c:pt>
                <c:pt idx="66">
                  <c:v>堺市美原区</c:v>
                </c:pt>
                <c:pt idx="67">
                  <c:v>大正区</c:v>
                </c:pt>
                <c:pt idx="68">
                  <c:v>寝屋川市</c:v>
                </c:pt>
                <c:pt idx="69">
                  <c:v>忠岡町</c:v>
                </c:pt>
                <c:pt idx="70">
                  <c:v>柏原市</c:v>
                </c:pt>
                <c:pt idx="71">
                  <c:v>島本町</c:v>
                </c:pt>
                <c:pt idx="72">
                  <c:v>藤井寺市</c:v>
                </c:pt>
                <c:pt idx="73">
                  <c:v>西淀川区</c:v>
                </c:pt>
              </c:strCache>
            </c:strRef>
          </c:cat>
          <c:val>
            <c:numRef>
              <c:f>市区町村別_歯科医療費!$AS$6:$AS$79</c:f>
              <c:numCache>
                <c:formatCode>General</c:formatCode>
                <c:ptCount val="74"/>
                <c:pt idx="0">
                  <c:v>2</c:v>
                </c:pt>
                <c:pt idx="1">
                  <c:v>774</c:v>
                </c:pt>
                <c:pt idx="2">
                  <c:v>134</c:v>
                </c:pt>
                <c:pt idx="3">
                  <c:v>-60</c:v>
                </c:pt>
                <c:pt idx="4">
                  <c:v>-242</c:v>
                </c:pt>
                <c:pt idx="5">
                  <c:v>37</c:v>
                </c:pt>
                <c:pt idx="6">
                  <c:v>93</c:v>
                </c:pt>
                <c:pt idx="7">
                  <c:v>64</c:v>
                </c:pt>
                <c:pt idx="8">
                  <c:v>-40</c:v>
                </c:pt>
                <c:pt idx="9">
                  <c:v>108</c:v>
                </c:pt>
                <c:pt idx="10">
                  <c:v>-4</c:v>
                </c:pt>
                <c:pt idx="11">
                  <c:v>61</c:v>
                </c:pt>
                <c:pt idx="12">
                  <c:v>165</c:v>
                </c:pt>
                <c:pt idx="13">
                  <c:v>80</c:v>
                </c:pt>
                <c:pt idx="14">
                  <c:v>-139</c:v>
                </c:pt>
                <c:pt idx="15">
                  <c:v>25</c:v>
                </c:pt>
                <c:pt idx="16">
                  <c:v>48</c:v>
                </c:pt>
                <c:pt idx="17">
                  <c:v>45</c:v>
                </c:pt>
                <c:pt idx="18">
                  <c:v>-444</c:v>
                </c:pt>
                <c:pt idx="19">
                  <c:v>-28</c:v>
                </c:pt>
                <c:pt idx="20">
                  <c:v>37</c:v>
                </c:pt>
                <c:pt idx="21">
                  <c:v>-15</c:v>
                </c:pt>
                <c:pt idx="22">
                  <c:v>-155</c:v>
                </c:pt>
                <c:pt idx="23">
                  <c:v>206</c:v>
                </c:pt>
                <c:pt idx="24">
                  <c:v>16</c:v>
                </c:pt>
                <c:pt idx="25">
                  <c:v>94</c:v>
                </c:pt>
                <c:pt idx="26">
                  <c:v>29</c:v>
                </c:pt>
                <c:pt idx="27">
                  <c:v>51</c:v>
                </c:pt>
                <c:pt idx="28">
                  <c:v>53</c:v>
                </c:pt>
                <c:pt idx="29">
                  <c:v>212</c:v>
                </c:pt>
                <c:pt idx="30">
                  <c:v>-90</c:v>
                </c:pt>
                <c:pt idx="31">
                  <c:v>-4</c:v>
                </c:pt>
                <c:pt idx="32">
                  <c:v>-77</c:v>
                </c:pt>
                <c:pt idx="33">
                  <c:v>32</c:v>
                </c:pt>
                <c:pt idx="34">
                  <c:v>-51</c:v>
                </c:pt>
                <c:pt idx="35">
                  <c:v>-84</c:v>
                </c:pt>
                <c:pt idx="36">
                  <c:v>10</c:v>
                </c:pt>
                <c:pt idx="37">
                  <c:v>-48</c:v>
                </c:pt>
                <c:pt idx="38">
                  <c:v>234</c:v>
                </c:pt>
                <c:pt idx="39">
                  <c:v>191</c:v>
                </c:pt>
                <c:pt idx="40">
                  <c:v>95</c:v>
                </c:pt>
                <c:pt idx="41">
                  <c:v>416</c:v>
                </c:pt>
                <c:pt idx="42">
                  <c:v>32</c:v>
                </c:pt>
                <c:pt idx="43">
                  <c:v>1</c:v>
                </c:pt>
                <c:pt idx="44">
                  <c:v>-21</c:v>
                </c:pt>
                <c:pt idx="45">
                  <c:v>-68</c:v>
                </c:pt>
                <c:pt idx="46">
                  <c:v>-3</c:v>
                </c:pt>
                <c:pt idx="47">
                  <c:v>-14</c:v>
                </c:pt>
                <c:pt idx="48">
                  <c:v>-123</c:v>
                </c:pt>
                <c:pt idx="49">
                  <c:v>-13</c:v>
                </c:pt>
                <c:pt idx="50">
                  <c:v>57</c:v>
                </c:pt>
                <c:pt idx="51">
                  <c:v>-75</c:v>
                </c:pt>
                <c:pt idx="52">
                  <c:v>-96</c:v>
                </c:pt>
                <c:pt idx="53">
                  <c:v>-111</c:v>
                </c:pt>
                <c:pt idx="54">
                  <c:v>-121</c:v>
                </c:pt>
                <c:pt idx="55">
                  <c:v>44</c:v>
                </c:pt>
                <c:pt idx="56">
                  <c:v>42</c:v>
                </c:pt>
                <c:pt idx="57">
                  <c:v>-215</c:v>
                </c:pt>
                <c:pt idx="58">
                  <c:v>43</c:v>
                </c:pt>
                <c:pt idx="59">
                  <c:v>-60</c:v>
                </c:pt>
                <c:pt idx="60">
                  <c:v>-365</c:v>
                </c:pt>
                <c:pt idx="61">
                  <c:v>-272</c:v>
                </c:pt>
                <c:pt idx="62">
                  <c:v>30</c:v>
                </c:pt>
                <c:pt idx="63">
                  <c:v>62</c:v>
                </c:pt>
                <c:pt idx="64">
                  <c:v>-15</c:v>
                </c:pt>
                <c:pt idx="65">
                  <c:v>36</c:v>
                </c:pt>
                <c:pt idx="66">
                  <c:v>-34</c:v>
                </c:pt>
                <c:pt idx="67">
                  <c:v>-20</c:v>
                </c:pt>
                <c:pt idx="68">
                  <c:v>-107</c:v>
                </c:pt>
                <c:pt idx="69">
                  <c:v>-54</c:v>
                </c:pt>
                <c:pt idx="70">
                  <c:v>-243</c:v>
                </c:pt>
                <c:pt idx="71">
                  <c:v>-106</c:v>
                </c:pt>
                <c:pt idx="72">
                  <c:v>-391</c:v>
                </c:pt>
                <c:pt idx="73">
                  <c:v>-56</c:v>
                </c:pt>
              </c:numCache>
            </c:numRef>
          </c:val>
          <c:extLst>
            <c:ext xmlns:c16="http://schemas.microsoft.com/office/drawing/2014/chart" uri="{C3380CC4-5D6E-409C-BE32-E72D297353CC}">
              <c16:uniqueId val="{00000009-BF57-4787-A8AC-A1DBCBC76850}"/>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9381635097266309"/>
                  <c:y val="-0.87671062808795441"/>
                </c:manualLayout>
              </c:layout>
              <c:tx>
                <c:rich>
                  <a:bodyPr/>
                  <a:lstStyle/>
                  <a:p>
                    <a:fld id="{1E9142B7-B270-4013-8E02-4DE1B86926DE}" type="SERIESNAME">
                      <a:rPr lang="ja-JP" altLang="en-US"/>
                      <a:pPr/>
                      <a:t>[系列名]</a:t>
                    </a:fld>
                    <a:r>
                      <a:rPr lang="ja-JP" altLang="en-US" baseline="0"/>
                      <a:t>
</a:t>
                    </a:r>
                    <a:fld id="{12EDC59B-3CE7-4352-A8B5-36FE46FB0A6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BF57-4787-A8AC-A1DBCBC7685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57-4787-A8AC-A1DBCBC76850}"/>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市区町村別_歯科医療費!$BO$6:$BO$79</c:f>
              <c:numCache>
                <c:formatCode>General</c:formatCode>
                <c:ptCount val="7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C-BF57-4787-A8AC-A1DBCBC76850}"/>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456666666666671"/>
        </c:manualLayout>
      </c:layout>
      <c:barChart>
        <c:barDir val="bar"/>
        <c:grouping val="clustered"/>
        <c:varyColors val="0"/>
        <c:ser>
          <c:idx val="0"/>
          <c:order val="0"/>
          <c:tx>
            <c:strRef>
              <c:f>市区町村別_年齢調整歯科医療費!$O$3</c:f>
              <c:strCache>
                <c:ptCount val="1"/>
                <c:pt idx="0">
                  <c:v>年齢調整後被保険者一人当たりの歯科医療費</c:v>
                </c:pt>
              </c:strCache>
            </c:strRef>
          </c:tx>
          <c:spPr>
            <a:solidFill>
              <a:schemeClr val="accent1">
                <a:lumMod val="75000"/>
              </a:schemeClr>
            </a:solidFill>
            <a:ln>
              <a:noFill/>
            </a:ln>
          </c:spPr>
          <c:invertIfNegative val="0"/>
          <c:dLbls>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市区町村別_年齢調整歯科医療費!$E$5:$E$78</c:f>
              <c:numCache>
                <c:formatCode>General</c:formatCode>
                <c:ptCount val="74"/>
                <c:pt idx="0">
                  <c:v>46256.411375000003</c:v>
                </c:pt>
                <c:pt idx="1">
                  <c:v>46186.614754000002</c:v>
                </c:pt>
                <c:pt idx="2">
                  <c:v>46196.372751000003</c:v>
                </c:pt>
                <c:pt idx="3">
                  <c:v>46316.185905999999</c:v>
                </c:pt>
                <c:pt idx="4">
                  <c:v>46103.766920000002</c:v>
                </c:pt>
                <c:pt idx="5">
                  <c:v>46376.476282000003</c:v>
                </c:pt>
                <c:pt idx="6">
                  <c:v>46245.675438999999</c:v>
                </c:pt>
                <c:pt idx="7">
                  <c:v>46250.004402999999</c:v>
                </c:pt>
                <c:pt idx="8">
                  <c:v>46256.183841999999</c:v>
                </c:pt>
                <c:pt idx="9">
                  <c:v>46195.56467</c:v>
                </c:pt>
                <c:pt idx="10">
                  <c:v>46347.365611000001</c:v>
                </c:pt>
                <c:pt idx="11">
                  <c:v>46356.534468999998</c:v>
                </c:pt>
                <c:pt idx="12">
                  <c:v>46458.098513999998</c:v>
                </c:pt>
                <c:pt idx="13">
                  <c:v>46364.153402999997</c:v>
                </c:pt>
                <c:pt idx="14">
                  <c:v>46307.038343</c:v>
                </c:pt>
                <c:pt idx="15">
                  <c:v>46377.955600000001</c:v>
                </c:pt>
                <c:pt idx="16">
                  <c:v>46356.596342999997</c:v>
                </c:pt>
                <c:pt idx="17">
                  <c:v>46395.385945000002</c:v>
                </c:pt>
                <c:pt idx="18">
                  <c:v>46380.554517999997</c:v>
                </c:pt>
                <c:pt idx="19">
                  <c:v>46167.466215</c:v>
                </c:pt>
                <c:pt idx="20">
                  <c:v>46373.306191000003</c:v>
                </c:pt>
                <c:pt idx="21">
                  <c:v>46096.595438999997</c:v>
                </c:pt>
                <c:pt idx="22">
                  <c:v>46474.206430999999</c:v>
                </c:pt>
                <c:pt idx="23">
                  <c:v>46171.489757000003</c:v>
                </c:pt>
                <c:pt idx="24">
                  <c:v>46236.658561999997</c:v>
                </c:pt>
                <c:pt idx="25">
                  <c:v>46153.365226000002</c:v>
                </c:pt>
                <c:pt idx="26">
                  <c:v>46273.545868000001</c:v>
                </c:pt>
                <c:pt idx="27">
                  <c:v>46145.247660000001</c:v>
                </c:pt>
                <c:pt idx="28">
                  <c:v>46248.713045999997</c:v>
                </c:pt>
                <c:pt idx="29">
                  <c:v>46223.234756999998</c:v>
                </c:pt>
                <c:pt idx="30">
                  <c:v>46104.905272000004</c:v>
                </c:pt>
                <c:pt idx="31">
                  <c:v>46297.641637000001</c:v>
                </c:pt>
                <c:pt idx="32">
                  <c:v>45944.903453999999</c:v>
                </c:pt>
                <c:pt idx="33">
                  <c:v>46194.386895000003</c:v>
                </c:pt>
                <c:pt idx="34">
                  <c:v>46173.487476000002</c:v>
                </c:pt>
                <c:pt idx="35">
                  <c:v>46184.885752000002</c:v>
                </c:pt>
                <c:pt idx="36">
                  <c:v>46076.545140000002</c:v>
                </c:pt>
                <c:pt idx="37">
                  <c:v>46131.427802999999</c:v>
                </c:pt>
                <c:pt idx="38">
                  <c:v>46158.501436999999</c:v>
                </c:pt>
                <c:pt idx="39">
                  <c:v>46274.025091000003</c:v>
                </c:pt>
                <c:pt idx="40">
                  <c:v>46270.916467000003</c:v>
                </c:pt>
                <c:pt idx="41">
                  <c:v>46015.782052000002</c:v>
                </c:pt>
                <c:pt idx="42">
                  <c:v>46040.30906</c:v>
                </c:pt>
                <c:pt idx="43">
                  <c:v>46176.275126</c:v>
                </c:pt>
                <c:pt idx="44">
                  <c:v>46277.135148000001</c:v>
                </c:pt>
                <c:pt idx="45">
                  <c:v>46166.211689999996</c:v>
                </c:pt>
                <c:pt idx="46">
                  <c:v>46096.835570000003</c:v>
                </c:pt>
                <c:pt idx="47">
                  <c:v>46038.158682000001</c:v>
                </c:pt>
                <c:pt idx="48">
                  <c:v>46220.478951999998</c:v>
                </c:pt>
                <c:pt idx="49">
                  <c:v>46125.951000000001</c:v>
                </c:pt>
                <c:pt idx="50">
                  <c:v>45979.673304999997</c:v>
                </c:pt>
                <c:pt idx="51">
                  <c:v>46042.433666999998</c:v>
                </c:pt>
                <c:pt idx="52">
                  <c:v>46112.803956000003</c:v>
                </c:pt>
                <c:pt idx="53">
                  <c:v>46160.060373</c:v>
                </c:pt>
                <c:pt idx="54">
                  <c:v>46267.422498</c:v>
                </c:pt>
                <c:pt idx="55">
                  <c:v>46041.684115999997</c:v>
                </c:pt>
                <c:pt idx="56">
                  <c:v>46174.610702999998</c:v>
                </c:pt>
                <c:pt idx="57">
                  <c:v>46213.731290999996</c:v>
                </c:pt>
                <c:pt idx="58">
                  <c:v>46133.804459999999</c:v>
                </c:pt>
                <c:pt idx="59">
                  <c:v>46110.150484999998</c:v>
                </c:pt>
                <c:pt idx="60">
                  <c:v>46006.611000999997</c:v>
                </c:pt>
                <c:pt idx="61">
                  <c:v>46110.126242999999</c:v>
                </c:pt>
                <c:pt idx="62">
                  <c:v>46094.042440999998</c:v>
                </c:pt>
                <c:pt idx="63">
                  <c:v>46131.845945000001</c:v>
                </c:pt>
                <c:pt idx="64">
                  <c:v>45950.195162999997</c:v>
                </c:pt>
                <c:pt idx="65">
                  <c:v>45876.657179000002</c:v>
                </c:pt>
                <c:pt idx="66">
                  <c:v>45969.606470999999</c:v>
                </c:pt>
                <c:pt idx="67">
                  <c:v>46285.465408999997</c:v>
                </c:pt>
                <c:pt idx="68">
                  <c:v>45867.001336000001</c:v>
                </c:pt>
                <c:pt idx="69">
                  <c:v>46290.519894999998</c:v>
                </c:pt>
                <c:pt idx="70">
                  <c:v>46192.814789999997</c:v>
                </c:pt>
                <c:pt idx="71">
                  <c:v>45947.423345000003</c:v>
                </c:pt>
                <c:pt idx="72">
                  <c:v>46257.592926999998</c:v>
                </c:pt>
                <c:pt idx="73">
                  <c:v>45822.923849999999</c:v>
                </c:pt>
              </c:numCache>
            </c:numRef>
          </c:val>
          <c:extLst>
            <c:ext xmlns:c16="http://schemas.microsoft.com/office/drawing/2014/chart" uri="{C3380CC4-5D6E-409C-BE32-E72D297353CC}">
              <c16:uniqueId val="{0000001A-03D7-49A7-9530-E68E9ADADFEF}"/>
            </c:ext>
          </c:extLst>
        </c:ser>
        <c:dLbls>
          <c:dLblPos val="outEnd"/>
          <c:showLegendKey val="0"/>
          <c:showVal val="1"/>
          <c:showCatName val="0"/>
          <c:showSerName val="0"/>
          <c:showPercent val="0"/>
          <c:showBubbleSize val="0"/>
        </c:dLbls>
        <c:gapWidth val="150"/>
        <c:axId val="383248352"/>
        <c:axId val="3832489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482727763067568"/>
                  <c:y val="-0.856235230840964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81E-4A47-B9CC-3F8641FE0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市区町村別_年齢調整歯科医療費!$O$5:$O$78</c:f>
              <c:numCache>
                <c:formatCode>General</c:formatCode>
                <c:ptCount val="74"/>
                <c:pt idx="0">
                  <c:v>46119.041087541758</c:v>
                </c:pt>
                <c:pt idx="1">
                  <c:v>46119.041087541758</c:v>
                </c:pt>
                <c:pt idx="2">
                  <c:v>46119.041087541758</c:v>
                </c:pt>
                <c:pt idx="3">
                  <c:v>46119.041087541758</c:v>
                </c:pt>
                <c:pt idx="4">
                  <c:v>46119.041087541758</c:v>
                </c:pt>
                <c:pt idx="5">
                  <c:v>46119.041087541758</c:v>
                </c:pt>
                <c:pt idx="6">
                  <c:v>46119.041087541758</c:v>
                </c:pt>
                <c:pt idx="7">
                  <c:v>46119.041087541758</c:v>
                </c:pt>
                <c:pt idx="8">
                  <c:v>46119.041087541758</c:v>
                </c:pt>
                <c:pt idx="9">
                  <c:v>46119.041087541758</c:v>
                </c:pt>
                <c:pt idx="10">
                  <c:v>46119.041087541758</c:v>
                </c:pt>
                <c:pt idx="11">
                  <c:v>46119.041087541758</c:v>
                </c:pt>
                <c:pt idx="12">
                  <c:v>46119.041087541758</c:v>
                </c:pt>
                <c:pt idx="13">
                  <c:v>46119.041087541758</c:v>
                </c:pt>
                <c:pt idx="14">
                  <c:v>46119.041087541758</c:v>
                </c:pt>
                <c:pt idx="15">
                  <c:v>46119.041087541758</c:v>
                </c:pt>
                <c:pt idx="16">
                  <c:v>46119.041087541758</c:v>
                </c:pt>
                <c:pt idx="17">
                  <c:v>46119.041087541758</c:v>
                </c:pt>
                <c:pt idx="18">
                  <c:v>46119.041087541758</c:v>
                </c:pt>
                <c:pt idx="19">
                  <c:v>46119.041087541758</c:v>
                </c:pt>
                <c:pt idx="20">
                  <c:v>46119.041087541758</c:v>
                </c:pt>
                <c:pt idx="21">
                  <c:v>46119.041087541758</c:v>
                </c:pt>
                <c:pt idx="22">
                  <c:v>46119.041087541758</c:v>
                </c:pt>
                <c:pt idx="23">
                  <c:v>46119.041087541758</c:v>
                </c:pt>
                <c:pt idx="24">
                  <c:v>46119.041087541758</c:v>
                </c:pt>
                <c:pt idx="25">
                  <c:v>46119.041087541758</c:v>
                </c:pt>
                <c:pt idx="26">
                  <c:v>46119.041087541758</c:v>
                </c:pt>
                <c:pt idx="27">
                  <c:v>46119.041087541758</c:v>
                </c:pt>
                <c:pt idx="28">
                  <c:v>46119.041087541758</c:v>
                </c:pt>
                <c:pt idx="29">
                  <c:v>46119.041087541758</c:v>
                </c:pt>
                <c:pt idx="30">
                  <c:v>46119.041087541758</c:v>
                </c:pt>
                <c:pt idx="31">
                  <c:v>46119.041087541758</c:v>
                </c:pt>
                <c:pt idx="32">
                  <c:v>46119.041087541758</c:v>
                </c:pt>
                <c:pt idx="33">
                  <c:v>46119.041087541758</c:v>
                </c:pt>
                <c:pt idx="34">
                  <c:v>46119.041087541758</c:v>
                </c:pt>
                <c:pt idx="35">
                  <c:v>46119.041087541758</c:v>
                </c:pt>
                <c:pt idx="36">
                  <c:v>46119.041087541758</c:v>
                </c:pt>
                <c:pt idx="37">
                  <c:v>46119.041087541758</c:v>
                </c:pt>
                <c:pt idx="38">
                  <c:v>46119.041087541758</c:v>
                </c:pt>
                <c:pt idx="39">
                  <c:v>46119.041087541758</c:v>
                </c:pt>
                <c:pt idx="40">
                  <c:v>46119.041087541758</c:v>
                </c:pt>
                <c:pt idx="41">
                  <c:v>46119.041087541758</c:v>
                </c:pt>
                <c:pt idx="42">
                  <c:v>46119.041087541758</c:v>
                </c:pt>
                <c:pt idx="43">
                  <c:v>46119.041087541758</c:v>
                </c:pt>
                <c:pt idx="44">
                  <c:v>46119.041087541758</c:v>
                </c:pt>
                <c:pt idx="45">
                  <c:v>46119.041087541758</c:v>
                </c:pt>
                <c:pt idx="46">
                  <c:v>46119.041087541758</c:v>
                </c:pt>
                <c:pt idx="47">
                  <c:v>46119.041087541758</c:v>
                </c:pt>
                <c:pt idx="48">
                  <c:v>46119.041087541758</c:v>
                </c:pt>
                <c:pt idx="49">
                  <c:v>46119.041087541758</c:v>
                </c:pt>
                <c:pt idx="50">
                  <c:v>46119.041087541758</c:v>
                </c:pt>
                <c:pt idx="51">
                  <c:v>46119.041087541758</c:v>
                </c:pt>
                <c:pt idx="52">
                  <c:v>46119.041087541758</c:v>
                </c:pt>
                <c:pt idx="53">
                  <c:v>46119.041087541758</c:v>
                </c:pt>
                <c:pt idx="54">
                  <c:v>46119.041087541758</c:v>
                </c:pt>
                <c:pt idx="55">
                  <c:v>46119.041087541758</c:v>
                </c:pt>
                <c:pt idx="56">
                  <c:v>46119.041087541758</c:v>
                </c:pt>
                <c:pt idx="57">
                  <c:v>46119.041087541758</c:v>
                </c:pt>
                <c:pt idx="58">
                  <c:v>46119.041087541758</c:v>
                </c:pt>
                <c:pt idx="59">
                  <c:v>46119.041087541758</c:v>
                </c:pt>
                <c:pt idx="60">
                  <c:v>46119.041087541758</c:v>
                </c:pt>
                <c:pt idx="61">
                  <c:v>46119.041087541758</c:v>
                </c:pt>
                <c:pt idx="62">
                  <c:v>46119.041087541758</c:v>
                </c:pt>
                <c:pt idx="63">
                  <c:v>46119.041087541758</c:v>
                </c:pt>
                <c:pt idx="64">
                  <c:v>46119.041087541758</c:v>
                </c:pt>
                <c:pt idx="65">
                  <c:v>46119.041087541758</c:v>
                </c:pt>
                <c:pt idx="66">
                  <c:v>46119.041087541758</c:v>
                </c:pt>
                <c:pt idx="67">
                  <c:v>46119.041087541758</c:v>
                </c:pt>
                <c:pt idx="68">
                  <c:v>46119.041087541758</c:v>
                </c:pt>
                <c:pt idx="69">
                  <c:v>46119.041087541758</c:v>
                </c:pt>
                <c:pt idx="70">
                  <c:v>46119.041087541758</c:v>
                </c:pt>
                <c:pt idx="71">
                  <c:v>46119.041087541758</c:v>
                </c:pt>
                <c:pt idx="72">
                  <c:v>46119.041087541758</c:v>
                </c:pt>
                <c:pt idx="73">
                  <c:v>46119.041087541758</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1"/>
          <c:showCatName val="0"/>
          <c:showSerName val="0"/>
          <c:showPercent val="0"/>
          <c:showBubbleSize val="0"/>
        </c:dLbls>
        <c:axId val="383239952"/>
        <c:axId val="383345792"/>
      </c:scatterChart>
      <c:catAx>
        <c:axId val="383248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48912"/>
        <c:crosses val="autoZero"/>
        <c:auto val="1"/>
        <c:lblAlgn val="ctr"/>
        <c:lblOffset val="100"/>
        <c:noMultiLvlLbl val="0"/>
      </c:catAx>
      <c:valAx>
        <c:axId val="383248912"/>
        <c:scaling>
          <c:orientation val="minMax"/>
          <c:max val="6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840566776476218"/>
              <c:y val="4.2330895643666155E-2"/>
            </c:manualLayout>
          </c:layout>
          <c:overlay val="0"/>
        </c:title>
        <c:numFmt formatCode="#,##0_ " sourceLinked="0"/>
        <c:majorTickMark val="out"/>
        <c:minorTickMark val="none"/>
        <c:tickLblPos val="nextTo"/>
        <c:spPr>
          <a:ln w="9525">
            <a:solidFill>
              <a:srgbClr val="7F7F7F"/>
            </a:solidFill>
            <a:prstDash val="solid"/>
          </a:ln>
        </c:spPr>
        <c:crossAx val="383248352"/>
        <c:crosses val="autoZero"/>
        <c:crossBetween val="between"/>
      </c:valAx>
      <c:valAx>
        <c:axId val="383345792"/>
        <c:scaling>
          <c:orientation val="minMax"/>
          <c:max val="50"/>
          <c:min val="0"/>
        </c:scaling>
        <c:delete val="1"/>
        <c:axPos val="r"/>
        <c:numFmt formatCode="General" sourceLinked="1"/>
        <c:majorTickMark val="out"/>
        <c:minorTickMark val="none"/>
        <c:tickLblPos val="nextTo"/>
        <c:crossAx val="383239952"/>
        <c:crosses val="max"/>
        <c:crossBetween val="midCat"/>
      </c:valAx>
      <c:valAx>
        <c:axId val="383239952"/>
        <c:scaling>
          <c:orientation val="minMax"/>
        </c:scaling>
        <c:delete val="1"/>
        <c:axPos val="b"/>
        <c:numFmt formatCode="General" sourceLinked="1"/>
        <c:majorTickMark val="out"/>
        <c:minorTickMark val="none"/>
        <c:tickLblPos val="nextTo"/>
        <c:crossAx val="3833457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oddHeader>&amp;R&amp;"ＭＳ 明朝,標準"&amp;12 歯科医療費の状況</c:oddHead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市区町村別_医療費全体における歯科医療費!$M$4</c:f>
              <c:strCache>
                <c:ptCount val="1"/>
                <c:pt idx="0">
                  <c:v>歯科医療費割合(医療費全体に占める割合)</c:v>
                </c:pt>
              </c:strCache>
            </c:strRef>
          </c:tx>
          <c:spPr>
            <a:solidFill>
              <a:schemeClr val="accent4">
                <a:lumMod val="60000"/>
                <a:lumOff val="40000"/>
              </a:schemeClr>
            </a:solidFill>
            <a:ln>
              <a:noFill/>
            </a:ln>
          </c:spPr>
          <c:invertIfNegative val="0"/>
          <c:dLbls>
            <c:dLbl>
              <c:idx val="2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34-4FDC-9949-BE6FF9B14A67}"/>
                </c:ext>
              </c:extLst>
            </c:dLbl>
            <c:dLbl>
              <c:idx val="2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34-4FDC-9949-BE6FF9B14A67}"/>
                </c:ext>
              </c:extLst>
            </c:dLbl>
            <c:dLbl>
              <c:idx val="2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34-4FDC-9949-BE6FF9B14A67}"/>
                </c:ext>
              </c:extLst>
            </c:dLbl>
            <c:dLbl>
              <c:idx val="3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34-4FDC-9949-BE6FF9B14A67}"/>
                </c:ext>
              </c:extLst>
            </c:dLbl>
            <c:dLbl>
              <c:idx val="3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34-4FDC-9949-BE6FF9B14A67}"/>
                </c:ext>
              </c:extLst>
            </c:dLbl>
            <c:dLbl>
              <c:idx val="3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34-4FDC-9949-BE6FF9B14A67}"/>
                </c:ext>
              </c:extLst>
            </c:dLbl>
            <c:dLbl>
              <c:idx val="3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34-4FDC-9949-BE6FF9B14A67}"/>
                </c:ext>
              </c:extLst>
            </c:dLbl>
            <c:dLbl>
              <c:idx val="3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734-4FDC-9949-BE6FF9B14A67}"/>
                </c:ext>
              </c:extLst>
            </c:dLbl>
            <c:dLbl>
              <c:idx val="3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34-4FDC-9949-BE6FF9B14A67}"/>
                </c:ext>
              </c:extLst>
            </c:dLbl>
            <c:dLbl>
              <c:idx val="3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34-4FDC-9949-BE6FF9B14A67}"/>
                </c:ext>
              </c:extLst>
            </c:dLbl>
            <c:dLbl>
              <c:idx val="3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EF0-48CA-82BA-6A6E0F548AA0}"/>
                </c:ext>
              </c:extLst>
            </c:dLbl>
            <c:dLbl>
              <c:idx val="3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EF0-48CA-82BA-6A6E0F548AA0}"/>
                </c:ext>
              </c:extLst>
            </c:dLbl>
            <c:dLbl>
              <c:idx val="3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EF0-48CA-82BA-6A6E0F548AA0}"/>
                </c:ext>
              </c:extLst>
            </c:dLbl>
            <c:dLbl>
              <c:idx val="4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EF0-48CA-82BA-6A6E0F548AA0}"/>
                </c:ext>
              </c:extLst>
            </c:dLbl>
            <c:dLbl>
              <c:idx val="4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EF0-48CA-82BA-6A6E0F548AA0}"/>
                </c:ext>
              </c:extLst>
            </c:dLbl>
            <c:dLbl>
              <c:idx val="42"/>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EF0-48CA-82BA-6A6E0F548AA0}"/>
                </c:ext>
              </c:extLst>
            </c:dLbl>
            <c:dLbl>
              <c:idx val="4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EF0-48CA-82BA-6A6E0F548AA0}"/>
                </c:ext>
              </c:extLst>
            </c:dLbl>
            <c:dLbl>
              <c:idx val="44"/>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EF0-48CA-82BA-6A6E0F548AA0}"/>
                </c:ext>
              </c:extLst>
            </c:dLbl>
            <c:dLbl>
              <c:idx val="45"/>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EF0-48CA-82BA-6A6E0F548AA0}"/>
                </c:ext>
              </c:extLst>
            </c:dLbl>
            <c:dLbl>
              <c:idx val="46"/>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EF0-48CA-82BA-6A6E0F548AA0}"/>
                </c:ext>
              </c:extLst>
            </c:dLbl>
            <c:dLbl>
              <c:idx val="47"/>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F0-48CA-82BA-6A6E0F548AA0}"/>
                </c:ext>
              </c:extLst>
            </c:dLbl>
            <c:dLbl>
              <c:idx val="48"/>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EF0-48CA-82BA-6A6E0F548AA0}"/>
                </c:ext>
              </c:extLst>
            </c:dLbl>
            <c:dLbl>
              <c:idx val="49"/>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EF0-48CA-82BA-6A6E0F548AA0}"/>
                </c:ext>
              </c:extLst>
            </c:dLbl>
            <c:dLbl>
              <c:idx val="50"/>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EF0-48CA-82BA-6A6E0F548AA0}"/>
                </c:ext>
              </c:extLst>
            </c:dLbl>
            <c:dLbl>
              <c:idx val="51"/>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EF0-48CA-82BA-6A6E0F548AA0}"/>
                </c:ext>
              </c:extLst>
            </c:dLbl>
            <c:dLbl>
              <c:idx val="52"/>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EF0-48CA-82BA-6A6E0F548AA0}"/>
                </c:ext>
              </c:extLst>
            </c:dLbl>
            <c:dLbl>
              <c:idx val="53"/>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34-4FDC-9949-BE6FF9B14A67}"/>
                </c:ext>
              </c:extLst>
            </c:dLbl>
            <c:dLbl>
              <c:idx val="54"/>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34-4FDC-9949-BE6FF9B14A67}"/>
                </c:ext>
              </c:extLst>
            </c:dLbl>
            <c:dLbl>
              <c:idx val="55"/>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34-4FDC-9949-BE6FF9B14A67}"/>
                </c:ext>
              </c:extLst>
            </c:dLbl>
            <c:dLbl>
              <c:idx val="56"/>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34-4FDC-9949-BE6FF9B14A67}"/>
                </c:ext>
              </c:extLst>
            </c:dLbl>
            <c:dLbl>
              <c:idx val="57"/>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4-4FDC-9949-BE6FF9B14A67}"/>
                </c:ext>
              </c:extLst>
            </c:dLbl>
            <c:dLbl>
              <c:idx val="58"/>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34-4FDC-9949-BE6FF9B14A6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北区</c:v>
                </c:pt>
                <c:pt idx="1">
                  <c:v>太子町</c:v>
                </c:pt>
                <c:pt idx="2">
                  <c:v>八尾市</c:v>
                </c:pt>
                <c:pt idx="3">
                  <c:v>東住吉区</c:v>
                </c:pt>
                <c:pt idx="4">
                  <c:v>豊能町</c:v>
                </c:pt>
                <c:pt idx="5">
                  <c:v>都島区</c:v>
                </c:pt>
                <c:pt idx="6">
                  <c:v>箕面市</c:v>
                </c:pt>
                <c:pt idx="7">
                  <c:v>交野市</c:v>
                </c:pt>
                <c:pt idx="8">
                  <c:v>藤井寺市</c:v>
                </c:pt>
                <c:pt idx="9">
                  <c:v>中央区</c:v>
                </c:pt>
                <c:pt idx="10">
                  <c:v>豊中市</c:v>
                </c:pt>
                <c:pt idx="11">
                  <c:v>堺市東区</c:v>
                </c:pt>
                <c:pt idx="12">
                  <c:v>堺市西区</c:v>
                </c:pt>
                <c:pt idx="13">
                  <c:v>堺市南区</c:v>
                </c:pt>
                <c:pt idx="14">
                  <c:v>堺市堺区</c:v>
                </c:pt>
                <c:pt idx="15">
                  <c:v>東大阪市</c:v>
                </c:pt>
                <c:pt idx="16">
                  <c:v>天王寺区</c:v>
                </c:pt>
                <c:pt idx="17">
                  <c:v>福島区</c:v>
                </c:pt>
                <c:pt idx="18">
                  <c:v>羽曳野市</c:v>
                </c:pt>
                <c:pt idx="19">
                  <c:v>阿倍野区</c:v>
                </c:pt>
                <c:pt idx="20">
                  <c:v>吹田市</c:v>
                </c:pt>
                <c:pt idx="21">
                  <c:v>河内長野市</c:v>
                </c:pt>
                <c:pt idx="22">
                  <c:v>西区</c:v>
                </c:pt>
                <c:pt idx="23">
                  <c:v>堺市</c:v>
                </c:pt>
                <c:pt idx="24">
                  <c:v>茨木市</c:v>
                </c:pt>
                <c:pt idx="25">
                  <c:v>大阪狭山市</c:v>
                </c:pt>
                <c:pt idx="26">
                  <c:v>門真市</c:v>
                </c:pt>
                <c:pt idx="27">
                  <c:v>旭区</c:v>
                </c:pt>
                <c:pt idx="28">
                  <c:v>淀川区</c:v>
                </c:pt>
                <c:pt idx="29">
                  <c:v>住之江区</c:v>
                </c:pt>
                <c:pt idx="30">
                  <c:v>大阪市</c:v>
                </c:pt>
                <c:pt idx="31">
                  <c:v>守口市</c:v>
                </c:pt>
                <c:pt idx="32">
                  <c:v>大東市</c:v>
                </c:pt>
                <c:pt idx="33">
                  <c:v>東成区</c:v>
                </c:pt>
                <c:pt idx="34">
                  <c:v>生野区</c:v>
                </c:pt>
                <c:pt idx="35">
                  <c:v>平野区</c:v>
                </c:pt>
                <c:pt idx="36">
                  <c:v>池田市</c:v>
                </c:pt>
                <c:pt idx="37">
                  <c:v>鶴見区</c:v>
                </c:pt>
                <c:pt idx="38">
                  <c:v>松原市</c:v>
                </c:pt>
                <c:pt idx="39">
                  <c:v>富田林市</c:v>
                </c:pt>
                <c:pt idx="40">
                  <c:v>堺市中区</c:v>
                </c:pt>
                <c:pt idx="41">
                  <c:v>城東区</c:v>
                </c:pt>
                <c:pt idx="42">
                  <c:v>堺市北区</c:v>
                </c:pt>
                <c:pt idx="43">
                  <c:v>和泉市</c:v>
                </c:pt>
                <c:pt idx="44">
                  <c:v>住吉区</c:v>
                </c:pt>
                <c:pt idx="45">
                  <c:v>此花区</c:v>
                </c:pt>
                <c:pt idx="46">
                  <c:v>阪南市</c:v>
                </c:pt>
                <c:pt idx="47">
                  <c:v>高石市</c:v>
                </c:pt>
                <c:pt idx="48">
                  <c:v>東淀川区</c:v>
                </c:pt>
                <c:pt idx="49">
                  <c:v>堺市美原区</c:v>
                </c:pt>
                <c:pt idx="50">
                  <c:v>泉大津市</c:v>
                </c:pt>
                <c:pt idx="51">
                  <c:v>西淀川区</c:v>
                </c:pt>
                <c:pt idx="52">
                  <c:v>高槻市</c:v>
                </c:pt>
                <c:pt idx="53">
                  <c:v>河南町</c:v>
                </c:pt>
                <c:pt idx="54">
                  <c:v>枚方市</c:v>
                </c:pt>
                <c:pt idx="55">
                  <c:v>柏原市</c:v>
                </c:pt>
                <c:pt idx="56">
                  <c:v>摂津市</c:v>
                </c:pt>
                <c:pt idx="57">
                  <c:v>寝屋川市</c:v>
                </c:pt>
                <c:pt idx="58">
                  <c:v>四條畷市</c:v>
                </c:pt>
                <c:pt idx="59">
                  <c:v>浪速区</c:v>
                </c:pt>
                <c:pt idx="60">
                  <c:v>港区</c:v>
                </c:pt>
                <c:pt idx="61">
                  <c:v>熊取町</c:v>
                </c:pt>
                <c:pt idx="62">
                  <c:v>西成区</c:v>
                </c:pt>
                <c:pt idx="63">
                  <c:v>能勢町</c:v>
                </c:pt>
                <c:pt idx="64">
                  <c:v>島本町</c:v>
                </c:pt>
                <c:pt idx="65">
                  <c:v>田尻町</c:v>
                </c:pt>
                <c:pt idx="66">
                  <c:v>忠岡町</c:v>
                </c:pt>
                <c:pt idx="67">
                  <c:v>泉南市</c:v>
                </c:pt>
                <c:pt idx="68">
                  <c:v>大正区</c:v>
                </c:pt>
                <c:pt idx="69">
                  <c:v>千早赤阪村</c:v>
                </c:pt>
                <c:pt idx="70">
                  <c:v>泉佐野市</c:v>
                </c:pt>
                <c:pt idx="71">
                  <c:v>岸和田市</c:v>
                </c:pt>
                <c:pt idx="72">
                  <c:v>貝塚市</c:v>
                </c:pt>
                <c:pt idx="73">
                  <c:v>岬町</c:v>
                </c:pt>
              </c:strCache>
            </c:strRef>
          </c:cat>
          <c:val>
            <c:numRef>
              <c:f>市区町村別_医療費全体における歯科医療費!$N$6:$N$79</c:f>
              <c:numCache>
                <c:formatCode>0.0%</c:formatCode>
                <c:ptCount val="74"/>
                <c:pt idx="0">
                  <c:v>5.8796399410319153E-2</c:v>
                </c:pt>
                <c:pt idx="1">
                  <c:v>5.8342594255991753E-2</c:v>
                </c:pt>
                <c:pt idx="2">
                  <c:v>5.7778426314820552E-2</c:v>
                </c:pt>
                <c:pt idx="3">
                  <c:v>5.6815623851490464E-2</c:v>
                </c:pt>
                <c:pt idx="4">
                  <c:v>5.6051505896183948E-2</c:v>
                </c:pt>
                <c:pt idx="5">
                  <c:v>5.5539178149860396E-2</c:v>
                </c:pt>
                <c:pt idx="6">
                  <c:v>5.5525488608060135E-2</c:v>
                </c:pt>
                <c:pt idx="7">
                  <c:v>5.4671034394196537E-2</c:v>
                </c:pt>
                <c:pt idx="8">
                  <c:v>5.4537078932417875E-2</c:v>
                </c:pt>
                <c:pt idx="9">
                  <c:v>5.4455087344065838E-2</c:v>
                </c:pt>
                <c:pt idx="10">
                  <c:v>5.4422905440079349E-2</c:v>
                </c:pt>
                <c:pt idx="11">
                  <c:v>5.430986629195203E-2</c:v>
                </c:pt>
                <c:pt idx="12">
                  <c:v>5.3998269054054741E-2</c:v>
                </c:pt>
                <c:pt idx="13">
                  <c:v>5.3906807195083672E-2</c:v>
                </c:pt>
                <c:pt idx="14">
                  <c:v>5.3667077138158499E-2</c:v>
                </c:pt>
                <c:pt idx="15">
                  <c:v>5.3408462453113315E-2</c:v>
                </c:pt>
                <c:pt idx="16">
                  <c:v>5.3082692793337077E-2</c:v>
                </c:pt>
                <c:pt idx="17">
                  <c:v>5.2804536385463417E-2</c:v>
                </c:pt>
                <c:pt idx="18">
                  <c:v>5.2780712024383135E-2</c:v>
                </c:pt>
                <c:pt idx="19">
                  <c:v>5.2549214359245554E-2</c:v>
                </c:pt>
                <c:pt idx="20">
                  <c:v>5.2544312800253248E-2</c:v>
                </c:pt>
                <c:pt idx="21">
                  <c:v>5.2510958102499131E-2</c:v>
                </c:pt>
                <c:pt idx="22">
                  <c:v>5.2440196089478766E-2</c:v>
                </c:pt>
                <c:pt idx="23">
                  <c:v>5.2400266017581361E-2</c:v>
                </c:pt>
                <c:pt idx="24">
                  <c:v>5.2353248382372222E-2</c:v>
                </c:pt>
                <c:pt idx="25">
                  <c:v>5.2061771013916167E-2</c:v>
                </c:pt>
                <c:pt idx="26">
                  <c:v>5.2008376418238911E-2</c:v>
                </c:pt>
                <c:pt idx="27">
                  <c:v>5.1013935330375508E-2</c:v>
                </c:pt>
                <c:pt idx="28">
                  <c:v>5.0968861160772268E-2</c:v>
                </c:pt>
                <c:pt idx="29">
                  <c:v>5.0934379734251169E-2</c:v>
                </c:pt>
                <c:pt idx="30">
                  <c:v>5.0733040001464558E-2</c:v>
                </c:pt>
                <c:pt idx="31">
                  <c:v>5.0712665419309348E-2</c:v>
                </c:pt>
                <c:pt idx="32">
                  <c:v>5.0520216720434684E-2</c:v>
                </c:pt>
                <c:pt idx="33">
                  <c:v>5.042689441788524E-2</c:v>
                </c:pt>
                <c:pt idx="34">
                  <c:v>5.034960996728665E-2</c:v>
                </c:pt>
                <c:pt idx="35">
                  <c:v>5.0309352123537002E-2</c:v>
                </c:pt>
                <c:pt idx="36">
                  <c:v>5.0276391578265751E-2</c:v>
                </c:pt>
                <c:pt idx="37">
                  <c:v>5.0170957231404564E-2</c:v>
                </c:pt>
                <c:pt idx="38">
                  <c:v>5.0039097817696922E-2</c:v>
                </c:pt>
                <c:pt idx="39">
                  <c:v>5.0012267466168873E-2</c:v>
                </c:pt>
                <c:pt idx="40">
                  <c:v>4.998280506520604E-2</c:v>
                </c:pt>
                <c:pt idx="41">
                  <c:v>4.992304932438528E-2</c:v>
                </c:pt>
                <c:pt idx="42">
                  <c:v>4.9809336674119076E-2</c:v>
                </c:pt>
                <c:pt idx="43">
                  <c:v>4.9640050551675197E-2</c:v>
                </c:pt>
                <c:pt idx="44">
                  <c:v>4.960854050809875E-2</c:v>
                </c:pt>
                <c:pt idx="45">
                  <c:v>4.9385549181245256E-2</c:v>
                </c:pt>
                <c:pt idx="46">
                  <c:v>4.9078334197675259E-2</c:v>
                </c:pt>
                <c:pt idx="47">
                  <c:v>4.9077334077972434E-2</c:v>
                </c:pt>
                <c:pt idx="48">
                  <c:v>4.8923406421176367E-2</c:v>
                </c:pt>
                <c:pt idx="49">
                  <c:v>4.8780356155267254E-2</c:v>
                </c:pt>
                <c:pt idx="50">
                  <c:v>4.8668406727052423E-2</c:v>
                </c:pt>
                <c:pt idx="51">
                  <c:v>4.8357202448622218E-2</c:v>
                </c:pt>
                <c:pt idx="52">
                  <c:v>4.8324861797888391E-2</c:v>
                </c:pt>
                <c:pt idx="53">
                  <c:v>4.8208306940870811E-2</c:v>
                </c:pt>
                <c:pt idx="54">
                  <c:v>4.8154433349920728E-2</c:v>
                </c:pt>
                <c:pt idx="55">
                  <c:v>4.7704979840999528E-2</c:v>
                </c:pt>
                <c:pt idx="56">
                  <c:v>4.757387588328181E-2</c:v>
                </c:pt>
                <c:pt idx="57">
                  <c:v>4.7530164658437811E-2</c:v>
                </c:pt>
                <c:pt idx="58">
                  <c:v>4.7396770038972462E-2</c:v>
                </c:pt>
                <c:pt idx="59">
                  <c:v>4.6225663440653972E-2</c:v>
                </c:pt>
                <c:pt idx="60">
                  <c:v>4.5539084458285028E-2</c:v>
                </c:pt>
                <c:pt idx="61">
                  <c:v>4.5288336682778964E-2</c:v>
                </c:pt>
                <c:pt idx="62">
                  <c:v>4.5179863322365989E-2</c:v>
                </c:pt>
                <c:pt idx="63">
                  <c:v>4.5076912990201723E-2</c:v>
                </c:pt>
                <c:pt idx="64">
                  <c:v>4.4694789991519747E-2</c:v>
                </c:pt>
                <c:pt idx="65">
                  <c:v>4.4269218826105079E-2</c:v>
                </c:pt>
                <c:pt idx="66">
                  <c:v>4.4049517522907138E-2</c:v>
                </c:pt>
                <c:pt idx="67">
                  <c:v>4.3880609891004146E-2</c:v>
                </c:pt>
                <c:pt idx="68">
                  <c:v>4.2688321585983791E-2</c:v>
                </c:pt>
                <c:pt idx="69">
                  <c:v>4.2191107619717588E-2</c:v>
                </c:pt>
                <c:pt idx="70">
                  <c:v>4.1689234299110249E-2</c:v>
                </c:pt>
                <c:pt idx="71">
                  <c:v>4.0780873727747878E-2</c:v>
                </c:pt>
                <c:pt idx="72">
                  <c:v>3.8148710606878987E-2</c:v>
                </c:pt>
                <c:pt idx="73">
                  <c:v>3.7405862601231146E-2</c:v>
                </c:pt>
              </c:numCache>
            </c:numRef>
          </c:val>
          <c:extLst>
            <c:ext xmlns:c16="http://schemas.microsoft.com/office/drawing/2014/chart" uri="{C3380CC4-5D6E-409C-BE32-E72D297353CC}">
              <c16:uniqueId val="{0000001E-714D-44A2-A2EB-40FCE77EBBE4}"/>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655653639563075"/>
                  <c:y val="-0.8768406156931086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714D-44A2-A2EB-40FCE77EBB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市区町村別_医療費全体における歯科医療費!$R$6:$R$79</c:f>
              <c:numCache>
                <c:formatCode>0.0%</c:formatCode>
                <c:ptCount val="74"/>
                <c:pt idx="0">
                  <c:v>5.0660281089552978E-2</c:v>
                </c:pt>
                <c:pt idx="1">
                  <c:v>5.0660281089552978E-2</c:v>
                </c:pt>
                <c:pt idx="2">
                  <c:v>5.0660281089552978E-2</c:v>
                </c:pt>
                <c:pt idx="3">
                  <c:v>5.0660281089552978E-2</c:v>
                </c:pt>
                <c:pt idx="4">
                  <c:v>5.0660281089552978E-2</c:v>
                </c:pt>
                <c:pt idx="5">
                  <c:v>5.0660281089552978E-2</c:v>
                </c:pt>
                <c:pt idx="6">
                  <c:v>5.0660281089552978E-2</c:v>
                </c:pt>
                <c:pt idx="7">
                  <c:v>5.0660281089552978E-2</c:v>
                </c:pt>
                <c:pt idx="8">
                  <c:v>5.0660281089552978E-2</c:v>
                </c:pt>
                <c:pt idx="9">
                  <c:v>5.0660281089552978E-2</c:v>
                </c:pt>
                <c:pt idx="10">
                  <c:v>5.0660281089552978E-2</c:v>
                </c:pt>
                <c:pt idx="11">
                  <c:v>5.0660281089552978E-2</c:v>
                </c:pt>
                <c:pt idx="12">
                  <c:v>5.0660281089552978E-2</c:v>
                </c:pt>
                <c:pt idx="13">
                  <c:v>5.0660281089552978E-2</c:v>
                </c:pt>
                <c:pt idx="14">
                  <c:v>5.0660281089552978E-2</c:v>
                </c:pt>
                <c:pt idx="15">
                  <c:v>5.0660281089552978E-2</c:v>
                </c:pt>
                <c:pt idx="16">
                  <c:v>5.0660281089552978E-2</c:v>
                </c:pt>
                <c:pt idx="17">
                  <c:v>5.0660281089552978E-2</c:v>
                </c:pt>
                <c:pt idx="18">
                  <c:v>5.0660281089552978E-2</c:v>
                </c:pt>
                <c:pt idx="19">
                  <c:v>5.0660281089552978E-2</c:v>
                </c:pt>
                <c:pt idx="20">
                  <c:v>5.0660281089552978E-2</c:v>
                </c:pt>
                <c:pt idx="21">
                  <c:v>5.0660281089552978E-2</c:v>
                </c:pt>
                <c:pt idx="22">
                  <c:v>5.0660281089552978E-2</c:v>
                </c:pt>
                <c:pt idx="23">
                  <c:v>5.0660281089552978E-2</c:v>
                </c:pt>
                <c:pt idx="24">
                  <c:v>5.0660281089552978E-2</c:v>
                </c:pt>
                <c:pt idx="25">
                  <c:v>5.0660281089552978E-2</c:v>
                </c:pt>
                <c:pt idx="26">
                  <c:v>5.0660281089552978E-2</c:v>
                </c:pt>
                <c:pt idx="27">
                  <c:v>5.0660281089552978E-2</c:v>
                </c:pt>
                <c:pt idx="28">
                  <c:v>5.0660281089552978E-2</c:v>
                </c:pt>
                <c:pt idx="29">
                  <c:v>5.0660281089552978E-2</c:v>
                </c:pt>
                <c:pt idx="30">
                  <c:v>5.0660281089552978E-2</c:v>
                </c:pt>
                <c:pt idx="31">
                  <c:v>5.0660281089552978E-2</c:v>
                </c:pt>
                <c:pt idx="32">
                  <c:v>5.0660281089552978E-2</c:v>
                </c:pt>
                <c:pt idx="33">
                  <c:v>5.0660281089552978E-2</c:v>
                </c:pt>
                <c:pt idx="34">
                  <c:v>5.0660281089552978E-2</c:v>
                </c:pt>
                <c:pt idx="35">
                  <c:v>5.0660281089552978E-2</c:v>
                </c:pt>
                <c:pt idx="36">
                  <c:v>5.0660281089552978E-2</c:v>
                </c:pt>
                <c:pt idx="37">
                  <c:v>5.0660281089552978E-2</c:v>
                </c:pt>
                <c:pt idx="38">
                  <c:v>5.0660281089552978E-2</c:v>
                </c:pt>
                <c:pt idx="39">
                  <c:v>5.0660281089552978E-2</c:v>
                </c:pt>
                <c:pt idx="40">
                  <c:v>5.0660281089552978E-2</c:v>
                </c:pt>
                <c:pt idx="41">
                  <c:v>5.0660281089552978E-2</c:v>
                </c:pt>
                <c:pt idx="42">
                  <c:v>5.0660281089552978E-2</c:v>
                </c:pt>
                <c:pt idx="43">
                  <c:v>5.0660281089552978E-2</c:v>
                </c:pt>
                <c:pt idx="44">
                  <c:v>5.0660281089552978E-2</c:v>
                </c:pt>
                <c:pt idx="45">
                  <c:v>5.0660281089552978E-2</c:v>
                </c:pt>
                <c:pt idx="46">
                  <c:v>5.0660281089552978E-2</c:v>
                </c:pt>
                <c:pt idx="47">
                  <c:v>5.0660281089552978E-2</c:v>
                </c:pt>
                <c:pt idx="48">
                  <c:v>5.0660281089552978E-2</c:v>
                </c:pt>
                <c:pt idx="49">
                  <c:v>5.0660281089552978E-2</c:v>
                </c:pt>
                <c:pt idx="50">
                  <c:v>5.0660281089552978E-2</c:v>
                </c:pt>
                <c:pt idx="51">
                  <c:v>5.0660281089552978E-2</c:v>
                </c:pt>
                <c:pt idx="52">
                  <c:v>5.0660281089552978E-2</c:v>
                </c:pt>
                <c:pt idx="53">
                  <c:v>5.0660281089552978E-2</c:v>
                </c:pt>
                <c:pt idx="54">
                  <c:v>5.0660281089552978E-2</c:v>
                </c:pt>
                <c:pt idx="55">
                  <c:v>5.0660281089552978E-2</c:v>
                </c:pt>
                <c:pt idx="56">
                  <c:v>5.0660281089552978E-2</c:v>
                </c:pt>
                <c:pt idx="57">
                  <c:v>5.0660281089552978E-2</c:v>
                </c:pt>
                <c:pt idx="58">
                  <c:v>5.0660281089552978E-2</c:v>
                </c:pt>
                <c:pt idx="59">
                  <c:v>5.0660281089552978E-2</c:v>
                </c:pt>
                <c:pt idx="60">
                  <c:v>5.0660281089552978E-2</c:v>
                </c:pt>
                <c:pt idx="61">
                  <c:v>5.0660281089552978E-2</c:v>
                </c:pt>
                <c:pt idx="62">
                  <c:v>5.0660281089552978E-2</c:v>
                </c:pt>
                <c:pt idx="63">
                  <c:v>5.0660281089552978E-2</c:v>
                </c:pt>
                <c:pt idx="64">
                  <c:v>5.0660281089552978E-2</c:v>
                </c:pt>
                <c:pt idx="65">
                  <c:v>5.0660281089552978E-2</c:v>
                </c:pt>
                <c:pt idx="66">
                  <c:v>5.0660281089552978E-2</c:v>
                </c:pt>
                <c:pt idx="67">
                  <c:v>5.0660281089552978E-2</c:v>
                </c:pt>
                <c:pt idx="68">
                  <c:v>5.0660281089552978E-2</c:v>
                </c:pt>
                <c:pt idx="69">
                  <c:v>5.0660281089552978E-2</c:v>
                </c:pt>
                <c:pt idx="70">
                  <c:v>5.0660281089552978E-2</c:v>
                </c:pt>
                <c:pt idx="71">
                  <c:v>5.0660281089552978E-2</c:v>
                </c:pt>
                <c:pt idx="72">
                  <c:v>5.0660281089552978E-2</c:v>
                </c:pt>
                <c:pt idx="73">
                  <c:v>5.0660281089552978E-2</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0-714D-44A2-A2EB-40FCE77EBBE4}"/>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6085614671555226"/>
          <c:y val="1.3397312242798354E-2"/>
          <c:w val="0.69647317442453238"/>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0976927213178862E-2"/>
          <c:y val="6.2164223798266353E-2"/>
          <c:w val="0.89655313584592067"/>
          <c:h val="0.90300606776989756"/>
        </c:manualLayout>
      </c:layout>
      <c:barChart>
        <c:barDir val="bar"/>
        <c:grouping val="clustered"/>
        <c:varyColors val="0"/>
        <c:ser>
          <c:idx val="0"/>
          <c:order val="0"/>
          <c:tx>
            <c:strRef>
              <c:f>市区町村別_年齢調整歯科医療費!$N$3:$N$4</c:f>
              <c:strCache>
                <c:ptCount val="2"/>
                <c:pt idx="0">
                  <c:v>年齢調整前被保険者一人当たりの歯科医療費</c:v>
                </c:pt>
              </c:strCache>
            </c:strRef>
          </c:tx>
          <c:spPr>
            <a:solidFill>
              <a:schemeClr val="accent4">
                <a:lumMod val="60000"/>
                <a:lumOff val="40000"/>
              </a:schemeClr>
            </a:solidFill>
            <a:ln>
              <a:noFill/>
            </a:ln>
          </c:spPr>
          <c:invertIfNegative val="0"/>
          <c:dLbls>
            <c:dLbl>
              <c:idx val="0"/>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32-4B8E-B039-CB99A6CE6B31}"/>
                </c:ext>
              </c:extLst>
            </c:dLbl>
            <c:dLbl>
              <c:idx val="4"/>
              <c:layout>
                <c:manualLayout>
                  <c:x val="3.2592755536002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65-4650-A9E3-409E9A705701}"/>
                </c:ext>
              </c:extLst>
            </c:dLbl>
            <c:dLbl>
              <c:idx val="7"/>
              <c:layout>
                <c:manualLayout>
                  <c:x val="2.01764677127633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D1-4437-A4E7-6AA985CFE368}"/>
                </c:ext>
              </c:extLst>
            </c:dLbl>
            <c:dLbl>
              <c:idx val="9"/>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D1-4437-A4E7-6AA985CFE368}"/>
                </c:ext>
              </c:extLst>
            </c:dLbl>
            <c:dLbl>
              <c:idx val="10"/>
              <c:layout>
                <c:manualLayout>
                  <c:x val="2.483257564647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D1-4437-A4E7-6AA985CFE368}"/>
                </c:ext>
              </c:extLst>
            </c:dLbl>
            <c:dLbl>
              <c:idx val="11"/>
              <c:layout>
                <c:manualLayout>
                  <c:x val="2.17285036906681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2-4712-8CDC-C0F1F9E2CFF4}"/>
                </c:ext>
              </c:extLst>
            </c:dLbl>
            <c:dLbl>
              <c:idx val="12"/>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32-4B8E-B039-CB99A6CE6B31}"/>
                </c:ext>
              </c:extLst>
            </c:dLbl>
            <c:dLbl>
              <c:idx val="13"/>
              <c:layout>
                <c:manualLayout>
                  <c:x val="1.8624431734858483E-2"/>
                  <c:y val="7.88022064984760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2-4712-8CDC-C0F1F9E2CFF4}"/>
                </c:ext>
              </c:extLst>
            </c:dLbl>
            <c:dLbl>
              <c:idx val="14"/>
              <c:layout>
                <c:manualLayout>
                  <c:x val="2.63846116243828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650-A9E3-409E9A705701}"/>
                </c:ext>
              </c:extLst>
            </c:dLbl>
            <c:dLbl>
              <c:idx val="15"/>
              <c:layout>
                <c:manualLayout>
                  <c:x val="1.08642518453340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32-4B8E-B039-CB99A6CE6B31}"/>
                </c:ext>
              </c:extLst>
            </c:dLbl>
            <c:dLbl>
              <c:idx val="16"/>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32-4B8E-B039-CB99A6CE6B31}"/>
                </c:ext>
              </c:extLst>
            </c:dLbl>
            <c:dLbl>
              <c:idx val="19"/>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32-4B8E-B039-CB99A6CE6B31}"/>
                </c:ext>
              </c:extLst>
            </c:dLbl>
            <c:dLbl>
              <c:idx val="20"/>
              <c:layout>
                <c:manualLayout>
                  <c:x val="6.2081439116193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FE-4995-9A35-DE9941767844}"/>
                </c:ext>
              </c:extLst>
            </c:dLbl>
            <c:dLbl>
              <c:idx val="21"/>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32-4B8E-B039-CB99A6CE6B31}"/>
                </c:ext>
              </c:extLst>
            </c:dLbl>
            <c:dLbl>
              <c:idx val="22"/>
              <c:layout>
                <c:manualLayout>
                  <c:x val="1.0864251845334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32-4B8E-B039-CB99A6CE6B31}"/>
                </c:ext>
              </c:extLst>
            </c:dLbl>
            <c:dLbl>
              <c:idx val="24"/>
              <c:layout>
                <c:manualLayout>
                  <c:x val="2.17285036906681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1-4437-A4E7-6AA985CFE368}"/>
                </c:ext>
              </c:extLst>
            </c:dLbl>
            <c:dLbl>
              <c:idx val="25"/>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32-4B8E-B039-CB99A6CE6B31}"/>
                </c:ext>
              </c:extLst>
            </c:dLbl>
            <c:dLbl>
              <c:idx val="26"/>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32-4B8E-B039-CB99A6CE6B31}"/>
                </c:ext>
              </c:extLst>
            </c:dLbl>
            <c:dLbl>
              <c:idx val="27"/>
              <c:layout>
                <c:manualLayout>
                  <c:x val="1.70723957569534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1-4437-A4E7-6AA985CFE368}"/>
                </c:ext>
              </c:extLst>
            </c:dLbl>
            <c:dLbl>
              <c:idx val="30"/>
              <c:layout>
                <c:manualLayout>
                  <c:x val="7.76017988952436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32-4B8E-B039-CB99A6CE6B31}"/>
                </c:ext>
              </c:extLst>
            </c:dLbl>
            <c:dLbl>
              <c:idx val="31"/>
              <c:layout>
                <c:manualLayout>
                  <c:x val="2.63846116243828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D1-4437-A4E7-6AA985CFE368}"/>
                </c:ext>
              </c:extLst>
            </c:dLbl>
            <c:dLbl>
              <c:idx val="32"/>
              <c:layout>
                <c:manualLayout>
                  <c:x val="2.01764677127632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17-4A2B-ABD1-15D49A3E91D8}"/>
                </c:ext>
              </c:extLst>
            </c:dLbl>
            <c:dLbl>
              <c:idx val="34"/>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32-4B8E-B039-CB99A6CE6B31}"/>
                </c:ext>
              </c:extLst>
            </c:dLbl>
            <c:dLbl>
              <c:idx val="35"/>
              <c:layout>
                <c:manualLayout>
                  <c:x val="1.8624431734858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A2-4712-8CDC-C0F1F9E2CFF4}"/>
                </c:ext>
              </c:extLst>
            </c:dLbl>
            <c:dLbl>
              <c:idx val="36"/>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32-4B8E-B039-CB99A6CE6B31}"/>
                </c:ext>
              </c:extLst>
            </c:dLbl>
            <c:dLbl>
              <c:idx val="37"/>
              <c:layout>
                <c:manualLayout>
                  <c:x val="2.63846116243828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7-4225-9A27-B0659A9D0093}"/>
                </c:ext>
              </c:extLst>
            </c:dLbl>
            <c:dLbl>
              <c:idx val="40"/>
              <c:layout>
                <c:manualLayout>
                  <c:x val="2.948868358019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D1-4437-A4E7-6AA985CFE368}"/>
                </c:ext>
              </c:extLst>
            </c:dLbl>
            <c:dLbl>
              <c:idx val="45"/>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7-4225-9A27-B0659A9D0093}"/>
                </c:ext>
              </c:extLst>
            </c:dLbl>
            <c:dLbl>
              <c:idx val="47"/>
              <c:layout>
                <c:manualLayout>
                  <c:x val="1.55203597790487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1-4437-A4E7-6AA985CFE368}"/>
                </c:ext>
              </c:extLst>
            </c:dLbl>
            <c:dLbl>
              <c:idx val="48"/>
              <c:layout>
                <c:manualLayout>
                  <c:x val="-7.76017988952436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B7-4225-9A27-B0659A9D0093}"/>
                </c:ext>
              </c:extLst>
            </c:dLbl>
            <c:dLbl>
              <c:idx val="49"/>
              <c:layout>
                <c:manualLayout>
                  <c:x val="2.79366476022877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1-4437-A4E7-6AA985CFE368}"/>
                </c:ext>
              </c:extLst>
            </c:dLbl>
            <c:dLbl>
              <c:idx val="50"/>
              <c:layout>
                <c:manualLayout>
                  <c:x val="1.70723957569536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1-4437-A4E7-6AA985CFE368}"/>
                </c:ext>
              </c:extLst>
            </c:dLbl>
            <c:dLbl>
              <c:idx val="53"/>
              <c:layout>
                <c:manualLayout>
                  <c:x val="2.17285036906681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FE-4995-9A35-DE9941767844}"/>
                </c:ext>
              </c:extLst>
            </c:dLbl>
            <c:dLbl>
              <c:idx val="54"/>
              <c:layout>
                <c:manualLayout>
                  <c:x val="3.2592755536002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1-4437-A4E7-6AA985CFE368}"/>
                </c:ext>
              </c:extLst>
            </c:dLbl>
            <c:dLbl>
              <c:idx val="56"/>
              <c:layout>
                <c:manualLayout>
                  <c:x val="1.70723957569536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FE-4995-9A35-DE9941767844}"/>
                </c:ext>
              </c:extLst>
            </c:dLbl>
            <c:dLbl>
              <c:idx val="57"/>
              <c:layout>
                <c:manualLayout>
                  <c:x val="7.76017988952436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32-4B8E-B039-CB99A6CE6B31}"/>
                </c:ext>
              </c:extLst>
            </c:dLbl>
            <c:dLbl>
              <c:idx val="58"/>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32-4B8E-B039-CB99A6CE6B31}"/>
                </c:ext>
              </c:extLst>
            </c:dLbl>
            <c:dLbl>
              <c:idx val="61"/>
              <c:layout>
                <c:manualLayout>
                  <c:x val="2.79366476022877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17-4A2B-ABD1-15D49A3E91D8}"/>
                </c:ext>
              </c:extLst>
            </c:dLbl>
            <c:dLbl>
              <c:idx val="62"/>
              <c:layout>
                <c:manualLayout>
                  <c:x val="1.8624431734858483E-2"/>
                  <c:y val="1.576044129235618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32-4B8E-B039-CB99A6CE6B31}"/>
                </c:ext>
              </c:extLst>
            </c:dLbl>
            <c:dLbl>
              <c:idx val="63"/>
              <c:layout>
                <c:manualLayout>
                  <c:x val="2.94886835801924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B7-4225-9A27-B0659A9D0093}"/>
                </c:ext>
              </c:extLst>
            </c:dLbl>
            <c:dLbl>
              <c:idx val="65"/>
              <c:layout>
                <c:manualLayout>
                  <c:x val="6.2081439116193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32-4B8E-B039-CB99A6CE6B31}"/>
                </c:ext>
              </c:extLst>
            </c:dLbl>
            <c:dLbl>
              <c:idx val="71"/>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32-4B8E-B039-CB99A6CE6B31}"/>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市区町村別_年齢調整歯科医療費!$D$5:$D$78</c:f>
              <c:numCache>
                <c:formatCode>General</c:formatCode>
                <c:ptCount val="74"/>
                <c:pt idx="0">
                  <c:v>46891.808004295453</c:v>
                </c:pt>
                <c:pt idx="1">
                  <c:v>47291.932463842975</c:v>
                </c:pt>
                <c:pt idx="2">
                  <c:v>49488.23928461301</c:v>
                </c:pt>
                <c:pt idx="3">
                  <c:v>47680.141561806071</c:v>
                </c:pt>
                <c:pt idx="4">
                  <c:v>43179.140821037843</c:v>
                </c:pt>
                <c:pt idx="5">
                  <c:v>41160.137017240078</c:v>
                </c:pt>
                <c:pt idx="6">
                  <c:v>41635.943805235955</c:v>
                </c:pt>
                <c:pt idx="7">
                  <c:v>44427.522290469584</c:v>
                </c:pt>
                <c:pt idx="8">
                  <c:v>38199.556371424202</c:v>
                </c:pt>
                <c:pt idx="9">
                  <c:v>42474.334982044857</c:v>
                </c:pt>
                <c:pt idx="10">
                  <c:v>43880.929556139934</c:v>
                </c:pt>
                <c:pt idx="11">
                  <c:v>44150.167283379589</c:v>
                </c:pt>
                <c:pt idx="12">
                  <c:v>46189.066146093428</c:v>
                </c:pt>
                <c:pt idx="13">
                  <c:v>44571.121572319644</c:v>
                </c:pt>
                <c:pt idx="14">
                  <c:v>43743.158520332814</c:v>
                </c:pt>
                <c:pt idx="15">
                  <c:v>45123.913019753352</c:v>
                </c:pt>
                <c:pt idx="16">
                  <c:v>45796.490288268848</c:v>
                </c:pt>
                <c:pt idx="17">
                  <c:v>51056.562917618656</c:v>
                </c:pt>
                <c:pt idx="18">
                  <c:v>40033.652623706839</c:v>
                </c:pt>
                <c:pt idx="19">
                  <c:v>45920.601243126941</c:v>
                </c:pt>
                <c:pt idx="20">
                  <c:v>45566.584173541094</c:v>
                </c:pt>
                <c:pt idx="21">
                  <c:v>45352.879114824849</c:v>
                </c:pt>
                <c:pt idx="22">
                  <c:v>44772.573548978442</c:v>
                </c:pt>
                <c:pt idx="23">
                  <c:v>50628.234265734267</c:v>
                </c:pt>
                <c:pt idx="24">
                  <c:v>44086.55904922328</c:v>
                </c:pt>
                <c:pt idx="25">
                  <c:v>46938.92259834319</c:v>
                </c:pt>
                <c:pt idx="26">
                  <c:v>46731.084911374004</c:v>
                </c:pt>
                <c:pt idx="27">
                  <c:v>44539.523514851484</c:v>
                </c:pt>
                <c:pt idx="28">
                  <c:v>47833.748406536099</c:v>
                </c:pt>
                <c:pt idx="29">
                  <c:v>46674.03107149039</c:v>
                </c:pt>
                <c:pt idx="30">
                  <c:v>45640.470185666309</c:v>
                </c:pt>
                <c:pt idx="31">
                  <c:v>43719.797299926082</c:v>
                </c:pt>
                <c:pt idx="32">
                  <c:v>44259.732627399077</c:v>
                </c:pt>
                <c:pt idx="33">
                  <c:v>38700.324779470728</c:v>
                </c:pt>
                <c:pt idx="34">
                  <c:v>47511.908278450108</c:v>
                </c:pt>
                <c:pt idx="35">
                  <c:v>44630.529169377573</c:v>
                </c:pt>
                <c:pt idx="36">
                  <c:v>46766.617914307681</c:v>
                </c:pt>
                <c:pt idx="37">
                  <c:v>43874.956928995569</c:v>
                </c:pt>
                <c:pt idx="38">
                  <c:v>41559.188355649167</c:v>
                </c:pt>
                <c:pt idx="39">
                  <c:v>36193.002649191301</c:v>
                </c:pt>
                <c:pt idx="40">
                  <c:v>43579.047149039558</c:v>
                </c:pt>
                <c:pt idx="41">
                  <c:v>40215.815805884689</c:v>
                </c:pt>
                <c:pt idx="42">
                  <c:v>46641.485618220759</c:v>
                </c:pt>
                <c:pt idx="43">
                  <c:v>48234.009174115279</c:v>
                </c:pt>
                <c:pt idx="44">
                  <c:v>39152.534960745827</c:v>
                </c:pt>
                <c:pt idx="45">
                  <c:v>42243.386288416077</c:v>
                </c:pt>
                <c:pt idx="46">
                  <c:v>39378.387044308649</c:v>
                </c:pt>
                <c:pt idx="47">
                  <c:v>44960.870882569361</c:v>
                </c:pt>
                <c:pt idx="48">
                  <c:v>42748.245568072656</c:v>
                </c:pt>
                <c:pt idx="49">
                  <c:v>43639.356073290917</c:v>
                </c:pt>
                <c:pt idx="50">
                  <c:v>44599.177066946337</c:v>
                </c:pt>
                <c:pt idx="51">
                  <c:v>47741.99022346369</c:v>
                </c:pt>
                <c:pt idx="52">
                  <c:v>38631.879005783958</c:v>
                </c:pt>
                <c:pt idx="53">
                  <c:v>44330.613551819937</c:v>
                </c:pt>
                <c:pt idx="54">
                  <c:v>43175.5795221843</c:v>
                </c:pt>
                <c:pt idx="55">
                  <c:v>41350.257655755013</c:v>
                </c:pt>
                <c:pt idx="56">
                  <c:v>44496.572056765937</c:v>
                </c:pt>
                <c:pt idx="57">
                  <c:v>45549.221919209136</c:v>
                </c:pt>
                <c:pt idx="58">
                  <c:v>46678.198148635398</c:v>
                </c:pt>
                <c:pt idx="59">
                  <c:v>38199.52312785184</c:v>
                </c:pt>
                <c:pt idx="60">
                  <c:v>40441.283548453182</c:v>
                </c:pt>
                <c:pt idx="61">
                  <c:v>43736.016937387198</c:v>
                </c:pt>
                <c:pt idx="62">
                  <c:v>44579.550455235207</c:v>
                </c:pt>
                <c:pt idx="63">
                  <c:v>43532.047445255477</c:v>
                </c:pt>
                <c:pt idx="64">
                  <c:v>39490.795206971678</c:v>
                </c:pt>
                <c:pt idx="65">
                  <c:v>45590.072310405645</c:v>
                </c:pt>
                <c:pt idx="66">
                  <c:v>40881.83572895277</c:v>
                </c:pt>
                <c:pt idx="67">
                  <c:v>39246.145110410092</c:v>
                </c:pt>
                <c:pt idx="68">
                  <c:v>38714.191326530614</c:v>
                </c:pt>
                <c:pt idx="69">
                  <c:v>40065.042340261738</c:v>
                </c:pt>
                <c:pt idx="70">
                  <c:v>35067.83728115345</c:v>
                </c:pt>
                <c:pt idx="71">
                  <c:v>46102.599919257169</c:v>
                </c:pt>
                <c:pt idx="72">
                  <c:v>40603.15426170468</c:v>
                </c:pt>
                <c:pt idx="73">
                  <c:v>36074.273670557719</c:v>
                </c:pt>
              </c:numCache>
            </c:numRef>
          </c:val>
          <c:extLst>
            <c:ext xmlns:c16="http://schemas.microsoft.com/office/drawing/2014/chart" uri="{C3380CC4-5D6E-409C-BE32-E72D297353CC}">
              <c16:uniqueId val="{0000001A-03D7-49A7-9530-E68E9ADADFEF}"/>
            </c:ext>
          </c:extLst>
        </c:ser>
        <c:dLbls>
          <c:dLblPos val="outEnd"/>
          <c:showLegendKey val="0"/>
          <c:showVal val="1"/>
          <c:showCatName val="0"/>
          <c:showSerName val="0"/>
          <c:showPercent val="0"/>
          <c:showBubbleSize val="0"/>
        </c:dLbls>
        <c:gapWidth val="150"/>
        <c:axId val="383288672"/>
        <c:axId val="3832931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326575255413795"/>
                  <c:y val="-0.8583943769335095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C28-40DD-8964-A5D773534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市区町村別_年齢調整歯科医療費!$N$5:$N$78</c:f>
              <c:numCache>
                <c:formatCode>General</c:formatCode>
                <c:ptCount val="74"/>
                <c:pt idx="0">
                  <c:v>46119.041087541758</c:v>
                </c:pt>
                <c:pt idx="1">
                  <c:v>46119.041087541758</c:v>
                </c:pt>
                <c:pt idx="2">
                  <c:v>46119.041087541758</c:v>
                </c:pt>
                <c:pt idx="3">
                  <c:v>46119.041087541758</c:v>
                </c:pt>
                <c:pt idx="4">
                  <c:v>46119.041087541758</c:v>
                </c:pt>
                <c:pt idx="5">
                  <c:v>46119.041087541758</c:v>
                </c:pt>
                <c:pt idx="6">
                  <c:v>46119.041087541758</c:v>
                </c:pt>
                <c:pt idx="7">
                  <c:v>46119.041087541758</c:v>
                </c:pt>
                <c:pt idx="8">
                  <c:v>46119.041087541758</c:v>
                </c:pt>
                <c:pt idx="9">
                  <c:v>46119.041087541758</c:v>
                </c:pt>
                <c:pt idx="10">
                  <c:v>46119.041087541758</c:v>
                </c:pt>
                <c:pt idx="11">
                  <c:v>46119.041087541758</c:v>
                </c:pt>
                <c:pt idx="12">
                  <c:v>46119.041087541758</c:v>
                </c:pt>
                <c:pt idx="13">
                  <c:v>46119.041087541758</c:v>
                </c:pt>
                <c:pt idx="14">
                  <c:v>46119.041087541758</c:v>
                </c:pt>
                <c:pt idx="15">
                  <c:v>46119.041087541758</c:v>
                </c:pt>
                <c:pt idx="16">
                  <c:v>46119.041087541758</c:v>
                </c:pt>
                <c:pt idx="17">
                  <c:v>46119.041087541758</c:v>
                </c:pt>
                <c:pt idx="18">
                  <c:v>46119.041087541758</c:v>
                </c:pt>
                <c:pt idx="19">
                  <c:v>46119.041087541758</c:v>
                </c:pt>
                <c:pt idx="20">
                  <c:v>46119.041087541758</c:v>
                </c:pt>
                <c:pt idx="21">
                  <c:v>46119.041087541758</c:v>
                </c:pt>
                <c:pt idx="22">
                  <c:v>46119.041087541758</c:v>
                </c:pt>
                <c:pt idx="23">
                  <c:v>46119.041087541758</c:v>
                </c:pt>
                <c:pt idx="24">
                  <c:v>46119.041087541758</c:v>
                </c:pt>
                <c:pt idx="25">
                  <c:v>46119.041087541758</c:v>
                </c:pt>
                <c:pt idx="26">
                  <c:v>46119.041087541758</c:v>
                </c:pt>
                <c:pt idx="27">
                  <c:v>46119.041087541758</c:v>
                </c:pt>
                <c:pt idx="28">
                  <c:v>46119.041087541758</c:v>
                </c:pt>
                <c:pt idx="29">
                  <c:v>46119.041087541758</c:v>
                </c:pt>
                <c:pt idx="30">
                  <c:v>46119.041087541758</c:v>
                </c:pt>
                <c:pt idx="31">
                  <c:v>46119.041087541758</c:v>
                </c:pt>
                <c:pt idx="32">
                  <c:v>46119.041087541758</c:v>
                </c:pt>
                <c:pt idx="33">
                  <c:v>46119.041087541758</c:v>
                </c:pt>
                <c:pt idx="34">
                  <c:v>46119.041087541758</c:v>
                </c:pt>
                <c:pt idx="35">
                  <c:v>46119.041087541758</c:v>
                </c:pt>
                <c:pt idx="36">
                  <c:v>46119.041087541758</c:v>
                </c:pt>
                <c:pt idx="37">
                  <c:v>46119.041087541758</c:v>
                </c:pt>
                <c:pt idx="38">
                  <c:v>46119.041087541758</c:v>
                </c:pt>
                <c:pt idx="39">
                  <c:v>46119.041087541758</c:v>
                </c:pt>
                <c:pt idx="40">
                  <c:v>46119.041087541758</c:v>
                </c:pt>
                <c:pt idx="41">
                  <c:v>46119.041087541758</c:v>
                </c:pt>
                <c:pt idx="42">
                  <c:v>46119.041087541758</c:v>
                </c:pt>
                <c:pt idx="43">
                  <c:v>46119.041087541758</c:v>
                </c:pt>
                <c:pt idx="44">
                  <c:v>46119.041087541758</c:v>
                </c:pt>
                <c:pt idx="45">
                  <c:v>46119.041087541758</c:v>
                </c:pt>
                <c:pt idx="46">
                  <c:v>46119.041087541758</c:v>
                </c:pt>
                <c:pt idx="47">
                  <c:v>46119.041087541758</c:v>
                </c:pt>
                <c:pt idx="48">
                  <c:v>46119.041087541758</c:v>
                </c:pt>
                <c:pt idx="49">
                  <c:v>46119.041087541758</c:v>
                </c:pt>
                <c:pt idx="50">
                  <c:v>46119.041087541758</c:v>
                </c:pt>
                <c:pt idx="51">
                  <c:v>46119.041087541758</c:v>
                </c:pt>
                <c:pt idx="52">
                  <c:v>46119.041087541758</c:v>
                </c:pt>
                <c:pt idx="53">
                  <c:v>46119.041087541758</c:v>
                </c:pt>
                <c:pt idx="54">
                  <c:v>46119.041087541758</c:v>
                </c:pt>
                <c:pt idx="55">
                  <c:v>46119.041087541758</c:v>
                </c:pt>
                <c:pt idx="56">
                  <c:v>46119.041087541758</c:v>
                </c:pt>
                <c:pt idx="57">
                  <c:v>46119.041087541758</c:v>
                </c:pt>
                <c:pt idx="58">
                  <c:v>46119.041087541758</c:v>
                </c:pt>
                <c:pt idx="59">
                  <c:v>46119.041087541758</c:v>
                </c:pt>
                <c:pt idx="60">
                  <c:v>46119.041087541758</c:v>
                </c:pt>
                <c:pt idx="61">
                  <c:v>46119.041087541758</c:v>
                </c:pt>
                <c:pt idx="62">
                  <c:v>46119.041087541758</c:v>
                </c:pt>
                <c:pt idx="63">
                  <c:v>46119.041087541758</c:v>
                </c:pt>
                <c:pt idx="64">
                  <c:v>46119.041087541758</c:v>
                </c:pt>
                <c:pt idx="65">
                  <c:v>46119.041087541758</c:v>
                </c:pt>
                <c:pt idx="66">
                  <c:v>46119.041087541758</c:v>
                </c:pt>
                <c:pt idx="67">
                  <c:v>46119.041087541758</c:v>
                </c:pt>
                <c:pt idx="68">
                  <c:v>46119.041087541758</c:v>
                </c:pt>
                <c:pt idx="69">
                  <c:v>46119.041087541758</c:v>
                </c:pt>
                <c:pt idx="70">
                  <c:v>46119.041087541758</c:v>
                </c:pt>
                <c:pt idx="71">
                  <c:v>46119.041087541758</c:v>
                </c:pt>
                <c:pt idx="72">
                  <c:v>46119.041087541758</c:v>
                </c:pt>
                <c:pt idx="73">
                  <c:v>46119.041087541758</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1"/>
          <c:showCatName val="0"/>
          <c:showSerName val="0"/>
          <c:showPercent val="0"/>
          <c:showBubbleSize val="0"/>
        </c:dLbls>
        <c:axId val="383281952"/>
        <c:axId val="383272432"/>
      </c:scatterChart>
      <c:catAx>
        <c:axId val="383288672"/>
        <c:scaling>
          <c:orientation val="maxMin"/>
        </c:scaling>
        <c:delete val="0"/>
        <c:axPos val="l"/>
        <c:numFmt formatCode="General" sourceLinked="0"/>
        <c:majorTickMark val="none"/>
        <c:minorTickMark val="none"/>
        <c:tickLblPos val="nextTo"/>
        <c:spPr>
          <a:ln w="9525">
            <a:solidFill>
              <a:srgbClr val="7F7F7F"/>
            </a:solidFill>
            <a:prstDash val="solid"/>
          </a:ln>
        </c:spPr>
        <c:crossAx val="383293152"/>
        <c:crosses val="autoZero"/>
        <c:auto val="1"/>
        <c:lblAlgn val="ctr"/>
        <c:lblOffset val="100"/>
        <c:noMultiLvlLbl val="0"/>
      </c:catAx>
      <c:valAx>
        <c:axId val="3832931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1737089150931383"/>
              <c:y val="4.1095053314097151E-2"/>
            </c:manualLayout>
          </c:layout>
          <c:overlay val="0"/>
        </c:title>
        <c:numFmt formatCode="#,##0_ " sourceLinked="0"/>
        <c:majorTickMark val="out"/>
        <c:minorTickMark val="none"/>
        <c:tickLblPos val="nextTo"/>
        <c:spPr>
          <a:ln w="9525">
            <a:solidFill>
              <a:srgbClr val="7F7F7F"/>
            </a:solidFill>
            <a:prstDash val="solid"/>
          </a:ln>
        </c:spPr>
        <c:crossAx val="383288672"/>
        <c:crosses val="autoZero"/>
        <c:crossBetween val="between"/>
      </c:valAx>
      <c:valAx>
        <c:axId val="383272432"/>
        <c:scaling>
          <c:orientation val="minMax"/>
          <c:max val="50"/>
          <c:min val="0"/>
        </c:scaling>
        <c:delete val="1"/>
        <c:axPos val="r"/>
        <c:numFmt formatCode="General" sourceLinked="1"/>
        <c:majorTickMark val="out"/>
        <c:minorTickMark val="none"/>
        <c:tickLblPos val="nextTo"/>
        <c:crossAx val="383281952"/>
        <c:crosses val="max"/>
        <c:crossBetween val="midCat"/>
      </c:valAx>
      <c:valAx>
        <c:axId val="383281952"/>
        <c:scaling>
          <c:orientation val="minMax"/>
        </c:scaling>
        <c:delete val="1"/>
        <c:axPos val="b"/>
        <c:numFmt formatCode="General" sourceLinked="1"/>
        <c:majorTickMark val="out"/>
        <c:minorTickMark val="none"/>
        <c:tickLblPos val="nextTo"/>
        <c:crossAx val="383272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市区町村別_年齢調整歯科医療費!$L$4</c:f>
              <c:strCache>
                <c:ptCount val="1"/>
                <c:pt idx="0">
                  <c:v>前年度との差分(年齢調整後被保険者一人当たりの歯科医療費)</c:v>
                </c:pt>
              </c:strCache>
            </c:strRef>
          </c:tx>
          <c:spPr>
            <a:solidFill>
              <a:schemeClr val="accent1"/>
            </a:solidFill>
            <a:ln>
              <a:noFill/>
            </a:ln>
          </c:spPr>
          <c:invertIfNegative val="0"/>
          <c:dLbls>
            <c:dLbl>
              <c:idx val="0"/>
              <c:layout>
                <c:manualLayout>
                  <c:x val="2.01764677127633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5E-4FA9-B57E-7720105A0803}"/>
                </c:ext>
              </c:extLst>
            </c:dLbl>
            <c:dLbl>
              <c:idx val="2"/>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51-4728-A151-85D723B444BA}"/>
                </c:ext>
              </c:extLst>
            </c:dLbl>
            <c:dLbl>
              <c:idx val="3"/>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5E-4FA9-B57E-7720105A0803}"/>
                </c:ext>
              </c:extLst>
            </c:dLbl>
            <c:dLbl>
              <c:idx val="5"/>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5E-4FA9-B57E-7720105A0803}"/>
                </c:ext>
              </c:extLst>
            </c:dLbl>
            <c:dLbl>
              <c:idx val="6"/>
              <c:layout>
                <c:manualLayout>
                  <c:x val="2.01764677127633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5E-4FA9-B57E-7720105A0803}"/>
                </c:ext>
              </c:extLst>
            </c:dLbl>
            <c:dLbl>
              <c:idx val="7"/>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1-4728-A151-85D723B444BA}"/>
                </c:ext>
              </c:extLst>
            </c:dLbl>
            <c:dLbl>
              <c:idx val="8"/>
              <c:layout>
                <c:manualLayout>
                  <c:x val="4.65610793371450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5E-4FA9-B57E-7720105A0803}"/>
                </c:ext>
              </c:extLst>
            </c:dLbl>
            <c:dLbl>
              <c:idx val="9"/>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5E-4FA9-B57E-7720105A0803}"/>
                </c:ext>
              </c:extLst>
            </c:dLbl>
            <c:dLbl>
              <c:idx val="10"/>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5E-4FA9-B57E-7720105A0803}"/>
                </c:ext>
              </c:extLst>
            </c:dLbl>
            <c:dLbl>
              <c:idx val="11"/>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5E-4FA9-B57E-7720105A0803}"/>
                </c:ext>
              </c:extLst>
            </c:dLbl>
            <c:dLbl>
              <c:idx val="12"/>
              <c:layout>
                <c:manualLayout>
                  <c:x val="-1.13814656916395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5E-4FA9-B57E-7720105A0803}"/>
                </c:ext>
              </c:extLst>
            </c:dLbl>
            <c:dLbl>
              <c:idx val="13"/>
              <c:layout>
                <c:manualLayout>
                  <c:x val="1.39683238011438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5E-4FA9-B57E-7720105A0803}"/>
                </c:ext>
              </c:extLst>
            </c:dLbl>
            <c:dLbl>
              <c:idx val="14"/>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5E-4FA9-B57E-7720105A0803}"/>
                </c:ext>
              </c:extLst>
            </c:dLbl>
            <c:dLbl>
              <c:idx val="15"/>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5E-4FA9-B57E-7720105A0803}"/>
                </c:ext>
              </c:extLst>
            </c:dLbl>
            <c:dLbl>
              <c:idx val="17"/>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5E-4FA9-B57E-7720105A0803}"/>
                </c:ext>
              </c:extLst>
            </c:dLbl>
            <c:dLbl>
              <c:idx val="20"/>
              <c:layout>
                <c:manualLayout>
                  <c:x val="2.01764677127633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5E-4FA9-B57E-7720105A0803}"/>
                </c:ext>
              </c:extLst>
            </c:dLbl>
            <c:dLbl>
              <c:idx val="22"/>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5E-4FA9-B57E-7720105A0803}"/>
                </c:ext>
              </c:extLst>
            </c:dLbl>
            <c:dLbl>
              <c:idx val="23"/>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51-4728-A151-85D723B444BA}"/>
                </c:ext>
              </c:extLst>
            </c:dLbl>
            <c:dLbl>
              <c:idx val="25"/>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5E-4FA9-B57E-7720105A0803}"/>
                </c:ext>
              </c:extLst>
            </c:dLbl>
            <c:dLbl>
              <c:idx val="26"/>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5E-4FA9-B57E-7720105A0803}"/>
                </c:ext>
              </c:extLst>
            </c:dLbl>
            <c:dLbl>
              <c:idx val="29"/>
              <c:layout>
                <c:manualLayout>
                  <c:x val="7.76017988952436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5E-4FA9-B57E-7720105A0803}"/>
                </c:ext>
              </c:extLst>
            </c:dLbl>
            <c:dLbl>
              <c:idx val="30"/>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F7-4A88-90BC-12A9BC62BBF6}"/>
                </c:ext>
              </c:extLst>
            </c:dLbl>
            <c:dLbl>
              <c:idx val="31"/>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C5E-4FA9-B57E-7720105A0803}"/>
                </c:ext>
              </c:extLst>
            </c:dLbl>
            <c:dLbl>
              <c:idx val="32"/>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5E-4FA9-B57E-7720105A0803}"/>
                </c:ext>
              </c:extLst>
            </c:dLbl>
            <c:dLbl>
              <c:idx val="33"/>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5E-4FA9-B57E-7720105A0803}"/>
                </c:ext>
              </c:extLst>
            </c:dLbl>
            <c:dLbl>
              <c:idx val="34"/>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C5E-4FA9-B57E-7720105A0803}"/>
                </c:ext>
              </c:extLst>
            </c:dLbl>
            <c:dLbl>
              <c:idx val="35"/>
              <c:layout>
                <c:manualLayout>
                  <c:x val="6.208143911619494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5E-4FA9-B57E-7720105A0803}"/>
                </c:ext>
              </c:extLst>
            </c:dLbl>
            <c:dLbl>
              <c:idx val="36"/>
              <c:layout>
                <c:manualLayout>
                  <c:x val="1.8624431734858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5E-4FA9-B57E-7720105A0803}"/>
                </c:ext>
              </c:extLst>
            </c:dLbl>
            <c:dLbl>
              <c:idx val="37"/>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5E-4FA9-B57E-7720105A0803}"/>
                </c:ext>
              </c:extLst>
            </c:dLbl>
            <c:dLbl>
              <c:idx val="39"/>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C5E-4FA9-B57E-7720105A0803}"/>
                </c:ext>
              </c:extLst>
            </c:dLbl>
            <c:dLbl>
              <c:idx val="40"/>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C5E-4FA9-B57E-7720105A0803}"/>
                </c:ext>
              </c:extLst>
            </c:dLbl>
            <c:dLbl>
              <c:idx val="41"/>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F7-4A88-90BC-12A9BC62BBF6}"/>
                </c:ext>
              </c:extLst>
            </c:dLbl>
            <c:dLbl>
              <c:idx val="42"/>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F7-4A88-90BC-12A9BC62BBF6}"/>
                </c:ext>
              </c:extLst>
            </c:dLbl>
            <c:dLbl>
              <c:idx val="44"/>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C5E-4FA9-B57E-7720105A0803}"/>
                </c:ext>
              </c:extLst>
            </c:dLbl>
            <c:dLbl>
              <c:idx val="45"/>
              <c:layout>
                <c:manualLayout>
                  <c:x val="4.65610793371450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DF7-4A88-90BC-12A9BC62BBF6}"/>
                </c:ext>
              </c:extLst>
            </c:dLbl>
            <c:dLbl>
              <c:idx val="46"/>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DF7-4A88-90BC-12A9BC62BBF6}"/>
                </c:ext>
              </c:extLst>
            </c:dLbl>
            <c:dLbl>
              <c:idx val="47"/>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DF7-4A88-90BC-12A9BC62BBF6}"/>
                </c:ext>
              </c:extLst>
            </c:dLbl>
            <c:dLbl>
              <c:idx val="49"/>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5E-4FA9-B57E-7720105A0803}"/>
                </c:ext>
              </c:extLst>
            </c:dLbl>
            <c:dLbl>
              <c:idx val="50"/>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DF7-4A88-90BC-12A9BC62BBF6}"/>
                </c:ext>
              </c:extLst>
            </c:dLbl>
            <c:dLbl>
              <c:idx val="51"/>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DF7-4A88-90BC-12A9BC62BBF6}"/>
                </c:ext>
              </c:extLst>
            </c:dLbl>
            <c:dLbl>
              <c:idx val="52"/>
              <c:layout>
                <c:manualLayout>
                  <c:x val="2.01764677127633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5E-4FA9-B57E-7720105A0803}"/>
                </c:ext>
              </c:extLst>
            </c:dLbl>
            <c:dLbl>
              <c:idx val="53"/>
              <c:layout>
                <c:manualLayout>
                  <c:x val="4.656107933714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DF7-4A88-90BC-12A9BC62BBF6}"/>
                </c:ext>
              </c:extLst>
            </c:dLbl>
            <c:dLbl>
              <c:idx val="54"/>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C5E-4FA9-B57E-7720105A0803}"/>
                </c:ext>
              </c:extLst>
            </c:dLbl>
            <c:dLbl>
              <c:idx val="55"/>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51-4728-A151-85D723B444BA}"/>
                </c:ext>
              </c:extLst>
            </c:dLbl>
            <c:dLbl>
              <c:idx val="56"/>
              <c:layout>
                <c:manualLayout>
                  <c:x val="1.24162878232388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51-4728-A151-85D723B444BA}"/>
                </c:ext>
              </c:extLst>
            </c:dLbl>
            <c:dLbl>
              <c:idx val="57"/>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5E-4FA9-B57E-7720105A0803}"/>
                </c:ext>
              </c:extLst>
            </c:dLbl>
            <c:dLbl>
              <c:idx val="58"/>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C5E-4FA9-B57E-7720105A0803}"/>
                </c:ext>
              </c:extLst>
            </c:dLbl>
            <c:dLbl>
              <c:idx val="59"/>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51-4728-A151-85D723B444BA}"/>
                </c:ext>
              </c:extLst>
            </c:dLbl>
            <c:dLbl>
              <c:idx val="60"/>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51-4728-A151-85D723B444BA}"/>
                </c:ext>
              </c:extLst>
            </c:dLbl>
            <c:dLbl>
              <c:idx val="61"/>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C5E-4FA9-B57E-7720105A0803}"/>
                </c:ext>
              </c:extLst>
            </c:dLbl>
            <c:dLbl>
              <c:idx val="62"/>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51-4728-A151-85D723B444BA}"/>
                </c:ext>
              </c:extLst>
            </c:dLbl>
            <c:dLbl>
              <c:idx val="63"/>
              <c:layout>
                <c:manualLayout>
                  <c:x val="1.138146569163951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51-4728-A151-85D723B444BA}"/>
                </c:ext>
              </c:extLst>
            </c:dLbl>
            <c:dLbl>
              <c:idx val="64"/>
              <c:layout>
                <c:manualLayout>
                  <c:x val="3.1040719558096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C5E-4FA9-B57E-7720105A0803}"/>
                </c:ext>
              </c:extLst>
            </c:dLbl>
            <c:dLbl>
              <c:idx val="65"/>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51-4728-A151-85D723B444BA}"/>
                </c:ext>
              </c:extLst>
            </c:dLbl>
            <c:dLbl>
              <c:idx val="66"/>
              <c:layout>
                <c:manualLayout>
                  <c:x val="1.0864251845334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C5E-4FA9-B57E-7720105A0803}"/>
                </c:ext>
              </c:extLst>
            </c:dLbl>
            <c:dLbl>
              <c:idx val="67"/>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C5E-4FA9-B57E-7720105A0803}"/>
                </c:ext>
              </c:extLst>
            </c:dLbl>
            <c:dLbl>
              <c:idx val="68"/>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5E-4FA9-B57E-7720105A0803}"/>
                </c:ext>
              </c:extLst>
            </c:dLbl>
            <c:dLbl>
              <c:idx val="69"/>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5E-4FA9-B57E-7720105A0803}"/>
                </c:ext>
              </c:extLst>
            </c:dLbl>
            <c:dLbl>
              <c:idx val="70"/>
              <c:layout>
                <c:manualLayout>
                  <c:x val="3.10407195580974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C5E-4FA9-B57E-7720105A0803}"/>
                </c:ext>
              </c:extLst>
            </c:dLbl>
            <c:dLbl>
              <c:idx val="73"/>
              <c:layout>
                <c:manualLayout>
                  <c:x val="4.65610793371450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9C-4685-8526-50701CE39A2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市区町村別_年齢調整歯科医療費!$L$5:$L$78</c:f>
              <c:numCache>
                <c:formatCode>General</c:formatCode>
                <c:ptCount val="74"/>
                <c:pt idx="0">
                  <c:v>334</c:v>
                </c:pt>
                <c:pt idx="1">
                  <c:v>278</c:v>
                </c:pt>
                <c:pt idx="2">
                  <c:v>333</c:v>
                </c:pt>
                <c:pt idx="3">
                  <c:v>349</c:v>
                </c:pt>
                <c:pt idx="4">
                  <c:v>292</c:v>
                </c:pt>
                <c:pt idx="5">
                  <c:v>358</c:v>
                </c:pt>
                <c:pt idx="6">
                  <c:v>336</c:v>
                </c:pt>
                <c:pt idx="7">
                  <c:v>355</c:v>
                </c:pt>
                <c:pt idx="8">
                  <c:v>354</c:v>
                </c:pt>
                <c:pt idx="9">
                  <c:v>331</c:v>
                </c:pt>
                <c:pt idx="10">
                  <c:v>364</c:v>
                </c:pt>
                <c:pt idx="11">
                  <c:v>352</c:v>
                </c:pt>
                <c:pt idx="12">
                  <c:v>408</c:v>
                </c:pt>
                <c:pt idx="13">
                  <c:v>339</c:v>
                </c:pt>
                <c:pt idx="14">
                  <c:v>366</c:v>
                </c:pt>
                <c:pt idx="15">
                  <c:v>355</c:v>
                </c:pt>
                <c:pt idx="16">
                  <c:v>325</c:v>
                </c:pt>
                <c:pt idx="17">
                  <c:v>352</c:v>
                </c:pt>
                <c:pt idx="18">
                  <c:v>402</c:v>
                </c:pt>
                <c:pt idx="19">
                  <c:v>325</c:v>
                </c:pt>
                <c:pt idx="20">
                  <c:v>334</c:v>
                </c:pt>
                <c:pt idx="21">
                  <c:v>316</c:v>
                </c:pt>
                <c:pt idx="22">
                  <c:v>364</c:v>
                </c:pt>
                <c:pt idx="23">
                  <c:v>331</c:v>
                </c:pt>
                <c:pt idx="24">
                  <c:v>314</c:v>
                </c:pt>
                <c:pt idx="25">
                  <c:v>358</c:v>
                </c:pt>
                <c:pt idx="26">
                  <c:v>349</c:v>
                </c:pt>
                <c:pt idx="27">
                  <c:v>406</c:v>
                </c:pt>
                <c:pt idx="28">
                  <c:v>391</c:v>
                </c:pt>
                <c:pt idx="29">
                  <c:v>344</c:v>
                </c:pt>
                <c:pt idx="30">
                  <c:v>361</c:v>
                </c:pt>
                <c:pt idx="31">
                  <c:v>368</c:v>
                </c:pt>
                <c:pt idx="32">
                  <c:v>358</c:v>
                </c:pt>
                <c:pt idx="33">
                  <c:v>349</c:v>
                </c:pt>
                <c:pt idx="34">
                  <c:v>369</c:v>
                </c:pt>
                <c:pt idx="35">
                  <c:v>347</c:v>
                </c:pt>
                <c:pt idx="36">
                  <c:v>336</c:v>
                </c:pt>
                <c:pt idx="37">
                  <c:v>358</c:v>
                </c:pt>
                <c:pt idx="38">
                  <c:v>395</c:v>
                </c:pt>
                <c:pt idx="39">
                  <c:v>356</c:v>
                </c:pt>
                <c:pt idx="40">
                  <c:v>370</c:v>
                </c:pt>
                <c:pt idx="41">
                  <c:v>351</c:v>
                </c:pt>
                <c:pt idx="42">
                  <c:v>350</c:v>
                </c:pt>
                <c:pt idx="43">
                  <c:v>391</c:v>
                </c:pt>
                <c:pt idx="44">
                  <c:v>360</c:v>
                </c:pt>
                <c:pt idx="45">
                  <c:v>357</c:v>
                </c:pt>
                <c:pt idx="46">
                  <c:v>379</c:v>
                </c:pt>
                <c:pt idx="47">
                  <c:v>368</c:v>
                </c:pt>
                <c:pt idx="48">
                  <c:v>408</c:v>
                </c:pt>
                <c:pt idx="49">
                  <c:v>366</c:v>
                </c:pt>
                <c:pt idx="50">
                  <c:v>356</c:v>
                </c:pt>
                <c:pt idx="51">
                  <c:v>378</c:v>
                </c:pt>
                <c:pt idx="52">
                  <c:v>335</c:v>
                </c:pt>
                <c:pt idx="53">
                  <c:v>359</c:v>
                </c:pt>
                <c:pt idx="54">
                  <c:v>388</c:v>
                </c:pt>
                <c:pt idx="55">
                  <c:v>380</c:v>
                </c:pt>
                <c:pt idx="56">
                  <c:v>341</c:v>
                </c:pt>
                <c:pt idx="57">
                  <c:v>377</c:v>
                </c:pt>
                <c:pt idx="58">
                  <c:v>381</c:v>
                </c:pt>
                <c:pt idx="59">
                  <c:v>418</c:v>
                </c:pt>
                <c:pt idx="60">
                  <c:v>368</c:v>
                </c:pt>
                <c:pt idx="61">
                  <c:v>394</c:v>
                </c:pt>
                <c:pt idx="62">
                  <c:v>396</c:v>
                </c:pt>
                <c:pt idx="63">
                  <c:v>431</c:v>
                </c:pt>
                <c:pt idx="64">
                  <c:v>388</c:v>
                </c:pt>
                <c:pt idx="65">
                  <c:v>383</c:v>
                </c:pt>
                <c:pt idx="66">
                  <c:v>343</c:v>
                </c:pt>
                <c:pt idx="67">
                  <c:v>377</c:v>
                </c:pt>
                <c:pt idx="68">
                  <c:v>366</c:v>
                </c:pt>
                <c:pt idx="69">
                  <c:v>407</c:v>
                </c:pt>
                <c:pt idx="70">
                  <c:v>390</c:v>
                </c:pt>
                <c:pt idx="71">
                  <c:v>315</c:v>
                </c:pt>
                <c:pt idx="72">
                  <c:v>452</c:v>
                </c:pt>
                <c:pt idx="73">
                  <c:v>357</c:v>
                </c:pt>
              </c:numCache>
            </c:numRef>
          </c:val>
          <c:extLst>
            <c:ext xmlns:c16="http://schemas.microsoft.com/office/drawing/2014/chart" uri="{C3380CC4-5D6E-409C-BE32-E72D297353CC}">
              <c16:uniqueId val="{0000001F-ADF7-4A88-90BC-12A9BC62BBF6}"/>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strRef>
              <c:f>市区町村別_年齢調整歯科医療費!$B$79</c:f>
              <c:strCache>
                <c:ptCount val="1"/>
                <c:pt idx="0">
                  <c:v>広域連合全体</c:v>
                </c:pt>
              </c:strCache>
            </c:strRef>
          </c:tx>
          <c:spPr>
            <a:ln w="28575">
              <a:solidFill>
                <a:srgbClr val="BE4B48"/>
              </a:solidFill>
            </a:ln>
          </c:spPr>
          <c:marker>
            <c:symbol val="none"/>
          </c:marker>
          <c:dLbls>
            <c:dLbl>
              <c:idx val="0"/>
              <c:layout>
                <c:manualLayout>
                  <c:x val="6.3834750940998192E-2"/>
                  <c:y val="-0.8749835009032916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ADF7-4A88-90BC-12A9BC62BBF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DF7-4A88-90BC-12A9BC62BBF6}"/>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市区町村別_年齢調整歯科医療費!$Q$5:$Q$78</c:f>
              <c:numCache>
                <c:formatCode>General</c:formatCode>
                <c:ptCount val="74"/>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2-ADF7-4A88-90BC-12A9BC62BBF6}"/>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上段</a:t>
            </a:r>
            <a:r>
              <a:rPr lang="en-US" altLang="ja-JP" sz="1000"/>
              <a:t>:(</a:t>
            </a:r>
            <a:r>
              <a:rPr lang="ja-JP" altLang="en-US" sz="1000"/>
              <a:t>円</a:t>
            </a:r>
            <a:r>
              <a:rPr lang="en-US" altLang="ja-JP" sz="1000"/>
              <a:t>)</a:t>
            </a:r>
            <a:endParaRPr lang="ja-JP" altLang="en-US" sz="1000"/>
          </a:p>
        </c:rich>
      </c:tx>
      <c:layout>
        <c:manualLayout>
          <c:xMode val="edge"/>
          <c:yMode val="edge"/>
          <c:x val="0.88342507645259938"/>
          <c:y val="2.7850877192982456E-2"/>
        </c:manualLayout>
      </c:layout>
      <c:overlay val="0"/>
    </c:title>
    <c:autoTitleDeleted val="0"/>
    <c:plotArea>
      <c:layout>
        <c:manualLayout>
          <c:layoutTarget val="inner"/>
          <c:xMode val="edge"/>
          <c:yMode val="edge"/>
          <c:x val="0.27737561334101474"/>
          <c:y val="0.11398389808015572"/>
          <c:w val="0.48830696435464294"/>
          <c:h val="0.84107228169512516"/>
        </c:manualLayout>
      </c:layout>
      <c:pieChart>
        <c:varyColors val="1"/>
        <c:ser>
          <c:idx val="1"/>
          <c:order val="0"/>
          <c:tx>
            <c:strRef>
              <c:f>中分類別歯科医療費!$E$3</c:f>
              <c:strCache>
                <c:ptCount val="1"/>
                <c:pt idx="0">
                  <c:v>歯科
医療費
(円)</c:v>
                </c:pt>
              </c:strCache>
            </c:strRef>
          </c:tx>
          <c:spPr>
            <a:ln>
              <a:noFill/>
            </a:ln>
          </c:spPr>
          <c:dPt>
            <c:idx val="0"/>
            <c:bubble3D val="0"/>
            <c:spPr>
              <a:solidFill>
                <a:srgbClr val="4BACC6"/>
              </a:solidFill>
              <a:ln w="19050">
                <a:noFill/>
              </a:ln>
              <a:effectLst/>
            </c:spPr>
            <c:extLst>
              <c:ext xmlns:c16="http://schemas.microsoft.com/office/drawing/2014/chart" uri="{C3380CC4-5D6E-409C-BE32-E72D297353CC}">
                <c16:uniqueId val="{00000001-8C6D-4B07-B581-EE74EA856EC5}"/>
              </c:ext>
            </c:extLst>
          </c:dPt>
          <c:dPt>
            <c:idx val="1"/>
            <c:bubble3D val="0"/>
            <c:spPr>
              <a:solidFill>
                <a:srgbClr val="FF7C80"/>
              </a:solidFill>
              <a:ln w="19050">
                <a:noFill/>
              </a:ln>
              <a:effectLst/>
            </c:spPr>
            <c:extLst>
              <c:ext xmlns:c16="http://schemas.microsoft.com/office/drawing/2014/chart" uri="{C3380CC4-5D6E-409C-BE32-E72D297353CC}">
                <c16:uniqueId val="{00000003-8C6D-4B07-B581-EE74EA856EC5}"/>
              </c:ext>
            </c:extLst>
          </c:dPt>
          <c:dPt>
            <c:idx val="2"/>
            <c:bubble3D val="0"/>
            <c:spPr>
              <a:solidFill>
                <a:srgbClr val="A5C26A"/>
              </a:solidFill>
              <a:ln w="19050">
                <a:noFill/>
              </a:ln>
              <a:effectLst/>
            </c:spPr>
            <c:extLst>
              <c:ext xmlns:c16="http://schemas.microsoft.com/office/drawing/2014/chart" uri="{C3380CC4-5D6E-409C-BE32-E72D297353CC}">
                <c16:uniqueId val="{00000005-8C6D-4B07-B581-EE74EA856EC5}"/>
              </c:ext>
            </c:extLst>
          </c:dPt>
          <c:dPt>
            <c:idx val="3"/>
            <c:bubble3D val="0"/>
            <c:spPr>
              <a:solidFill>
                <a:schemeClr val="accent4"/>
              </a:solidFill>
              <a:ln w="19050">
                <a:noFill/>
              </a:ln>
              <a:effectLst/>
            </c:spPr>
            <c:extLst>
              <c:ext xmlns:c16="http://schemas.microsoft.com/office/drawing/2014/chart" uri="{C3380CC4-5D6E-409C-BE32-E72D297353CC}">
                <c16:uniqueId val="{00000007-8C6D-4B07-B581-EE74EA856EC5}"/>
              </c:ext>
            </c:extLst>
          </c:dPt>
          <c:dPt>
            <c:idx val="4"/>
            <c:bubble3D val="0"/>
            <c:spPr>
              <a:solidFill>
                <a:schemeClr val="accent6">
                  <a:lumMod val="40000"/>
                  <a:lumOff val="60000"/>
                </a:schemeClr>
              </a:solidFill>
              <a:ln w="19050">
                <a:noFill/>
              </a:ln>
              <a:effectLst/>
            </c:spPr>
            <c:extLst>
              <c:ext xmlns:c16="http://schemas.microsoft.com/office/drawing/2014/chart" uri="{C3380CC4-5D6E-409C-BE32-E72D297353CC}">
                <c16:uniqueId val="{00000009-8C6D-4B07-B581-EE74EA856EC5}"/>
              </c:ext>
            </c:extLst>
          </c:dPt>
          <c:dPt>
            <c:idx val="5"/>
            <c:bubble3D val="0"/>
            <c:spPr>
              <a:pattFill prst="dkDnDiag">
                <a:fgClr>
                  <a:schemeClr val="tx2">
                    <a:lumMod val="40000"/>
                    <a:lumOff val="60000"/>
                  </a:schemeClr>
                </a:fgClr>
                <a:bgClr>
                  <a:schemeClr val="bg1"/>
                </a:bgClr>
              </a:pattFill>
              <a:ln w="19050">
                <a:noFill/>
              </a:ln>
              <a:effectLst/>
            </c:spPr>
            <c:extLst>
              <c:ext xmlns:c16="http://schemas.microsoft.com/office/drawing/2014/chart" uri="{C3380CC4-5D6E-409C-BE32-E72D297353CC}">
                <c16:uniqueId val="{0000000B-8C6D-4B07-B581-EE74EA856EC5}"/>
              </c:ext>
            </c:extLst>
          </c:dPt>
          <c:dLbls>
            <c:dLbl>
              <c:idx val="0"/>
              <c:layout>
                <c:manualLayout>
                  <c:x val="-0.10214362771358812"/>
                  <c:y val="0.19337960070794785"/>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430036085894045"/>
                      <c:h val="0.14355396758375602"/>
                    </c:manualLayout>
                  </c15:layout>
                </c:ext>
                <c:ext xmlns:c16="http://schemas.microsoft.com/office/drawing/2014/chart" uri="{C3380CC4-5D6E-409C-BE32-E72D297353CC}">
                  <c16:uniqueId val="{00000001-8C6D-4B07-B581-EE74EA856EC5}"/>
                </c:ext>
              </c:extLst>
            </c:dLbl>
            <c:dLbl>
              <c:idx val="1"/>
              <c:layout>
                <c:manualLayout>
                  <c:x val="-0.18834680076833032"/>
                  <c:y val="-0.1308224467672418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644608363568969"/>
                      <c:h val="0.150522606786851"/>
                    </c:manualLayout>
                  </c15:layout>
                </c:ext>
                <c:ext xmlns:c16="http://schemas.microsoft.com/office/drawing/2014/chart" uri="{C3380CC4-5D6E-409C-BE32-E72D297353CC}">
                  <c16:uniqueId val="{00000003-8C6D-4B07-B581-EE74EA856EC5}"/>
                </c:ext>
              </c:extLst>
            </c:dLbl>
            <c:dLbl>
              <c:idx val="2"/>
              <c:layout>
                <c:manualLayout>
                  <c:x val="0.14746720778339151"/>
                  <c:y val="-0.20039240850514436"/>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5206434829347495"/>
                      <c:h val="0.23562765703282201"/>
                    </c:manualLayout>
                  </c15:layout>
                </c:ext>
                <c:ext xmlns:c16="http://schemas.microsoft.com/office/drawing/2014/chart" uri="{C3380CC4-5D6E-409C-BE32-E72D297353CC}">
                  <c16:uniqueId val="{00000005-8C6D-4B07-B581-EE74EA856EC5}"/>
                </c:ext>
              </c:extLst>
            </c:dLbl>
            <c:dLbl>
              <c:idx val="3"/>
              <c:layout>
                <c:manualLayout>
                  <c:x val="-1.6752979893632593E-2"/>
                  <c:y val="9.5778687431628193E-2"/>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37328349523778"/>
                      <c:h val="0.23570793678024876"/>
                    </c:manualLayout>
                  </c15:layout>
                </c:ext>
                <c:ext xmlns:c16="http://schemas.microsoft.com/office/drawing/2014/chart" uri="{C3380CC4-5D6E-409C-BE32-E72D297353CC}">
                  <c16:uniqueId val="{00000007-8C6D-4B07-B581-EE74EA856EC5}"/>
                </c:ext>
              </c:extLst>
            </c:dLbl>
            <c:dLbl>
              <c:idx val="4"/>
              <c:layout>
                <c:manualLayout>
                  <c:x val="0.12648690151206968"/>
                  <c:y val="0.16748802195926024"/>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974868373069052"/>
                      <c:h val="0.3438458562866053"/>
                    </c:manualLayout>
                  </c15:layout>
                </c:ext>
                <c:ext xmlns:c16="http://schemas.microsoft.com/office/drawing/2014/chart" uri="{C3380CC4-5D6E-409C-BE32-E72D297353CC}">
                  <c16:uniqueId val="{00000009-8C6D-4B07-B581-EE74EA856EC5}"/>
                </c:ext>
              </c:extLst>
            </c:dLbl>
            <c:dLbl>
              <c:idx val="5"/>
              <c:layout>
                <c:manualLayout>
                  <c:x val="-7.5317479310329949E-2"/>
                  <c:y val="6.9466725281879518E-3"/>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7083687244210305"/>
                      <c:h val="0.2098875506181678"/>
                    </c:manualLayout>
                  </c15:layout>
                </c:ext>
                <c:ext xmlns:c16="http://schemas.microsoft.com/office/drawing/2014/chart" uri="{C3380CC4-5D6E-409C-BE32-E72D297353CC}">
                  <c16:uniqueId val="{0000000B-8C6D-4B07-B581-EE74EA856EC5}"/>
                </c:ext>
              </c:extLst>
            </c:dLbl>
            <c:numFmt formatCode="0.0%" sourceLinked="0"/>
            <c:spPr>
              <a:noFill/>
              <a:ln>
                <a:noFill/>
              </a:ln>
              <a:effectLst/>
            </c:spPr>
            <c:dLblPos val="outEnd"/>
            <c:showLegendKey val="0"/>
            <c:showVal val="1"/>
            <c:showCatName val="1"/>
            <c:showSerName val="0"/>
            <c:showPercent val="1"/>
            <c:showBubbleSize val="0"/>
            <c:separator>
</c:separator>
            <c:showLeaderLines val="1"/>
            <c:leaderLines>
              <c:spPr>
                <a:ln w="9525">
                  <a:solidFill>
                    <a:schemeClr val="tx1"/>
                  </a:solidFill>
                </a:ln>
              </c:spPr>
            </c:leaderLines>
            <c:extLst>
              <c:ext xmlns:c15="http://schemas.microsoft.com/office/drawing/2012/chart" uri="{CE6537A1-D6FC-4f65-9D91-7224C49458BB}"/>
            </c:extLst>
          </c:dLbls>
          <c:cat>
            <c:strRef>
              <c:f>中分類別歯科医療費!$M$18:$M$23</c:f>
              <c:strCache>
                <c:ptCount val="6"/>
                <c:pt idx="0">
                  <c:v>う蝕</c:v>
                </c:pt>
                <c:pt idx="1">
                  <c:v>歯肉炎及び歯周疾患</c:v>
                </c:pt>
                <c:pt idx="2">
                  <c:v>その他の歯及び歯の
支持組織の障害</c:v>
                </c:pt>
                <c:pt idx="3">
                  <c:v>その他の消化器系の疾患</c:v>
                </c:pt>
                <c:pt idx="4">
                  <c:v>その他の損傷及び
その他の外因の影響</c:v>
                </c:pt>
                <c:pt idx="5">
                  <c:v>上記 中分類以外の疾病</c:v>
                </c:pt>
              </c:strCache>
            </c:strRef>
          </c:cat>
          <c:val>
            <c:numRef>
              <c:f>中分類別歯科医療費!$E$4:$E$9</c:f>
              <c:numCache>
                <c:formatCode>General</c:formatCode>
                <c:ptCount val="6"/>
                <c:pt idx="0">
                  <c:v>7627221223.9140196</c:v>
                </c:pt>
                <c:pt idx="1">
                  <c:v>28200844699.633202</c:v>
                </c:pt>
                <c:pt idx="2">
                  <c:v>14667481618.215599</c:v>
                </c:pt>
                <c:pt idx="3">
                  <c:v>3282767708.7056499</c:v>
                </c:pt>
                <c:pt idx="4">
                  <c:v>8701525507.8515091</c:v>
                </c:pt>
                <c:pt idx="5">
                  <c:v>3355689941.6799598</c:v>
                </c:pt>
              </c:numCache>
            </c:numRef>
          </c:val>
          <c:extLst>
            <c:ext xmlns:c16="http://schemas.microsoft.com/office/drawing/2014/chart" uri="{C3380CC4-5D6E-409C-BE32-E72D297353CC}">
              <c16:uniqueId val="{0000000C-8C6D-4B07-B581-EE74EA856EC5}"/>
            </c:ext>
          </c:extLst>
        </c:ser>
        <c:dLbls>
          <c:dLblPos val="outEnd"/>
          <c:showLegendKey val="0"/>
          <c:showVal val="1"/>
          <c:showCatName val="0"/>
          <c:showSerName val="0"/>
          <c:showPercent val="0"/>
          <c:showBubbleSize val="0"/>
          <c:showLeaderLines val="1"/>
        </c:dLbls>
        <c:firstSliceAng val="0"/>
        <c:extLst/>
      </c:pieChart>
      <c:spPr>
        <a:noFill/>
        <a:ln>
          <a:noFill/>
        </a:ln>
        <a:effectLst/>
      </c:spPr>
    </c:plotArea>
    <c:plotVisOnly val="1"/>
    <c:dispBlanksAs val="zero"/>
    <c:showDLblsOverMax val="0"/>
  </c:chart>
  <c:spPr>
    <a:solidFill>
      <a:schemeClr val="bg1"/>
    </a:solidFill>
    <a:ln w="9525">
      <a:solidFill>
        <a:srgbClr val="7F7F7F"/>
      </a:solidFill>
      <a:prstDash val="solid"/>
    </a:ln>
    <a:effectLst/>
  </c:spPr>
  <c:txPr>
    <a:bodyPr/>
    <a:lstStyle/>
    <a:p>
      <a:pPr>
        <a:defRPr sz="800">
          <a:solidFill>
            <a:sysClr val="windowText" lastClr="000000"/>
          </a:solidFill>
          <a:latin typeface="ＭＳ 明朝" panose="02020609040205080304" pitchFamily="17" charset="-128"/>
          <a:ea typeface="ＭＳ 明朝" panose="02020609040205080304" pitchFamily="17" charset="-128"/>
        </a:defRPr>
      </a:pPr>
      <a:endParaRPr lang="ja-JP"/>
    </a:p>
  </c:txPr>
  <c:printSettings>
    <c:headerFooter/>
    <c:pageMargins b="0.75000000000000089" l="0.70000000000000062" r="0.70000000000000062" t="0.75000000000000089" header="0.30000000000000032" footer="0.30000000000000032"/>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604895387904984E-2"/>
          <c:y val="0.14561947141316073"/>
          <c:w val="0.8911057614305995"/>
          <c:h val="0.60966612729234093"/>
        </c:manualLayout>
      </c:layout>
      <c:barChart>
        <c:barDir val="col"/>
        <c:grouping val="stacked"/>
        <c:varyColors val="0"/>
        <c:ser>
          <c:idx val="0"/>
          <c:order val="0"/>
          <c:tx>
            <c:strRef>
              <c:f>特定疾病別歯科医療費!$L$24</c:f>
              <c:strCache>
                <c:ptCount val="1"/>
                <c:pt idx="0">
                  <c:v>特定疾病患者のうち歯科レセプトが発生している者の割合(特定疾病患者数に占める割合)</c:v>
                </c:pt>
              </c:strCache>
            </c:strRef>
          </c:tx>
          <c:spPr>
            <a:solidFill>
              <a:srgbClr val="FFC000"/>
            </a:solidFill>
            <a:ln w="3175">
              <a:noFill/>
            </a:ln>
          </c:spPr>
          <c:invertIfNegative val="0"/>
          <c:dLbls>
            <c:dLbl>
              <c:idx val="0"/>
              <c:layout>
                <c:manualLayout>
                  <c:x val="0"/>
                  <c:y val="-0.2598225458468176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A59-4C99-BD4F-75BE18918DC9}"/>
                </c:ext>
              </c:extLst>
            </c:dLbl>
            <c:dLbl>
              <c:idx val="1"/>
              <c:layout>
                <c:manualLayout>
                  <c:x val="0"/>
                  <c:y val="-0.26469687162891048"/>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A59-4C99-BD4F-75BE18918DC9}"/>
                </c:ext>
              </c:extLst>
            </c:dLbl>
            <c:dLbl>
              <c:idx val="2"/>
              <c:layout>
                <c:manualLayout>
                  <c:x val="0"/>
                  <c:y val="-0.2548905070118662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A59-4C99-BD4F-75BE18918DC9}"/>
                </c:ext>
              </c:extLst>
            </c:dLbl>
            <c:dLbl>
              <c:idx val="3"/>
              <c:layout>
                <c:manualLayout>
                  <c:x val="0"/>
                  <c:y val="-0.2598915857605178"/>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9-4C99-BD4F-75BE18918DC9}"/>
                </c:ext>
              </c:extLst>
            </c:dLbl>
            <c:dLbl>
              <c:idx val="4"/>
              <c:layout>
                <c:manualLayout>
                  <c:x val="0"/>
                  <c:y val="-0.2633379180151025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A59-4C99-BD4F-75BE18918DC9}"/>
                </c:ext>
              </c:extLst>
            </c:dLbl>
            <c:dLbl>
              <c:idx val="5"/>
              <c:layout>
                <c:manualLayout>
                  <c:x val="0"/>
                  <c:y val="-0.27481067961165051"/>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9-4C99-BD4F-75BE18918DC9}"/>
                </c:ext>
              </c:extLst>
            </c:dLbl>
            <c:dLbl>
              <c:idx val="6"/>
              <c:layout>
                <c:manualLayout>
                  <c:x val="0"/>
                  <c:y val="-0.2425552858683926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A59-4C99-BD4F-75BE18918DC9}"/>
                </c:ext>
              </c:extLst>
            </c:dLbl>
            <c:dLbl>
              <c:idx val="7"/>
              <c:layout>
                <c:manualLayout>
                  <c:x val="0"/>
                  <c:y val="-0.2721202804746494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9-4C99-BD4F-75BE18918DC9}"/>
                </c:ext>
              </c:extLst>
            </c:dLbl>
            <c:dLbl>
              <c:idx val="8"/>
              <c:layout>
                <c:manualLayout>
                  <c:x val="0"/>
                  <c:y val="-0.27471898597626754"/>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A59-4C99-BD4F-75BE18918DC9}"/>
                </c:ext>
              </c:extLst>
            </c:dLbl>
            <c:dLbl>
              <c:idx val="9"/>
              <c:layout>
                <c:manualLayout>
                  <c:x val="0"/>
                  <c:y val="-0.25531984897518878"/>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9-4C99-BD4F-75BE18918DC9}"/>
                </c:ext>
              </c:extLst>
            </c:dLbl>
            <c:dLbl>
              <c:idx val="10"/>
              <c:layout>
                <c:manualLayout>
                  <c:x val="0"/>
                  <c:y val="-0.234011866235167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A59-4C99-BD4F-75BE18918DC9}"/>
                </c:ext>
              </c:extLst>
            </c:dLbl>
            <c:numFmt formatCode="0.0%" sourceLinked="0"/>
            <c:spPr>
              <a:noFill/>
              <a:ln>
                <a:noFill/>
              </a:ln>
              <a:effectLst/>
            </c:sp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特定疾病別歯科医療費!$G$6:$G$16</c:f>
              <c:numCache>
                <c:formatCode>0.0%</c:formatCode>
                <c:ptCount val="11"/>
                <c:pt idx="0">
                  <c:v>0.61787632887545685</c:v>
                </c:pt>
                <c:pt idx="1">
                  <c:v>0.62906910986596642</c:v>
                </c:pt>
                <c:pt idx="2">
                  <c:v>0.60655092580215686</c:v>
                </c:pt>
                <c:pt idx="3">
                  <c:v>0.61803514550190908</c:v>
                </c:pt>
                <c:pt idx="4">
                  <c:v>0.62594854908858844</c:v>
                </c:pt>
                <c:pt idx="5">
                  <c:v>0.6522942967007338</c:v>
                </c:pt>
                <c:pt idx="6">
                  <c:v>0.57822503091083943</c:v>
                </c:pt>
                <c:pt idx="7">
                  <c:v>0.64611613465519124</c:v>
                </c:pt>
                <c:pt idx="8">
                  <c:v>0.65208339209657862</c:v>
                </c:pt>
                <c:pt idx="9">
                  <c:v>0.607536496350365</c:v>
                </c:pt>
                <c:pt idx="10">
                  <c:v>0.55860633592827558</c:v>
                </c:pt>
              </c:numCache>
            </c:numRef>
          </c:val>
          <c:extLst>
            <c:ext xmlns:c16="http://schemas.microsoft.com/office/drawing/2014/chart" uri="{C3380CC4-5D6E-409C-BE32-E72D297353CC}">
              <c16:uniqueId val="{0000000B-4A59-4C99-BD4F-75BE18918DC9}"/>
            </c:ext>
          </c:extLst>
        </c:ser>
        <c:dLbls>
          <c:dLblPos val="inEnd"/>
          <c:showLegendKey val="0"/>
          <c:showVal val="1"/>
          <c:showCatName val="0"/>
          <c:showSerName val="0"/>
          <c:showPercent val="0"/>
          <c:showBubbleSize val="0"/>
        </c:dLbls>
        <c:gapWidth val="140"/>
        <c:overlap val="100"/>
        <c:axId val="383363712"/>
        <c:axId val="383307152"/>
      </c:barChart>
      <c:catAx>
        <c:axId val="38336371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07152"/>
        <c:crosses val="autoZero"/>
        <c:auto val="0"/>
        <c:lblAlgn val="ctr"/>
        <c:lblOffset val="30"/>
        <c:noMultiLvlLbl val="0"/>
      </c:catAx>
      <c:valAx>
        <c:axId val="383307152"/>
        <c:scaling>
          <c:orientation val="minMax"/>
          <c:max val="0.8"/>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3.4087327317457297E-2"/>
              <c:y val="5.3983279395900752E-2"/>
            </c:manualLayout>
          </c:layout>
          <c:overlay val="0"/>
        </c:title>
        <c:numFmt formatCode="0.0%" sourceLinked="0"/>
        <c:majorTickMark val="out"/>
        <c:minorTickMark val="none"/>
        <c:tickLblPos val="nextTo"/>
        <c:spPr>
          <a:ln w="9525">
            <a:solidFill>
              <a:srgbClr val="7F7F7F"/>
            </a:solidFill>
            <a:prstDash val="solid"/>
          </a:ln>
        </c:spPr>
        <c:crossAx val="383363712"/>
        <c:crosses val="autoZero"/>
        <c:crossBetween val="between"/>
      </c:valAx>
      <c:spPr>
        <a:ln>
          <a:solidFill>
            <a:srgbClr val="7F7F7F"/>
          </a:solidFill>
        </a:ln>
      </c:spPr>
    </c:plotArea>
    <c:legend>
      <c:legendPos val="t"/>
      <c:layout>
        <c:manualLayout>
          <c:xMode val="edge"/>
          <c:yMode val="edge"/>
          <c:x val="0.21597357455705016"/>
          <c:y val="3.7675296655879181E-2"/>
          <c:w val="0.56518421987858758"/>
          <c:h val="7.1651564185544775E-2"/>
        </c:manualLayout>
      </c:layout>
      <c:overlay val="0"/>
      <c:spPr>
        <a:ln>
          <a:solidFill>
            <a:srgbClr val="7F7F7F"/>
          </a:solidFill>
        </a:ln>
      </c:spPr>
      <c:txPr>
        <a:bodyPr/>
        <a:lstStyle/>
        <a:p>
          <a:pPr>
            <a:defRPr sz="800"/>
          </a:pPr>
          <a:endParaRPr lang="ja-JP"/>
        </a:p>
      </c:tx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58314735508779E-2"/>
          <c:y val="0.13179395900755125"/>
          <c:w val="0.88560890282887994"/>
          <c:h val="0.62345172599784249"/>
        </c:manualLayout>
      </c:layout>
      <c:barChart>
        <c:barDir val="col"/>
        <c:grouping val="clustered"/>
        <c:varyColors val="0"/>
        <c:ser>
          <c:idx val="3"/>
          <c:order val="0"/>
          <c:tx>
            <c:strRef>
              <c:f>特定疾病別歯科医療費!$L$52</c:f>
              <c:strCache>
                <c:ptCount val="1"/>
                <c:pt idx="0">
                  <c:v>患者一人当たりの歯科医療費</c:v>
                </c:pt>
              </c:strCache>
            </c:strRef>
          </c:tx>
          <c:spPr>
            <a:solidFill>
              <a:srgbClr val="FFC000"/>
            </a:solidFill>
            <a:ln w="3175">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特定疾病別歯科医療費!$H$6:$H$16</c:f>
              <c:numCache>
                <c:formatCode>General</c:formatCode>
                <c:ptCount val="11"/>
                <c:pt idx="0">
                  <c:v>78941.867008554371</c:v>
                </c:pt>
                <c:pt idx="1">
                  <c:v>75150.814370112814</c:v>
                </c:pt>
                <c:pt idx="2">
                  <c:v>79217.045329130284</c:v>
                </c:pt>
                <c:pt idx="3">
                  <c:v>80334.377972168877</c:v>
                </c:pt>
                <c:pt idx="4">
                  <c:v>83211.539025017133</c:v>
                </c:pt>
                <c:pt idx="5">
                  <c:v>77576.44147200117</c:v>
                </c:pt>
                <c:pt idx="6">
                  <c:v>81844.468507210913</c:v>
                </c:pt>
                <c:pt idx="7">
                  <c:v>89891.057042170403</c:v>
                </c:pt>
                <c:pt idx="8">
                  <c:v>77977.034493759013</c:v>
                </c:pt>
                <c:pt idx="9">
                  <c:v>85700.6995464512</c:v>
                </c:pt>
                <c:pt idx="10">
                  <c:v>78127.573173789991</c:v>
                </c:pt>
              </c:numCache>
            </c:numRef>
          </c:val>
          <c:extLst>
            <c:ext xmlns:c16="http://schemas.microsoft.com/office/drawing/2014/chart" uri="{C3380CC4-5D6E-409C-BE32-E72D297353CC}">
              <c16:uniqueId val="{0000000B-03C4-4240-88A7-91DC4AD63A8D}"/>
            </c:ext>
          </c:extLst>
        </c:ser>
        <c:dLbls>
          <c:showLegendKey val="0"/>
          <c:showVal val="1"/>
          <c:showCatName val="0"/>
          <c:showSerName val="0"/>
          <c:showPercent val="0"/>
          <c:showBubbleSize val="0"/>
        </c:dLbls>
        <c:gapWidth val="140"/>
        <c:axId val="383319472"/>
        <c:axId val="383339632"/>
        <c:extLst/>
      </c:barChart>
      <c:catAx>
        <c:axId val="38331947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39632"/>
        <c:crosses val="autoZero"/>
        <c:auto val="0"/>
        <c:lblAlgn val="ctr"/>
        <c:lblOffset val="30"/>
        <c:noMultiLvlLbl val="0"/>
      </c:catAx>
      <c:valAx>
        <c:axId val="383339632"/>
        <c:scaling>
          <c:orientation val="minMax"/>
          <c:min val="0"/>
        </c:scaling>
        <c:delete val="0"/>
        <c:axPos val="l"/>
        <c:majorGridlines>
          <c:spPr>
            <a:ln w="9525">
              <a:solidFill>
                <a:srgbClr val="D9D9D9"/>
              </a:solidFill>
              <a:prstDash val="solid"/>
            </a:ln>
          </c:spPr>
        </c:majorGridlines>
        <c:title>
          <c:tx>
            <c:rich>
              <a:bodyPr rot="0" vert="horz"/>
              <a:lstStyle/>
              <a:p>
                <a:pPr>
                  <a:defRPr/>
                </a:pPr>
                <a:r>
                  <a:rPr lang="en-US"/>
                  <a:t>(</a:t>
                </a:r>
                <a:r>
                  <a:rPr lang="ja-JP"/>
                  <a:t>円</a:t>
                </a:r>
                <a:r>
                  <a:rPr lang="en-US"/>
                  <a:t>)</a:t>
                </a:r>
                <a:endParaRPr lang="ja-JP"/>
              </a:p>
            </c:rich>
          </c:tx>
          <c:layout>
            <c:manualLayout>
              <c:xMode val="edge"/>
              <c:yMode val="edge"/>
              <c:x val="2.3980679209278748E-2"/>
              <c:y val="2.6678532901833873E-2"/>
            </c:manualLayout>
          </c:layout>
          <c:overlay val="0"/>
        </c:title>
        <c:numFmt formatCode="#,##0_);\(#,##0\)" sourceLinked="0"/>
        <c:majorTickMark val="out"/>
        <c:minorTickMark val="none"/>
        <c:tickLblPos val="nextTo"/>
        <c:spPr>
          <a:ln w="9525">
            <a:solidFill>
              <a:srgbClr val="7F7F7F"/>
            </a:solidFill>
            <a:prstDash val="solid"/>
          </a:ln>
        </c:spPr>
        <c:crossAx val="383319472"/>
        <c:crosses val="autoZero"/>
        <c:crossBetween val="between"/>
      </c:valAx>
      <c:spPr>
        <a:ln>
          <a:solidFill>
            <a:srgbClr val="7F7F7F"/>
          </a:solidFill>
        </a:ln>
      </c:spPr>
    </c:plotArea>
    <c:legend>
      <c:legendPos val="t"/>
      <c:layout>
        <c:manualLayout>
          <c:xMode val="edge"/>
          <c:yMode val="edge"/>
          <c:x val="0.31547084618247956"/>
          <c:y val="3.4250269687162889E-2"/>
          <c:w val="0.36598347037408041"/>
          <c:h val="6.48015102481121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4574832462407"/>
          <c:y val="0.12657270606186607"/>
          <c:w val="0.84390612391413244"/>
          <c:h val="0.84373653745850108"/>
        </c:manualLayout>
      </c:layout>
      <c:barChart>
        <c:barDir val="bar"/>
        <c:grouping val="percentStacked"/>
        <c:varyColors val="0"/>
        <c:ser>
          <c:idx val="0"/>
          <c:order val="0"/>
          <c:tx>
            <c:strRef>
              <c:f>年齢階層別_推計残存歯数階層別人数!$F$4</c:f>
              <c:strCache>
                <c:ptCount val="1"/>
                <c:pt idx="0">
                  <c:v>0～9本</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$4,年齢階層別_推計残存歯数階層別人数!$H$8,年齢階層別_推計残存歯数階層別人数!$H$12,年齢階層別_推計残存歯数階層別人数!$H$16,年齢階層別_推計残存歯数階層別人数!$H$20,年齢階層別_推計残存歯数階層別人数!$H$24,年齢階層別_推計残存歯数階層別人数!$H$28,年齢階層別_推計残存歯数階層別人数!$H$32)</c:f>
              <c:numCache>
                <c:formatCode>0.0%</c:formatCode>
                <c:ptCount val="8"/>
                <c:pt idx="0">
                  <c:v>8.170310701956271E-2</c:v>
                </c:pt>
                <c:pt idx="1">
                  <c:v>0.12139156180606958</c:v>
                </c:pt>
                <c:pt idx="2">
                  <c:v>0.10796285000748064</c:v>
                </c:pt>
                <c:pt idx="3">
                  <c:v>0.15151528793171751</c:v>
                </c:pt>
                <c:pt idx="4">
                  <c:v>0.21651273579789587</c:v>
                </c:pt>
                <c:pt idx="5">
                  <c:v>0.29740762562073897</c:v>
                </c:pt>
                <c:pt idx="6">
                  <c:v>0.40763556163966841</c:v>
                </c:pt>
                <c:pt idx="7">
                  <c:v>0.16140660237032772</c:v>
                </c:pt>
              </c:numCache>
            </c:numRef>
          </c:val>
          <c:extLst>
            <c:ext xmlns:c16="http://schemas.microsoft.com/office/drawing/2014/chart" uri="{C3380CC4-5D6E-409C-BE32-E72D297353CC}">
              <c16:uniqueId val="{00000000-BCDD-4441-BB9F-727F3F13F16B}"/>
            </c:ext>
          </c:extLst>
        </c:ser>
        <c:ser>
          <c:idx val="1"/>
          <c:order val="1"/>
          <c:tx>
            <c:strRef>
              <c:f>年齢階層別_推計残存歯数階層別人数!$F$5</c:f>
              <c:strCache>
                <c:ptCount val="1"/>
                <c:pt idx="0">
                  <c:v>10～19本</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$5,年齢階層別_推計残存歯数階層別人数!$H$9,年齢階層別_推計残存歯数階層別人数!$H$13,年齢階層別_推計残存歯数階層別人数!$H$17,年齢階層別_推計残存歯数階層別人数!$H$21,年齢階層別_推計残存歯数階層別人数!$H$25,年齢階層別_推計残存歯数階層別人数!$H$29,年齢階層別_推計残存歯数階層別人数!$H$33)</c:f>
              <c:numCache>
                <c:formatCode>0.0%</c:formatCode>
                <c:ptCount val="8"/>
                <c:pt idx="0">
                  <c:v>0.18181818181818182</c:v>
                </c:pt>
                <c:pt idx="1">
                  <c:v>0.22612879348630643</c:v>
                </c:pt>
                <c:pt idx="2">
                  <c:v>0.23795329780989977</c:v>
                </c:pt>
                <c:pt idx="3">
                  <c:v>0.27647477221161809</c:v>
                </c:pt>
                <c:pt idx="4">
                  <c:v>0.30437430647677688</c:v>
                </c:pt>
                <c:pt idx="5">
                  <c:v>0.32852874337177007</c:v>
                </c:pt>
                <c:pt idx="6">
                  <c:v>0.32375085557837097</c:v>
                </c:pt>
                <c:pt idx="7">
                  <c:v>0.27074636533755581</c:v>
                </c:pt>
              </c:numCache>
            </c:numRef>
          </c:val>
          <c:extLst>
            <c:ext xmlns:c16="http://schemas.microsoft.com/office/drawing/2014/chart" uri="{C3380CC4-5D6E-409C-BE32-E72D297353CC}">
              <c16:uniqueId val="{00000001-BCDD-4441-BB9F-727F3F13F16B}"/>
            </c:ext>
          </c:extLst>
        </c:ser>
        <c:ser>
          <c:idx val="2"/>
          <c:order val="2"/>
          <c:tx>
            <c:strRef>
              <c:f>年齢階層別_推計残存歯数階層別人数!$F$6</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$6,年齢階層別_推計残存歯数階層別人数!$H$10,年齢階層別_推計残存歯数階層別人数!$H$14,年齢階層別_推計残存歯数階層別人数!$H$18,年齢階層別_推計残存歯数階層別人数!$H$22,年齢階層別_推計残存歯数階層別人数!$H$26,年齢階層別_推計残存歯数階層別人数!$H$30,年齢階層別_推計残存歯数階層別人数!$H$34)</c:f>
              <c:numCache>
                <c:formatCode>0.0%</c:formatCode>
                <c:ptCount val="8"/>
                <c:pt idx="0">
                  <c:v>0.73647871116225549</c:v>
                </c:pt>
                <c:pt idx="1">
                  <c:v>0.65247964470762398</c:v>
                </c:pt>
                <c:pt idx="2">
                  <c:v>0.65408385218261955</c:v>
                </c:pt>
                <c:pt idx="3">
                  <c:v>0.57200993985666437</c:v>
                </c:pt>
                <c:pt idx="4">
                  <c:v>0.47911295772532725</c:v>
                </c:pt>
                <c:pt idx="5">
                  <c:v>0.37406363100749096</c:v>
                </c:pt>
                <c:pt idx="6">
                  <c:v>0.26861358278196062</c:v>
                </c:pt>
                <c:pt idx="7">
                  <c:v>0.56784703229211653</c:v>
                </c:pt>
              </c:numCache>
            </c:numRef>
          </c:val>
          <c:extLst>
            <c:ext xmlns:c16="http://schemas.microsoft.com/office/drawing/2014/chart" uri="{C3380CC4-5D6E-409C-BE32-E72D297353CC}">
              <c16:uniqueId val="{00000002-BCDD-4441-BB9F-727F3F13F16B}"/>
            </c:ext>
          </c:extLst>
        </c:ser>
        <c:dLbls>
          <c:dLblPos val="ctr"/>
          <c:showLegendKey val="0"/>
          <c:showVal val="1"/>
          <c:showCatName val="0"/>
          <c:showSerName val="0"/>
          <c:showPercent val="0"/>
          <c:showBubbleSize val="0"/>
        </c:dLbls>
        <c:gapWidth val="150"/>
        <c:overlap val="100"/>
        <c:axId val="349919744"/>
        <c:axId val="349883776"/>
      </c:barChart>
      <c:catAx>
        <c:axId val="349919744"/>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4.9205094422485725E-2"/>
              <c:y val="3.59096489432934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30336733660952442"/>
          <c:y val="2.5203131793079959E-2"/>
          <c:w val="0.48102460803928931"/>
          <c:h val="3.984961619607755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29966727182694E-2"/>
          <c:y val="0.12695836097410901"/>
          <c:w val="0.88343806080099052"/>
          <c:h val="0.81346850874409926"/>
        </c:manualLayout>
      </c:layout>
      <c:barChart>
        <c:barDir val="col"/>
        <c:grouping val="clustered"/>
        <c:varyColors val="0"/>
        <c:ser>
          <c:idx val="0"/>
          <c:order val="0"/>
          <c:tx>
            <c:strRef>
              <c:f>'推計残存歯数階層別医療費(医科･調剤)'!$C$13</c:f>
              <c:strCache>
                <c:ptCount val="1"/>
                <c:pt idx="0">
                  <c:v>0～9本</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'推計残存歯数階層別医療費(医科･調剤)'!$D$13:$F$13</c:f>
              <c:numCache>
                <c:formatCode>General</c:formatCode>
                <c:ptCount val="3"/>
                <c:pt idx="0">
                  <c:v>1096857.0827729898</c:v>
                </c:pt>
                <c:pt idx="1">
                  <c:v>2065011.2938162717</c:v>
                </c:pt>
                <c:pt idx="2">
                  <c:v>498515.53447632887</c:v>
                </c:pt>
              </c:numCache>
            </c:numRef>
          </c:val>
          <c:extLst>
            <c:ext xmlns:c16="http://schemas.microsoft.com/office/drawing/2014/chart" uri="{C3380CC4-5D6E-409C-BE32-E72D297353CC}">
              <c16:uniqueId val="{00000000-7601-4A50-92F9-5A8DC18B8AEE}"/>
            </c:ext>
          </c:extLst>
        </c:ser>
        <c:ser>
          <c:idx val="1"/>
          <c:order val="1"/>
          <c:tx>
            <c:strRef>
              <c:f>'推計残存歯数階層別医療費(医科･調剤)'!$C$14</c:f>
              <c:strCache>
                <c:ptCount val="1"/>
                <c:pt idx="0">
                  <c:v>10～19本</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'推計残存歯数階層別医療費(医科･調剤)'!$D$14:$F$14</c:f>
              <c:numCache>
                <c:formatCode>General</c:formatCode>
                <c:ptCount val="3"/>
                <c:pt idx="0">
                  <c:v>935899.6374131866</c:v>
                </c:pt>
                <c:pt idx="1">
                  <c:v>1895316.5545272923</c:v>
                </c:pt>
                <c:pt idx="2">
                  <c:v>473731.81910003972</c:v>
                </c:pt>
              </c:numCache>
            </c:numRef>
          </c:val>
          <c:extLst>
            <c:ext xmlns:c16="http://schemas.microsoft.com/office/drawing/2014/chart" uri="{C3380CC4-5D6E-409C-BE32-E72D297353CC}">
              <c16:uniqueId val="{00000001-7601-4A50-92F9-5A8DC18B8AEE}"/>
            </c:ext>
          </c:extLst>
        </c:ser>
        <c:ser>
          <c:idx val="2"/>
          <c:order val="2"/>
          <c:tx>
            <c:strRef>
              <c:f>'推計残存歯数階層別医療費(医科･調剤)'!$C$15</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'推計残存歯数階層別医療費(医科･調剤)'!$D$15:$F$15</c:f>
              <c:numCache>
                <c:formatCode>General</c:formatCode>
                <c:ptCount val="3"/>
                <c:pt idx="0">
                  <c:v>834713.29662742652</c:v>
                </c:pt>
                <c:pt idx="1">
                  <c:v>1783361.8298238509</c:v>
                </c:pt>
                <c:pt idx="2">
                  <c:v>457993.32870260469</c:v>
                </c:pt>
              </c:numCache>
            </c:numRef>
          </c:val>
          <c:extLst>
            <c:ext xmlns:c16="http://schemas.microsoft.com/office/drawing/2014/chart" uri="{C3380CC4-5D6E-409C-BE32-E72D297353CC}">
              <c16:uniqueId val="{00000002-7601-4A50-92F9-5A8DC18B8AEE}"/>
            </c:ext>
          </c:extLst>
        </c:ser>
        <c:dLbls>
          <c:dLblPos val="outEnd"/>
          <c:showLegendKey val="0"/>
          <c:showVal val="1"/>
          <c:showCatName val="0"/>
          <c:showSerName val="0"/>
          <c:showPercent val="0"/>
          <c:showBubbleSize val="0"/>
        </c:dLbls>
        <c:gapWidth val="7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医科患者一人当たりの</a:t>
                </a:r>
                <a:endParaRPr lang="en-US" altLang="ja-JP" sz="1000" b="1" i="0" u="none" strike="noStrike" baseline="0">
                  <a:effectLst/>
                </a:endParaRPr>
              </a:p>
              <a:p>
                <a:pPr>
                  <a:defRPr/>
                </a:pPr>
                <a:r>
                  <a:rPr lang="ja-JP" altLang="en-US" sz="1000" b="1" i="0" u="none" strike="noStrike" baseline="0">
                    <a:effectLst/>
                  </a:rPr>
                  <a:t>医科医療費</a:t>
                </a:r>
                <a:r>
                  <a:rPr lang="en-US" altLang="ja-JP" sz="1000" b="1" i="0" u="none" strike="noStrike" baseline="0">
                    <a:effectLst/>
                  </a:rPr>
                  <a:t>(</a:t>
                </a:r>
                <a:r>
                  <a:rPr lang="ja-JP" altLang="en-US" sz="1000" b="1" i="0" u="none" strike="noStrike" baseline="0">
                    <a:effectLst/>
                  </a:rPr>
                  <a:t>円</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1751304647299793E-3"/>
              <c:y val="7.326007326007326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General"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6105236381683527"/>
          <c:y val="4.6409967984771143E-2"/>
          <c:w val="0.75332058931596801"/>
          <c:h val="5.592185592185592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0.10498033899608702"/>
          <c:w val="0.90399466798215666"/>
          <c:h val="0.84277253804812857"/>
        </c:manualLayout>
      </c:layout>
      <c:barChart>
        <c:barDir val="col"/>
        <c:grouping val="clustered"/>
        <c:varyColors val="0"/>
        <c:ser>
          <c:idx val="1"/>
          <c:order val="0"/>
          <c:tx>
            <c:strRef>
              <c:f>推計残存歯数階層別生活習慣病等患者数!$B$16</c:f>
              <c:strCache>
                <c:ptCount val="1"/>
                <c:pt idx="0">
                  <c:v>0～9本</c:v>
                </c:pt>
              </c:strCache>
            </c:strRef>
          </c:tx>
          <c:spPr>
            <a:solidFill>
              <a:schemeClr val="accent1"/>
            </a:solidFill>
            <a:ln>
              <a:noFill/>
            </a:ln>
            <a:effectLst/>
          </c:spPr>
          <c:invertIfNegative val="0"/>
          <c:dLbls>
            <c:dLbl>
              <c:idx val="0"/>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DD-4E08-938B-CC32FD0F17F2}"/>
                </c:ext>
              </c:extLst>
            </c:dLbl>
            <c:dLbl>
              <c:idx val="1"/>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DD-4E08-938B-CC32FD0F17F2}"/>
                </c:ext>
              </c:extLst>
            </c:dLbl>
            <c:dLbl>
              <c:idx val="2"/>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DD-4E08-938B-CC32FD0F17F2}"/>
                </c:ext>
              </c:extLst>
            </c:dLbl>
            <c:dLbl>
              <c:idx val="4"/>
              <c:layout>
                <c:manualLayout>
                  <c:x val="-3.1625549509486481E-3"/>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DD-4E08-938B-CC32FD0F17F2}"/>
                </c:ext>
              </c:extLst>
            </c:dLbl>
            <c:dLbl>
              <c:idx val="5"/>
              <c:layout>
                <c:manualLayout>
                  <c:x val="-1.10689423283202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DD-4E08-938B-CC32FD0F17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推計残存歯数階層別生活習慣病等患者数!$D$16:$I$16</c:f>
              <c:numCache>
                <c:formatCode>0.0%</c:formatCode>
                <c:ptCount val="6"/>
                <c:pt idx="0">
                  <c:v>0.58632157853665789</c:v>
                </c:pt>
                <c:pt idx="1">
                  <c:v>0.71745754524172267</c:v>
                </c:pt>
                <c:pt idx="2">
                  <c:v>0.27843632715246552</c:v>
                </c:pt>
                <c:pt idx="3">
                  <c:v>0.30622236260265318</c:v>
                </c:pt>
                <c:pt idx="4">
                  <c:v>7.3064917691650258E-2</c:v>
                </c:pt>
                <c:pt idx="5">
                  <c:v>0.37252424659061351</c:v>
                </c:pt>
              </c:numCache>
            </c:numRef>
          </c:val>
          <c:extLst>
            <c:ext xmlns:c16="http://schemas.microsoft.com/office/drawing/2014/chart" uri="{C3380CC4-5D6E-409C-BE32-E72D297353CC}">
              <c16:uniqueId val="{00000001-CC9D-4044-AC4D-358632ACFC09}"/>
            </c:ext>
          </c:extLst>
        </c:ser>
        <c:ser>
          <c:idx val="2"/>
          <c:order val="1"/>
          <c:tx>
            <c:strRef>
              <c:f>推計残存歯数階層別生活習慣病等患者数!$B$17</c:f>
              <c:strCache>
                <c:ptCount val="1"/>
                <c:pt idx="0">
                  <c:v>10～19本</c:v>
                </c:pt>
              </c:strCache>
            </c:strRef>
          </c:tx>
          <c:spPr>
            <a:solidFill>
              <a:schemeClr val="accent2"/>
            </a:solidFill>
            <a:ln>
              <a:noFill/>
            </a:ln>
            <a:effectLst/>
          </c:spPr>
          <c:invertIfNegative val="0"/>
          <c:dLbls>
            <c:dLbl>
              <c:idx val="0"/>
              <c:layout>
                <c:manualLayout>
                  <c:x val="4.74383242642295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DD-4E08-938B-CC32FD0F17F2}"/>
                </c:ext>
              </c:extLst>
            </c:dLbl>
            <c:dLbl>
              <c:idx val="1"/>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DD-4E08-938B-CC32FD0F17F2}"/>
                </c:ext>
              </c:extLst>
            </c:dLbl>
            <c:dLbl>
              <c:idx val="2"/>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DD-4E08-938B-CC32FD0F17F2}"/>
                </c:ext>
              </c:extLst>
            </c:dLbl>
            <c:dLbl>
              <c:idx val="3"/>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DD-4E08-938B-CC32FD0F17F2}"/>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DD-4E08-938B-CC32FD0F17F2}"/>
                </c:ext>
              </c:extLst>
            </c:dLbl>
            <c:dLbl>
              <c:idx val="5"/>
              <c:layout>
                <c:manualLayout>
                  <c:x val="0"/>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推計残存歯数階層別生活習慣病等患者数!$D$17:$I$17</c:f>
              <c:numCache>
                <c:formatCode>0.0%</c:formatCode>
                <c:ptCount val="6"/>
                <c:pt idx="0">
                  <c:v>0.57622228129638242</c:v>
                </c:pt>
                <c:pt idx="1">
                  <c:v>0.70638111694468442</c:v>
                </c:pt>
                <c:pt idx="2">
                  <c:v>0.26153053764870071</c:v>
                </c:pt>
                <c:pt idx="3">
                  <c:v>0.28608138942424849</c:v>
                </c:pt>
                <c:pt idx="4">
                  <c:v>7.5358321703108036E-2</c:v>
                </c:pt>
                <c:pt idx="5">
                  <c:v>0.37675284109789325</c:v>
                </c:pt>
              </c:numCache>
            </c:numRef>
          </c:val>
          <c:extLst>
            <c:ext xmlns:c16="http://schemas.microsoft.com/office/drawing/2014/chart" uri="{C3380CC4-5D6E-409C-BE32-E72D297353CC}">
              <c16:uniqueId val="{00000002-CC9D-4044-AC4D-358632ACFC09}"/>
            </c:ext>
          </c:extLst>
        </c:ser>
        <c:ser>
          <c:idx val="3"/>
          <c:order val="2"/>
          <c:tx>
            <c:strRef>
              <c:f>推計残存歯数階層別生活習慣病等患者数!$B$18</c:f>
              <c:strCache>
                <c:ptCount val="1"/>
                <c:pt idx="0">
                  <c:v>20本以上</c:v>
                </c:pt>
              </c:strCache>
            </c:strRef>
          </c:tx>
          <c:spPr>
            <a:solidFill>
              <a:schemeClr val="accent3"/>
            </a:solidFill>
            <a:ln>
              <a:noFill/>
            </a:ln>
            <a:effectLst/>
          </c:spPr>
          <c:invertIfNegative val="0"/>
          <c:dLbls>
            <c:dLbl>
              <c:idx val="0"/>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DD-4E08-938B-CC32FD0F17F2}"/>
                </c:ext>
              </c:extLst>
            </c:dLbl>
            <c:dLbl>
              <c:idx val="1"/>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BDD-4E08-938B-CC32FD0F17F2}"/>
                </c:ext>
              </c:extLst>
            </c:dLbl>
            <c:dLbl>
              <c:idx val="2"/>
              <c:layout>
                <c:manualLayout>
                  <c:x val="7.9063873773716209E-3"/>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BDD-4E08-938B-CC32FD0F17F2}"/>
                </c:ext>
              </c:extLst>
            </c:dLbl>
            <c:dLbl>
              <c:idx val="3"/>
              <c:layout>
                <c:manualLayout>
                  <c:x val="9.4876648528459447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BDD-4E08-938B-CC32FD0F17F2}"/>
                </c:ext>
              </c:extLst>
            </c:dLbl>
            <c:dLbl>
              <c:idx val="4"/>
              <c:layout>
                <c:manualLayout>
                  <c:x val="4.7438324264229724E-3"/>
                  <c:y val="2.44200244200226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BDD-4E08-938B-CC32FD0F17F2}"/>
                </c:ext>
              </c:extLst>
            </c:dLbl>
            <c:dLbl>
              <c:idx val="5"/>
              <c:layout>
                <c:manualLayout>
                  <c:x val="1.1068942328320269E-2"/>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推計残存歯数階層別生活習慣病等患者数!$D$18:$I$18</c:f>
              <c:numCache>
                <c:formatCode>0.0%</c:formatCode>
                <c:ptCount val="6"/>
                <c:pt idx="0">
                  <c:v>0.54786852000506991</c:v>
                </c:pt>
                <c:pt idx="1">
                  <c:v>0.66563067725717184</c:v>
                </c:pt>
                <c:pt idx="2">
                  <c:v>0.24055462841691663</c:v>
                </c:pt>
                <c:pt idx="3">
                  <c:v>0.26566658920951458</c:v>
                </c:pt>
                <c:pt idx="4">
                  <c:v>7.4097448138915875E-2</c:v>
                </c:pt>
                <c:pt idx="5">
                  <c:v>0.36987990620643035</c:v>
                </c:pt>
              </c:numCache>
            </c:numRef>
          </c:val>
          <c:extLst>
            <c:ext xmlns:c16="http://schemas.microsoft.com/office/drawing/2014/chart" uri="{C3380CC4-5D6E-409C-BE32-E72D297353CC}">
              <c16:uniqueId val="{00000003-CC9D-4044-AC4D-358632ACFC09}"/>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9.5002403666272755E-3"/>
              <c:y val="2.543470527722496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5156469896398933"/>
          <c:y val="2.9315950890754047E-2"/>
          <c:w val="0.74541420193859631"/>
          <c:h val="3.8827838827838829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8.5444319460067475E-2"/>
          <c:w val="0.90399466798215666"/>
          <c:h val="0.86230855758414815"/>
        </c:manualLayout>
      </c:layout>
      <c:barChart>
        <c:barDir val="col"/>
        <c:grouping val="clustered"/>
        <c:varyColors val="0"/>
        <c:ser>
          <c:idx val="1"/>
          <c:order val="0"/>
          <c:tx>
            <c:strRef>
              <c:f>推計残存歯数階層別誤嚥性肺炎患者数!$L$18</c:f>
              <c:strCache>
                <c:ptCount val="1"/>
                <c:pt idx="0">
                  <c:v>誤嚥性肺炎患者割合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推計残存歯数階層別誤嚥性肺炎患者数!$B$4:$B$6</c:f>
              <c:strCache>
                <c:ptCount val="3"/>
                <c:pt idx="0">
                  <c:v>0～9本</c:v>
                </c:pt>
                <c:pt idx="1">
                  <c:v>10～19本</c:v>
                </c:pt>
                <c:pt idx="2">
                  <c:v>20本以上</c:v>
                </c:pt>
              </c:strCache>
            </c:strRef>
          </c:cat>
          <c:val>
            <c:numRef>
              <c:f>推計残存歯数階層別誤嚥性肺炎患者数!$E$4:$E$6</c:f>
              <c:numCache>
                <c:formatCode>0.0%</c:formatCode>
                <c:ptCount val="3"/>
                <c:pt idx="0">
                  <c:v>4.2287540410984356E-2</c:v>
                </c:pt>
                <c:pt idx="1">
                  <c:v>2.7978999136040406E-2</c:v>
                </c:pt>
                <c:pt idx="2">
                  <c:v>1.8573872998436772E-2</c:v>
                </c:pt>
              </c:numCache>
            </c:numRef>
          </c:val>
          <c:extLst>
            <c:ext xmlns:c16="http://schemas.microsoft.com/office/drawing/2014/chart" uri="{C3380CC4-5D6E-409C-BE32-E72D297353CC}">
              <c16:uniqueId val="{00000000-2DFC-4E93-B75F-099B290E8F22}"/>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sz="1000" b="1" i="0" u="none" strike="noStrike" baseline="0">
                    <a:effectLst/>
                  </a:rPr>
                  <a:t>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1.2575513781331413E-5"/>
              <c:y val="8.3407320780825942E-3"/>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9900302322821906"/>
          <c:y val="1.9547941122744272E-2"/>
          <c:w val="0.60942433904780446"/>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9.7654331670079697E-2"/>
          <c:w val="0.90399466798215666"/>
          <c:h val="0.85009854537413587"/>
        </c:manualLayout>
      </c:layout>
      <c:barChart>
        <c:barDir val="col"/>
        <c:grouping val="clustered"/>
        <c:varyColors val="0"/>
        <c:ser>
          <c:idx val="1"/>
          <c:order val="0"/>
          <c:tx>
            <c:strRef>
              <c:f>推計残存歯数階層別要介護度別人数!$B$16</c:f>
              <c:strCache>
                <c:ptCount val="1"/>
                <c:pt idx="0">
                  <c:v>0～9本</c:v>
                </c:pt>
              </c:strCache>
            </c:strRef>
          </c:tx>
          <c:spPr>
            <a:solidFill>
              <a:schemeClr val="accent1"/>
            </a:solidFill>
          </c:spPr>
          <c:invertIfNegative val="0"/>
          <c:dLbls>
            <c:dLbl>
              <c:idx val="0"/>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E4-49E4-B9ED-08040101B062}"/>
                </c:ext>
              </c:extLst>
            </c:dLbl>
            <c:dLbl>
              <c:idx val="1"/>
              <c:layout>
                <c:manualLayout>
                  <c:x val="0"/>
                  <c:y val="2.4420024420023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E4-49E4-B9ED-08040101B062}"/>
                </c:ext>
              </c:extLst>
            </c:dLbl>
            <c:dLbl>
              <c:idx val="2"/>
              <c:layout>
                <c:manualLayout>
                  <c:x val="0"/>
                  <c:y val="2.4420024420024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E4-49E4-B9ED-08040101B062}"/>
                </c:ext>
              </c:extLst>
            </c:dLbl>
            <c:dLbl>
              <c:idx val="3"/>
              <c:layout>
                <c:manualLayout>
                  <c:x val="0"/>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E4-49E4-B9ED-08040101B062}"/>
                </c:ext>
              </c:extLst>
            </c:dLbl>
            <c:dLbl>
              <c:idx val="4"/>
              <c:layout>
                <c:manualLayout>
                  <c:x val="0"/>
                  <c:y val="2.4420024420023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E4-49E4-B9ED-08040101B062}"/>
                </c:ext>
              </c:extLst>
            </c:dLbl>
            <c:dLbl>
              <c:idx val="5"/>
              <c:layout>
                <c:manualLayout>
                  <c:x val="0"/>
                  <c:y val="2.44200244200241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E4-49E4-B9ED-08040101B062}"/>
                </c:ext>
              </c:extLst>
            </c:dLbl>
            <c:dLbl>
              <c:idx val="6"/>
              <c:layout>
                <c:manualLayout>
                  <c:x val="0"/>
                  <c:y val="2.4420024420023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5E4-49E4-B9ED-08040101B06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推計残存歯数階層別要介護度別人数!$D$16:$K$16</c15:sqref>
                  </c15:fullRef>
                </c:ext>
              </c:extLst>
              <c:f>推計残存歯数階層別要介護度別人数!$E$16:$K$16</c:f>
              <c:numCache>
                <c:formatCode>0.0%</c:formatCode>
                <c:ptCount val="7"/>
                <c:pt idx="0">
                  <c:v>6.1229608710192861E-2</c:v>
                </c:pt>
                <c:pt idx="1">
                  <c:v>4.9477908661885471E-2</c:v>
                </c:pt>
                <c:pt idx="2">
                  <c:v>6.8419976961093976E-2</c:v>
                </c:pt>
                <c:pt idx="3">
                  <c:v>6.7751105495893874E-2</c:v>
                </c:pt>
                <c:pt idx="4">
                  <c:v>5.9436661588198138E-2</c:v>
                </c:pt>
                <c:pt idx="5">
                  <c:v>6.9441863921816352E-2</c:v>
                </c:pt>
                <c:pt idx="6">
                  <c:v>5.0518375385530077E-2</c:v>
                </c:pt>
              </c:numCache>
            </c:numRef>
          </c:val>
          <c:extLst>
            <c:ext xmlns:c16="http://schemas.microsoft.com/office/drawing/2014/chart" uri="{C3380CC4-5D6E-409C-BE32-E72D297353CC}">
              <c16:uniqueId val="{00000000-3D93-4A4A-B019-691CD050DB48}"/>
            </c:ext>
          </c:extLst>
        </c:ser>
        <c:ser>
          <c:idx val="2"/>
          <c:order val="1"/>
          <c:tx>
            <c:strRef>
              <c:f>推計残存歯数階層別要介護度別人数!$B$17</c:f>
              <c:strCache>
                <c:ptCount val="1"/>
                <c:pt idx="0">
                  <c:v>10～19本</c:v>
                </c:pt>
              </c:strCache>
            </c:strRef>
          </c:tx>
          <c:spPr>
            <a:solidFill>
              <a:schemeClr val="accent2"/>
            </a:solidFill>
          </c:spPr>
          <c:invertIfNegative val="0"/>
          <c:dLbls>
            <c:dLbl>
              <c:idx val="0"/>
              <c:layout>
                <c:manualLayout>
                  <c:x val="0"/>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E4-49E4-B9ED-08040101B062}"/>
                </c:ext>
              </c:extLst>
            </c:dLbl>
            <c:dLbl>
              <c:idx val="1"/>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E4-49E4-B9ED-08040101B062}"/>
                </c:ext>
              </c:extLst>
            </c:dLbl>
            <c:dLbl>
              <c:idx val="2"/>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E4-49E4-B9ED-08040101B062}"/>
                </c:ext>
              </c:extLst>
            </c:dLbl>
            <c:dLbl>
              <c:idx val="3"/>
              <c:layout>
                <c:manualLayout>
                  <c:x val="4.7438324264229143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E4-49E4-B9ED-08040101B062}"/>
                </c:ext>
              </c:extLst>
            </c:dLbl>
            <c:dLbl>
              <c:idx val="4"/>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E4-49E4-B9ED-08040101B062}"/>
                </c:ext>
              </c:extLst>
            </c:dLbl>
            <c:dLbl>
              <c:idx val="5"/>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5E4-49E4-B9ED-08040101B062}"/>
                </c:ext>
              </c:extLst>
            </c:dLbl>
            <c:dLbl>
              <c:idx val="6"/>
              <c:layout>
                <c:manualLayout>
                  <c:x val="4.7438324264229724E-3"/>
                  <c:y val="2.4420024420023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推計残存歯数階層別要介護度別人数!$D$17:$K$17</c15:sqref>
                  </c15:fullRef>
                </c:ext>
              </c:extLst>
              <c:f>推計残存歯数階層別要介護度別人数!$E$17:$K$17</c:f>
              <c:numCache>
                <c:formatCode>0.0%</c:formatCode>
                <c:ptCount val="7"/>
                <c:pt idx="0">
                  <c:v>6.4143461598103718E-2</c:v>
                </c:pt>
                <c:pt idx="1">
                  <c:v>4.6443366341020358E-2</c:v>
                </c:pt>
                <c:pt idx="2">
                  <c:v>5.6639197182162558E-2</c:v>
                </c:pt>
                <c:pt idx="3">
                  <c:v>5.0525021598989833E-2</c:v>
                </c:pt>
                <c:pt idx="4">
                  <c:v>3.9127400810792849E-2</c:v>
                </c:pt>
                <c:pt idx="5">
                  <c:v>4.2289714450278015E-2</c:v>
                </c:pt>
                <c:pt idx="6">
                  <c:v>3.2027425178883941E-2</c:v>
                </c:pt>
              </c:numCache>
            </c:numRef>
          </c:val>
          <c:extLst>
            <c:ext xmlns:c16="http://schemas.microsoft.com/office/drawing/2014/chart" uri="{C3380CC4-5D6E-409C-BE32-E72D297353CC}">
              <c16:uniqueId val="{00000001-3D93-4A4A-B019-691CD050DB48}"/>
            </c:ext>
          </c:extLst>
        </c:ser>
        <c:ser>
          <c:idx val="3"/>
          <c:order val="2"/>
          <c:tx>
            <c:strRef>
              <c:f>推計残存歯数階層別要介護度別人数!$B$18</c:f>
              <c:strCache>
                <c:ptCount val="1"/>
                <c:pt idx="0">
                  <c:v>20本以上</c:v>
                </c:pt>
              </c:strCache>
            </c:strRef>
          </c:tx>
          <c:spPr>
            <a:solidFill>
              <a:schemeClr val="accent3"/>
            </a:solidFill>
          </c:spPr>
          <c:invertIfNegative val="0"/>
          <c:dLbls>
            <c:dLbl>
              <c:idx val="0"/>
              <c:layout>
                <c:manualLayout>
                  <c:x val="4.7438324264229437E-3"/>
                  <c:y val="2.4420024420023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E4-49E4-B9ED-08040101B062}"/>
                </c:ext>
              </c:extLst>
            </c:dLbl>
            <c:dLbl>
              <c:idx val="1"/>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E4-49E4-B9ED-08040101B062}"/>
                </c:ext>
              </c:extLst>
            </c:dLbl>
            <c:dLbl>
              <c:idx val="2"/>
              <c:layout>
                <c:manualLayout>
                  <c:x val="4.7438324264229143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E4-49E4-B9ED-08040101B062}"/>
                </c:ext>
              </c:extLst>
            </c:dLbl>
            <c:dLbl>
              <c:idx val="3"/>
              <c:layout>
                <c:manualLayout>
                  <c:x val="4.7438324264229724E-3"/>
                  <c:y val="2.4420024420023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E4-49E4-B9ED-08040101B062}"/>
                </c:ext>
              </c:extLst>
            </c:dLbl>
            <c:dLbl>
              <c:idx val="4"/>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E4-49E4-B9ED-08040101B062}"/>
                </c:ext>
              </c:extLst>
            </c:dLbl>
            <c:dLbl>
              <c:idx val="5"/>
              <c:layout>
                <c:manualLayout>
                  <c:x val="4.7438324264229724E-3"/>
                  <c:y val="2.4420024420023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5E4-49E4-B9ED-08040101B062}"/>
                </c:ext>
              </c:extLst>
            </c:dLbl>
            <c:dLbl>
              <c:idx val="6"/>
              <c:layout>
                <c:manualLayout>
                  <c:x val="4.7438324264229724E-3"/>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推計残存歯数階層別要介護度別人数!$D$18:$K$18</c15:sqref>
                  </c15:fullRef>
                </c:ext>
              </c:extLst>
              <c:f>推計残存歯数階層別要介護度別人数!$E$18:$K$18</c:f>
              <c:numCache>
                <c:formatCode>0.0%</c:formatCode>
                <c:ptCount val="7"/>
                <c:pt idx="0">
                  <c:v>5.5560543326714271E-2</c:v>
                </c:pt>
                <c:pt idx="1">
                  <c:v>3.7842219781148337E-2</c:v>
                </c:pt>
                <c:pt idx="2">
                  <c:v>4.2323292069795938E-2</c:v>
                </c:pt>
                <c:pt idx="3">
                  <c:v>3.5563395158223834E-2</c:v>
                </c:pt>
                <c:pt idx="4">
                  <c:v>2.5465799146563016E-2</c:v>
                </c:pt>
                <c:pt idx="5">
                  <c:v>2.6970932443280238E-2</c:v>
                </c:pt>
                <c:pt idx="6">
                  <c:v>2.1341205796611602E-2</c:v>
                </c:pt>
              </c:numCache>
            </c:numRef>
          </c:val>
          <c:extLst>
            <c:ext xmlns:c16="http://schemas.microsoft.com/office/drawing/2014/chart" uri="{C3380CC4-5D6E-409C-BE32-E72D297353CC}">
              <c16:uniqueId val="{00000002-3D93-4A4A-B019-691CD050DB48}"/>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796323492516511E-2"/>
              <c:y val="2.7876707719227404E-2"/>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1361403955260556"/>
          <c:y val="2.9315950890754047E-2"/>
          <c:w val="0.81973424328588951"/>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市区町村別_医療費全体における歯科医療費!$P$5</c:f>
              <c:strCache>
                <c:ptCount val="1"/>
                <c:pt idx="0">
                  <c:v>前年度との差分(歯科医療費割合(医療費全体に占める割合))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北区</c:v>
                </c:pt>
                <c:pt idx="1">
                  <c:v>太子町</c:v>
                </c:pt>
                <c:pt idx="2">
                  <c:v>八尾市</c:v>
                </c:pt>
                <c:pt idx="3">
                  <c:v>東住吉区</c:v>
                </c:pt>
                <c:pt idx="4">
                  <c:v>豊能町</c:v>
                </c:pt>
                <c:pt idx="5">
                  <c:v>都島区</c:v>
                </c:pt>
                <c:pt idx="6">
                  <c:v>箕面市</c:v>
                </c:pt>
                <c:pt idx="7">
                  <c:v>交野市</c:v>
                </c:pt>
                <c:pt idx="8">
                  <c:v>藤井寺市</c:v>
                </c:pt>
                <c:pt idx="9">
                  <c:v>中央区</c:v>
                </c:pt>
                <c:pt idx="10">
                  <c:v>豊中市</c:v>
                </c:pt>
                <c:pt idx="11">
                  <c:v>堺市東区</c:v>
                </c:pt>
                <c:pt idx="12">
                  <c:v>堺市西区</c:v>
                </c:pt>
                <c:pt idx="13">
                  <c:v>堺市南区</c:v>
                </c:pt>
                <c:pt idx="14">
                  <c:v>堺市堺区</c:v>
                </c:pt>
                <c:pt idx="15">
                  <c:v>東大阪市</c:v>
                </c:pt>
                <c:pt idx="16">
                  <c:v>天王寺区</c:v>
                </c:pt>
                <c:pt idx="17">
                  <c:v>福島区</c:v>
                </c:pt>
                <c:pt idx="18">
                  <c:v>羽曳野市</c:v>
                </c:pt>
                <c:pt idx="19">
                  <c:v>阿倍野区</c:v>
                </c:pt>
                <c:pt idx="20">
                  <c:v>吹田市</c:v>
                </c:pt>
                <c:pt idx="21">
                  <c:v>河内長野市</c:v>
                </c:pt>
                <c:pt idx="22">
                  <c:v>西区</c:v>
                </c:pt>
                <c:pt idx="23">
                  <c:v>堺市</c:v>
                </c:pt>
                <c:pt idx="24">
                  <c:v>茨木市</c:v>
                </c:pt>
                <c:pt idx="25">
                  <c:v>大阪狭山市</c:v>
                </c:pt>
                <c:pt idx="26">
                  <c:v>門真市</c:v>
                </c:pt>
                <c:pt idx="27">
                  <c:v>旭区</c:v>
                </c:pt>
                <c:pt idx="28">
                  <c:v>淀川区</c:v>
                </c:pt>
                <c:pt idx="29">
                  <c:v>住之江区</c:v>
                </c:pt>
                <c:pt idx="30">
                  <c:v>大阪市</c:v>
                </c:pt>
                <c:pt idx="31">
                  <c:v>守口市</c:v>
                </c:pt>
                <c:pt idx="32">
                  <c:v>大東市</c:v>
                </c:pt>
                <c:pt idx="33">
                  <c:v>東成区</c:v>
                </c:pt>
                <c:pt idx="34">
                  <c:v>生野区</c:v>
                </c:pt>
                <c:pt idx="35">
                  <c:v>平野区</c:v>
                </c:pt>
                <c:pt idx="36">
                  <c:v>池田市</c:v>
                </c:pt>
                <c:pt idx="37">
                  <c:v>鶴見区</c:v>
                </c:pt>
                <c:pt idx="38">
                  <c:v>松原市</c:v>
                </c:pt>
                <c:pt idx="39">
                  <c:v>富田林市</c:v>
                </c:pt>
                <c:pt idx="40">
                  <c:v>堺市中区</c:v>
                </c:pt>
                <c:pt idx="41">
                  <c:v>城東区</c:v>
                </c:pt>
                <c:pt idx="42">
                  <c:v>堺市北区</c:v>
                </c:pt>
                <c:pt idx="43">
                  <c:v>和泉市</c:v>
                </c:pt>
                <c:pt idx="44">
                  <c:v>住吉区</c:v>
                </c:pt>
                <c:pt idx="45">
                  <c:v>此花区</c:v>
                </c:pt>
                <c:pt idx="46">
                  <c:v>阪南市</c:v>
                </c:pt>
                <c:pt idx="47">
                  <c:v>高石市</c:v>
                </c:pt>
                <c:pt idx="48">
                  <c:v>東淀川区</c:v>
                </c:pt>
                <c:pt idx="49">
                  <c:v>堺市美原区</c:v>
                </c:pt>
                <c:pt idx="50">
                  <c:v>泉大津市</c:v>
                </c:pt>
                <c:pt idx="51">
                  <c:v>西淀川区</c:v>
                </c:pt>
                <c:pt idx="52">
                  <c:v>高槻市</c:v>
                </c:pt>
                <c:pt idx="53">
                  <c:v>河南町</c:v>
                </c:pt>
                <c:pt idx="54">
                  <c:v>枚方市</c:v>
                </c:pt>
                <c:pt idx="55">
                  <c:v>柏原市</c:v>
                </c:pt>
                <c:pt idx="56">
                  <c:v>摂津市</c:v>
                </c:pt>
                <c:pt idx="57">
                  <c:v>寝屋川市</c:v>
                </c:pt>
                <c:pt idx="58">
                  <c:v>四條畷市</c:v>
                </c:pt>
                <c:pt idx="59">
                  <c:v>浪速区</c:v>
                </c:pt>
                <c:pt idx="60">
                  <c:v>港区</c:v>
                </c:pt>
                <c:pt idx="61">
                  <c:v>熊取町</c:v>
                </c:pt>
                <c:pt idx="62">
                  <c:v>西成区</c:v>
                </c:pt>
                <c:pt idx="63">
                  <c:v>能勢町</c:v>
                </c:pt>
                <c:pt idx="64">
                  <c:v>島本町</c:v>
                </c:pt>
                <c:pt idx="65">
                  <c:v>田尻町</c:v>
                </c:pt>
                <c:pt idx="66">
                  <c:v>忠岡町</c:v>
                </c:pt>
                <c:pt idx="67">
                  <c:v>泉南市</c:v>
                </c:pt>
                <c:pt idx="68">
                  <c:v>大正区</c:v>
                </c:pt>
                <c:pt idx="69">
                  <c:v>千早赤阪村</c:v>
                </c:pt>
                <c:pt idx="70">
                  <c:v>泉佐野市</c:v>
                </c:pt>
                <c:pt idx="71">
                  <c:v>岸和田市</c:v>
                </c:pt>
                <c:pt idx="72">
                  <c:v>貝塚市</c:v>
                </c:pt>
                <c:pt idx="73">
                  <c:v>岬町</c:v>
                </c:pt>
              </c:strCache>
            </c:strRef>
          </c:cat>
          <c:val>
            <c:numRef>
              <c:f>市区町村別_医療費全体における歯科医療費!$P$6:$P$79</c:f>
              <c:numCache>
                <c:formatCode>General</c:formatCode>
                <c:ptCount val="74"/>
                <c:pt idx="0">
                  <c:v>9.9999999999999395E-2</c:v>
                </c:pt>
                <c:pt idx="1">
                  <c:v>-9.9999999999999395E-2</c:v>
                </c:pt>
                <c:pt idx="2">
                  <c:v>0.10000000000000009</c:v>
                </c:pt>
                <c:pt idx="3">
                  <c:v>0.10000000000000009</c:v>
                </c:pt>
                <c:pt idx="4">
                  <c:v>-0.10000000000000009</c:v>
                </c:pt>
                <c:pt idx="5">
                  <c:v>0</c:v>
                </c:pt>
                <c:pt idx="6">
                  <c:v>0.10000000000000009</c:v>
                </c:pt>
                <c:pt idx="7">
                  <c:v>0</c:v>
                </c:pt>
                <c:pt idx="8">
                  <c:v>0.10000000000000009</c:v>
                </c:pt>
                <c:pt idx="9">
                  <c:v>0.30000000000000027</c:v>
                </c:pt>
                <c:pt idx="10">
                  <c:v>0</c:v>
                </c:pt>
                <c:pt idx="11">
                  <c:v>0</c:v>
                </c:pt>
                <c:pt idx="12">
                  <c:v>0.10000000000000009</c:v>
                </c:pt>
                <c:pt idx="13">
                  <c:v>-0.10000000000000009</c:v>
                </c:pt>
                <c:pt idx="14">
                  <c:v>0.10000000000000009</c:v>
                </c:pt>
                <c:pt idx="15">
                  <c:v>0</c:v>
                </c:pt>
                <c:pt idx="16">
                  <c:v>-0.10000000000000009</c:v>
                </c:pt>
                <c:pt idx="17">
                  <c:v>-0.10000000000000009</c:v>
                </c:pt>
                <c:pt idx="18">
                  <c:v>0</c:v>
                </c:pt>
                <c:pt idx="19">
                  <c:v>-0.20000000000000018</c:v>
                </c:pt>
                <c:pt idx="20">
                  <c:v>0</c:v>
                </c:pt>
                <c:pt idx="21">
                  <c:v>0</c:v>
                </c:pt>
                <c:pt idx="22">
                  <c:v>-0.20000000000000018</c:v>
                </c:pt>
                <c:pt idx="23">
                  <c:v>0</c:v>
                </c:pt>
                <c:pt idx="24">
                  <c:v>0</c:v>
                </c:pt>
                <c:pt idx="25">
                  <c:v>-0.30000000000000027</c:v>
                </c:pt>
                <c:pt idx="26">
                  <c:v>-0.10000000000000009</c:v>
                </c:pt>
                <c:pt idx="27">
                  <c:v>0</c:v>
                </c:pt>
                <c:pt idx="28">
                  <c:v>0</c:v>
                </c:pt>
                <c:pt idx="29">
                  <c:v>-0.10000000000000009</c:v>
                </c:pt>
                <c:pt idx="30">
                  <c:v>0</c:v>
                </c:pt>
                <c:pt idx="31">
                  <c:v>9.9999999999999395E-2</c:v>
                </c:pt>
                <c:pt idx="32">
                  <c:v>-0.10000000000000009</c:v>
                </c:pt>
                <c:pt idx="33">
                  <c:v>0</c:v>
                </c:pt>
                <c:pt idx="34">
                  <c:v>-0.19999999999999948</c:v>
                </c:pt>
                <c:pt idx="35">
                  <c:v>-9.9999999999999395E-2</c:v>
                </c:pt>
                <c:pt idx="36">
                  <c:v>-9.9999999999999395E-2</c:v>
                </c:pt>
                <c:pt idx="37">
                  <c:v>0</c:v>
                </c:pt>
                <c:pt idx="38">
                  <c:v>-9.9999999999999395E-2</c:v>
                </c:pt>
                <c:pt idx="39">
                  <c:v>0.10000000000000009</c:v>
                </c:pt>
                <c:pt idx="40">
                  <c:v>-9.9999999999999395E-2</c:v>
                </c:pt>
                <c:pt idx="41">
                  <c:v>-9.9999999999999395E-2</c:v>
                </c:pt>
                <c:pt idx="42">
                  <c:v>0.20000000000000018</c:v>
                </c:pt>
                <c:pt idx="43">
                  <c:v>0.10000000000000009</c:v>
                </c:pt>
                <c:pt idx="44">
                  <c:v>-9.9999999999999395E-2</c:v>
                </c:pt>
                <c:pt idx="45">
                  <c:v>-0.10000000000000009</c:v>
                </c:pt>
                <c:pt idx="46">
                  <c:v>0.30000000000000027</c:v>
                </c:pt>
                <c:pt idx="47">
                  <c:v>0.20000000000000018</c:v>
                </c:pt>
                <c:pt idx="48">
                  <c:v>0.10000000000000009</c:v>
                </c:pt>
                <c:pt idx="49">
                  <c:v>0.20000000000000018</c:v>
                </c:pt>
                <c:pt idx="50">
                  <c:v>0.10000000000000009</c:v>
                </c:pt>
                <c:pt idx="51">
                  <c:v>-0.2999999999999996</c:v>
                </c:pt>
                <c:pt idx="52">
                  <c:v>0</c:v>
                </c:pt>
                <c:pt idx="53">
                  <c:v>-0.59999999999999987</c:v>
                </c:pt>
                <c:pt idx="54">
                  <c:v>0</c:v>
                </c:pt>
                <c:pt idx="55">
                  <c:v>-0.10000000000000009</c:v>
                </c:pt>
                <c:pt idx="56">
                  <c:v>0.10000000000000009</c:v>
                </c:pt>
                <c:pt idx="57">
                  <c:v>0.10000000000000009</c:v>
                </c:pt>
                <c:pt idx="58">
                  <c:v>0</c:v>
                </c:pt>
                <c:pt idx="59">
                  <c:v>0</c:v>
                </c:pt>
                <c:pt idx="60">
                  <c:v>-0.10000000000000009</c:v>
                </c:pt>
                <c:pt idx="61">
                  <c:v>0.20000000000000018</c:v>
                </c:pt>
                <c:pt idx="62">
                  <c:v>-0.10000000000000009</c:v>
                </c:pt>
                <c:pt idx="63">
                  <c:v>-0.20000000000000018</c:v>
                </c:pt>
                <c:pt idx="64">
                  <c:v>0</c:v>
                </c:pt>
                <c:pt idx="65">
                  <c:v>-0.30000000000000027</c:v>
                </c:pt>
                <c:pt idx="66">
                  <c:v>0.19999999999999948</c:v>
                </c:pt>
                <c:pt idx="67">
                  <c:v>0</c:v>
                </c:pt>
                <c:pt idx="68">
                  <c:v>0</c:v>
                </c:pt>
                <c:pt idx="69">
                  <c:v>-9.9999999999999395E-2</c:v>
                </c:pt>
                <c:pt idx="70">
                  <c:v>0</c:v>
                </c:pt>
                <c:pt idx="71">
                  <c:v>0</c:v>
                </c:pt>
                <c:pt idx="72">
                  <c:v>0</c:v>
                </c:pt>
                <c:pt idx="73">
                  <c:v>-0.20000000000000018</c:v>
                </c:pt>
              </c:numCache>
            </c:numRef>
          </c:val>
          <c:extLst>
            <c:ext xmlns:c16="http://schemas.microsoft.com/office/drawing/2014/chart" uri="{C3380CC4-5D6E-409C-BE32-E72D297353CC}">
              <c16:uniqueId val="{00000006-5D09-4E9C-B75F-B9D49EB08F6E}"/>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592731785860495"/>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D09-4E9C-B75F-B9D49EB08F6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09-4E9C-B75F-B9D49EB08F6E}"/>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市区町村別_医療費全体における歯科医療費!$T$6:$T$79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5D09-4E9C-B75F-B9D49EB08F6E}"/>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6858237547895"/>
          <c:y val="0.12657270606186607"/>
          <c:w val="0.82087318007662835"/>
          <c:h val="0.74849846101504525"/>
        </c:manualLayout>
      </c:layout>
      <c:barChart>
        <c:barDir val="col"/>
        <c:grouping val="clustered"/>
        <c:varyColors val="0"/>
        <c:ser>
          <c:idx val="0"/>
          <c:order val="0"/>
          <c:tx>
            <c:strRef>
              <c:f>年齢階層別_歯科医療費!$P$25</c:f>
              <c:strCache>
                <c:ptCount val="1"/>
                <c:pt idx="0">
                  <c:v>歯科医療費</c:v>
                </c:pt>
              </c:strCache>
            </c:strRef>
          </c:tx>
          <c:spPr>
            <a:solidFill>
              <a:srgbClr val="FFC000"/>
            </a:solidFill>
            <a:ln>
              <a:noFill/>
            </a:ln>
          </c:spPr>
          <c:invertIfNegative val="0"/>
          <c:dLbls>
            <c:dLbl>
              <c:idx val="2"/>
              <c:layout>
                <c:manualLayout>
                  <c:x val="-1.216475095785396E-3"/>
                  <c:y val="9.21141975308641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C-47F9-93D6-D5C968D309BC}"/>
                </c:ext>
              </c:extLst>
            </c:dLbl>
            <c:dLbl>
              <c:idx val="3"/>
              <c:layout>
                <c:manualLayout>
                  <c:x val="0"/>
                  <c:y val="7.0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2-4905-85AB-47E6FC6D331D}"/>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年齢階層別_歯科医療費!$E$6:$E$12</c:f>
              <c:numCache>
                <c:formatCode>General</c:formatCode>
                <c:ptCount val="7"/>
                <c:pt idx="0">
                  <c:v>95013160</c:v>
                </c:pt>
                <c:pt idx="1">
                  <c:v>350826980</c:v>
                </c:pt>
                <c:pt idx="2">
                  <c:v>21293615660</c:v>
                </c:pt>
                <c:pt idx="3">
                  <c:v>21392031150</c:v>
                </c:pt>
                <c:pt idx="4">
                  <c:v>13463819200</c:v>
                </c:pt>
                <c:pt idx="5">
                  <c:v>6670976980</c:v>
                </c:pt>
                <c:pt idx="6">
                  <c:v>2569247570</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83278032"/>
        <c:axId val="383299312"/>
      </c:barChart>
      <c:lineChart>
        <c:grouping val="standard"/>
        <c:varyColors val="0"/>
        <c:ser>
          <c:idx val="1"/>
          <c:order val="1"/>
          <c:tx>
            <c:strRef>
              <c:f>年齢階層別_歯科医療費!$P$26</c:f>
              <c:strCache>
                <c:ptCount val="1"/>
                <c:pt idx="0">
                  <c:v>歯科患者割合(被保険者数に占める割合)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年齢階層別_歯科医療費!$K$6:$K$12</c:f>
              <c:numCache>
                <c:formatCode>0.0%</c:formatCode>
                <c:ptCount val="7"/>
                <c:pt idx="0">
                  <c:v>0.58692006707657907</c:v>
                </c:pt>
                <c:pt idx="1">
                  <c:v>0.58065630397236612</c:v>
                </c:pt>
                <c:pt idx="2">
                  <c:v>0.60274199520589322</c:v>
                </c:pt>
                <c:pt idx="3">
                  <c:v>0.61632132346506885</c:v>
                </c:pt>
                <c:pt idx="4">
                  <c:v>0.5607189686498748</c:v>
                </c:pt>
                <c:pt idx="5">
                  <c:v>0.4990029013052274</c:v>
                </c:pt>
                <c:pt idx="6">
                  <c:v>0.41284371369221562</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83286432"/>
        <c:axId val="383296512"/>
      </c:lineChart>
      <c:catAx>
        <c:axId val="38327803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horz"/>
          <a:lstStyle/>
          <a:p>
            <a:pPr>
              <a:defRPr/>
            </a:pPr>
            <a:endParaRPr lang="ja-JP"/>
          </a:p>
        </c:txPr>
        <c:crossAx val="383299312"/>
        <c:crosses val="autoZero"/>
        <c:auto val="1"/>
        <c:lblAlgn val="ctr"/>
        <c:lblOffset val="100"/>
        <c:noMultiLvlLbl val="0"/>
      </c:catAx>
      <c:valAx>
        <c:axId val="383299312"/>
        <c:scaling>
          <c:orientation val="minMax"/>
        </c:scaling>
        <c:delete val="0"/>
        <c:axPos val="l"/>
        <c:majorGridlines>
          <c:spPr>
            <a:ln w="9525">
              <a:solidFill>
                <a:srgbClr val="D9D9D9"/>
              </a:solidFill>
              <a:prstDash val="solid"/>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1.2729578115233616E-2"/>
              <c:y val="3.0897234775653735E-2"/>
            </c:manualLayout>
          </c:layout>
          <c:overlay val="0"/>
        </c:title>
        <c:numFmt formatCode="General" sourceLinked="1"/>
        <c:majorTickMark val="out"/>
        <c:minorTickMark val="none"/>
        <c:tickLblPos val="nextTo"/>
        <c:spPr>
          <a:ln w="9525">
            <a:solidFill>
              <a:srgbClr val="7F7F7F"/>
            </a:solidFill>
            <a:prstDash val="solid"/>
          </a:ln>
        </c:spPr>
        <c:crossAx val="383278032"/>
        <c:crosses val="autoZero"/>
        <c:crossBetween val="between"/>
      </c:valAx>
      <c:valAx>
        <c:axId val="383296512"/>
        <c:scaling>
          <c:orientation val="minMax"/>
          <c:min val="0"/>
        </c:scaling>
        <c:delete val="0"/>
        <c:axPos val="r"/>
        <c:title>
          <c:tx>
            <c:rich>
              <a:bodyPr rot="0" vert="horz"/>
              <a:lstStyle/>
              <a:p>
                <a:pPr>
                  <a:defRPr/>
                </a:pPr>
                <a:r>
                  <a:rPr lang="ja-JP" altLang="en-US"/>
                  <a:t>歯科患者割合</a:t>
                </a:r>
                <a:r>
                  <a:rPr lang="en-US" altLang="ja-JP"/>
                  <a:t>(</a:t>
                </a:r>
                <a:r>
                  <a:rPr lang="en-US"/>
                  <a:t>%)</a:t>
                </a:r>
              </a:p>
            </c:rich>
          </c:tx>
          <c:layout>
            <c:manualLayout>
              <c:xMode val="edge"/>
              <c:yMode val="edge"/>
              <c:x val="0.87172219875677492"/>
              <c:y val="2.8390853434599603E-2"/>
            </c:manualLayout>
          </c:layout>
          <c:overlay val="0"/>
        </c:title>
        <c:numFmt formatCode="0.0%" sourceLinked="1"/>
        <c:majorTickMark val="out"/>
        <c:minorTickMark val="none"/>
        <c:tickLblPos val="nextTo"/>
        <c:spPr>
          <a:ln w="9525">
            <a:solidFill>
              <a:srgbClr val="7F7F7F"/>
            </a:solidFill>
            <a:prstDash val="solid"/>
          </a:ln>
        </c:spPr>
        <c:crossAx val="383286432"/>
        <c:crosses val="max"/>
        <c:crossBetween val="between"/>
      </c:valAx>
      <c:catAx>
        <c:axId val="383286432"/>
        <c:scaling>
          <c:orientation val="minMax"/>
        </c:scaling>
        <c:delete val="1"/>
        <c:axPos val="b"/>
        <c:numFmt formatCode="General" sourceLinked="1"/>
        <c:majorTickMark val="out"/>
        <c:minorTickMark val="none"/>
        <c:tickLblPos val="nextTo"/>
        <c:crossAx val="383296512"/>
        <c:crosses val="autoZero"/>
        <c:auto val="1"/>
        <c:lblAlgn val="ctr"/>
        <c:lblOffset val="100"/>
        <c:noMultiLvlLbl val="0"/>
      </c:catAx>
      <c:spPr>
        <a:ln>
          <a:solidFill>
            <a:srgbClr val="7F7F7F"/>
          </a:solidFill>
        </a:ln>
      </c:spPr>
    </c:plotArea>
    <c:legend>
      <c:legendPos val="t"/>
      <c:layout>
        <c:manualLayout>
          <c:xMode val="edge"/>
          <c:yMode val="edge"/>
          <c:x val="0.2659028735632184"/>
          <c:y val="2.5203131793079959E-2"/>
          <c:w val="0.5147409003831418"/>
          <c:h val="6.0358167000539344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市区町村別_歯科医療費!$R$4</c:f>
              <c:strCache>
                <c:ptCount val="1"/>
                <c:pt idx="0">
                  <c:v>被保険者一人当たりの歯科医療費</c:v>
                </c:pt>
              </c:strCache>
            </c:strRef>
          </c:tx>
          <c:spPr>
            <a:solidFill>
              <a:schemeClr val="accent4">
                <a:lumMod val="60000"/>
                <a:lumOff val="40000"/>
              </a:schemeClr>
            </a:solidFill>
            <a:ln>
              <a:noFill/>
            </a:ln>
          </c:spPr>
          <c:invertIfNegative val="0"/>
          <c:dLbls>
            <c:dLbl>
              <c:idx val="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DA7-4019-AE5F-AC6D76CA0678}"/>
                </c:ext>
              </c:extLst>
            </c:dLbl>
            <c:dLbl>
              <c:idx val="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DA7-4019-AE5F-AC6D76CA0678}"/>
                </c:ext>
              </c:extLst>
            </c:dLbl>
            <c:dLbl>
              <c:idx val="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DA7-4019-AE5F-AC6D76CA0678}"/>
                </c:ext>
              </c:extLst>
            </c:dLbl>
            <c:dLbl>
              <c:idx val="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DA7-4019-AE5F-AC6D76CA0678}"/>
                </c:ext>
              </c:extLst>
            </c:dLbl>
            <c:dLbl>
              <c:idx val="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A7-4019-AE5F-AC6D76CA0678}"/>
                </c:ext>
              </c:extLst>
            </c:dLbl>
            <c:dLbl>
              <c:idx val="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DA7-4019-AE5F-AC6D76CA0678}"/>
                </c:ext>
              </c:extLst>
            </c:dLbl>
            <c:dLbl>
              <c:idx val="8"/>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DA7-4019-AE5F-AC6D76CA0678}"/>
                </c:ext>
              </c:extLst>
            </c:dLbl>
            <c:dLbl>
              <c:idx val="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DA7-4019-AE5F-AC6D76CA0678}"/>
                </c:ext>
              </c:extLst>
            </c:dLbl>
            <c:dLbl>
              <c:idx val="1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DA7-4019-AE5F-AC6D76CA0678}"/>
                </c:ext>
              </c:extLst>
            </c:dLbl>
            <c:dLbl>
              <c:idx val="1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DA7-4019-AE5F-AC6D76CA0678}"/>
                </c:ext>
              </c:extLst>
            </c:dLbl>
            <c:dLbl>
              <c:idx val="1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DA7-4019-AE5F-AC6D76CA0678}"/>
                </c:ext>
              </c:extLst>
            </c:dLbl>
            <c:dLbl>
              <c:idx val="13"/>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DA7-4019-AE5F-AC6D76CA0678}"/>
                </c:ext>
              </c:extLst>
            </c:dLbl>
            <c:dLbl>
              <c:idx val="1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DA7-4019-AE5F-AC6D76CA0678}"/>
                </c:ext>
              </c:extLst>
            </c:dLbl>
            <c:dLbl>
              <c:idx val="15"/>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DA7-4019-AE5F-AC6D76CA0678}"/>
                </c:ext>
              </c:extLst>
            </c:dLbl>
            <c:dLbl>
              <c:idx val="1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DA7-4019-AE5F-AC6D76CA0678}"/>
                </c:ext>
              </c:extLst>
            </c:dLbl>
            <c:dLbl>
              <c:idx val="1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A7-4019-AE5F-AC6D76CA0678}"/>
                </c:ext>
              </c:extLst>
            </c:dLbl>
            <c:dLbl>
              <c:idx val="18"/>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A7-4019-AE5F-AC6D76CA0678}"/>
                </c:ext>
              </c:extLst>
            </c:dLbl>
            <c:dLbl>
              <c:idx val="1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A7-4019-AE5F-AC6D76CA0678}"/>
                </c:ext>
              </c:extLst>
            </c:dLbl>
            <c:dLbl>
              <c:idx val="2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A7-4019-AE5F-AC6D76CA0678}"/>
                </c:ext>
              </c:extLst>
            </c:dLbl>
            <c:dLbl>
              <c:idx val="2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A7-4019-AE5F-AC6D76CA0678}"/>
                </c:ext>
              </c:extLst>
            </c:dLbl>
            <c:dLbl>
              <c:idx val="2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A7-4019-AE5F-AC6D76CA0678}"/>
                </c:ext>
              </c:extLst>
            </c:dLbl>
            <c:dLbl>
              <c:idx val="23"/>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A7-4019-AE5F-AC6D76CA0678}"/>
                </c:ext>
              </c:extLst>
            </c:dLbl>
            <c:dLbl>
              <c:idx val="2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A7-4019-AE5F-AC6D76CA0678}"/>
                </c:ext>
              </c:extLst>
            </c:dLbl>
            <c:dLbl>
              <c:idx val="25"/>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019-AE5F-AC6D76CA0678}"/>
                </c:ext>
              </c:extLst>
            </c:dLbl>
            <c:dLbl>
              <c:idx val="26"/>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019-AE5F-AC6D76CA0678}"/>
                </c:ext>
              </c:extLst>
            </c:dLbl>
            <c:dLbl>
              <c:idx val="27"/>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019-AE5F-AC6D76CA0678}"/>
                </c:ext>
              </c:extLst>
            </c:dLbl>
            <c:dLbl>
              <c:idx val="28"/>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87-442D-A5B1-7C78939229BC}"/>
                </c:ext>
              </c:extLst>
            </c:dLbl>
            <c:dLbl>
              <c:idx val="29"/>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87-442D-A5B1-7C78939229BC}"/>
                </c:ext>
              </c:extLst>
            </c:dLbl>
            <c:dLbl>
              <c:idx val="30"/>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A5-4C3C-9180-A2A50A4A2FF8}"/>
                </c:ext>
              </c:extLst>
            </c:dLbl>
            <c:dLbl>
              <c:idx val="31"/>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8D-4B25-B590-5AA6FFBE9BCA}"/>
                </c:ext>
              </c:extLst>
            </c:dLbl>
            <c:dLbl>
              <c:idx val="32"/>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8D-4B25-B590-5AA6FFBE9BCA}"/>
                </c:ext>
              </c:extLst>
            </c:dLbl>
            <c:dLbl>
              <c:idx val="33"/>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8D-4B25-B590-5AA6FFBE9BCA}"/>
                </c:ext>
              </c:extLst>
            </c:dLbl>
            <c:dLbl>
              <c:idx val="34"/>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8D-4B25-B590-5AA6FFBE9BCA}"/>
                </c:ext>
              </c:extLst>
            </c:dLbl>
            <c:dLbl>
              <c:idx val="35"/>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D-4B25-B590-5AA6FFBE9BCA}"/>
                </c:ext>
              </c:extLst>
            </c:dLbl>
            <c:dLbl>
              <c:idx val="36"/>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8D-4B25-B590-5AA6FFBE9BCA}"/>
                </c:ext>
              </c:extLst>
            </c:dLbl>
            <c:dLbl>
              <c:idx val="37"/>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D-4B25-B590-5AA6FFBE9BCA}"/>
                </c:ext>
              </c:extLst>
            </c:dLbl>
            <c:dLbl>
              <c:idx val="38"/>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8D-4B25-B590-5AA6FFBE9BCA}"/>
                </c:ext>
              </c:extLst>
            </c:dLbl>
            <c:dLbl>
              <c:idx val="39"/>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8D-4B25-B590-5AA6FFBE9BCA}"/>
                </c:ext>
              </c:extLst>
            </c:dLbl>
            <c:dLbl>
              <c:idx val="40"/>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8D-4B25-B590-5AA6FFBE9BCA}"/>
                </c:ext>
              </c:extLst>
            </c:dLbl>
            <c:dLbl>
              <c:idx val="41"/>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8D-4B25-B590-5AA6FFBE9BCA}"/>
                </c:ext>
              </c:extLst>
            </c:dLbl>
            <c:dLbl>
              <c:idx val="42"/>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8D-4B25-B590-5AA6FFBE9BCA}"/>
                </c:ext>
              </c:extLst>
            </c:dLbl>
            <c:dLbl>
              <c:idx val="43"/>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8D-4B25-B590-5AA6FFBE9BCA}"/>
                </c:ext>
              </c:extLst>
            </c:dLbl>
            <c:dLbl>
              <c:idx val="44"/>
              <c:layout>
                <c:manualLayout>
                  <c:x val="2.64256413175121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8D-4B25-B590-5AA6FFBE9BCA}"/>
                </c:ext>
              </c:extLst>
            </c:dLbl>
            <c:dLbl>
              <c:idx val="45"/>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8D-4B25-B590-5AA6FFBE9BCA}"/>
                </c:ext>
              </c:extLst>
            </c:dLbl>
            <c:dLbl>
              <c:idx val="46"/>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8D-4B25-B590-5AA6FFBE9BCA}"/>
                </c:ext>
              </c:extLst>
            </c:dLbl>
            <c:dLbl>
              <c:idx val="47"/>
              <c:layout>
                <c:manualLayout>
                  <c:x val="3.26434392745738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8D-4B25-B590-5AA6FFBE9BCA}"/>
                </c:ext>
              </c:extLst>
            </c:dLbl>
            <c:dLbl>
              <c:idx val="48"/>
              <c:layout>
                <c:manualLayout>
                  <c:x val="3.26434392745738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38D-4B25-B590-5AA6FFBE9BCA}"/>
                </c:ext>
              </c:extLst>
            </c:dLbl>
            <c:dLbl>
              <c:idx val="49"/>
              <c:layout>
                <c:manualLayout>
                  <c:x val="3.8861237231635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8D-4B25-B590-5AA6FFBE9BCA}"/>
                </c:ext>
              </c:extLst>
            </c:dLbl>
            <c:dLbl>
              <c:idx val="5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38D-4B25-B590-5AA6FFBE9BCA}"/>
                </c:ext>
              </c:extLst>
            </c:dLbl>
            <c:dLbl>
              <c:idx val="5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E7-4A06-B8F0-9356AD8D6703}"/>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東住吉区</c:v>
                </c:pt>
                <c:pt idx="1">
                  <c:v>北区</c:v>
                </c:pt>
                <c:pt idx="2">
                  <c:v>福島区</c:v>
                </c:pt>
                <c:pt idx="3">
                  <c:v>八尾市</c:v>
                </c:pt>
                <c:pt idx="4">
                  <c:v>堺市東区</c:v>
                </c:pt>
                <c:pt idx="5">
                  <c:v>箕面市</c:v>
                </c:pt>
                <c:pt idx="6">
                  <c:v>此花区</c:v>
                </c:pt>
                <c:pt idx="7">
                  <c:v>豊中市</c:v>
                </c:pt>
                <c:pt idx="8">
                  <c:v>都島区</c:v>
                </c:pt>
                <c:pt idx="9">
                  <c:v>堺市</c:v>
                </c:pt>
                <c:pt idx="10">
                  <c:v>大阪市</c:v>
                </c:pt>
                <c:pt idx="11">
                  <c:v>吹田市</c:v>
                </c:pt>
                <c:pt idx="12">
                  <c:v>堺市堺区</c:v>
                </c:pt>
                <c:pt idx="13">
                  <c:v>東大阪市</c:v>
                </c:pt>
                <c:pt idx="14">
                  <c:v>堺市西区</c:v>
                </c:pt>
                <c:pt idx="15">
                  <c:v>茨木市</c:v>
                </c:pt>
                <c:pt idx="16">
                  <c:v>生野区</c:v>
                </c:pt>
                <c:pt idx="17">
                  <c:v>太子町</c:v>
                </c:pt>
                <c:pt idx="18">
                  <c:v>淀川区</c:v>
                </c:pt>
                <c:pt idx="19">
                  <c:v>住吉区</c:v>
                </c:pt>
                <c:pt idx="20">
                  <c:v>堺市南区</c:v>
                </c:pt>
                <c:pt idx="21">
                  <c:v>豊能町</c:v>
                </c:pt>
                <c:pt idx="22">
                  <c:v>鶴見区</c:v>
                </c:pt>
                <c:pt idx="23">
                  <c:v>藤井寺市</c:v>
                </c:pt>
                <c:pt idx="24">
                  <c:v>住之江区</c:v>
                </c:pt>
                <c:pt idx="25">
                  <c:v>阿倍野区</c:v>
                </c:pt>
                <c:pt idx="26">
                  <c:v>河内長野市</c:v>
                </c:pt>
                <c:pt idx="27">
                  <c:v>平野区</c:v>
                </c:pt>
                <c:pt idx="28">
                  <c:v>池田市</c:v>
                </c:pt>
                <c:pt idx="29">
                  <c:v>和泉市</c:v>
                </c:pt>
                <c:pt idx="30">
                  <c:v>大阪狭山市</c:v>
                </c:pt>
                <c:pt idx="31">
                  <c:v>旭区</c:v>
                </c:pt>
                <c:pt idx="32">
                  <c:v>堺市中区</c:v>
                </c:pt>
                <c:pt idx="33">
                  <c:v>高石市</c:v>
                </c:pt>
                <c:pt idx="34">
                  <c:v>天王寺区</c:v>
                </c:pt>
                <c:pt idx="35">
                  <c:v>羽曳野市</c:v>
                </c:pt>
                <c:pt idx="36">
                  <c:v>堺市美原区</c:v>
                </c:pt>
                <c:pt idx="37">
                  <c:v>東成区</c:v>
                </c:pt>
                <c:pt idx="38">
                  <c:v>中央区</c:v>
                </c:pt>
                <c:pt idx="39">
                  <c:v>東淀川区</c:v>
                </c:pt>
                <c:pt idx="40">
                  <c:v>泉大津市</c:v>
                </c:pt>
                <c:pt idx="41">
                  <c:v>城東区</c:v>
                </c:pt>
                <c:pt idx="42">
                  <c:v>交野市</c:v>
                </c:pt>
                <c:pt idx="43">
                  <c:v>堺市北区</c:v>
                </c:pt>
                <c:pt idx="44">
                  <c:v>大東市</c:v>
                </c:pt>
                <c:pt idx="45">
                  <c:v>守口市</c:v>
                </c:pt>
                <c:pt idx="46">
                  <c:v>阪南市</c:v>
                </c:pt>
                <c:pt idx="47">
                  <c:v>西区</c:v>
                </c:pt>
                <c:pt idx="48">
                  <c:v>門真市</c:v>
                </c:pt>
                <c:pt idx="49">
                  <c:v>松原市</c:v>
                </c:pt>
                <c:pt idx="50">
                  <c:v>西淀川区</c:v>
                </c:pt>
                <c:pt idx="51">
                  <c:v>富田林市</c:v>
                </c:pt>
                <c:pt idx="52">
                  <c:v>大正区</c:v>
                </c:pt>
                <c:pt idx="53">
                  <c:v>高槻市</c:v>
                </c:pt>
                <c:pt idx="54">
                  <c:v>摂津市</c:v>
                </c:pt>
                <c:pt idx="55">
                  <c:v>港区</c:v>
                </c:pt>
                <c:pt idx="56">
                  <c:v>能勢町</c:v>
                </c:pt>
                <c:pt idx="57">
                  <c:v>河南町</c:v>
                </c:pt>
                <c:pt idx="58">
                  <c:v>四條畷市</c:v>
                </c:pt>
                <c:pt idx="59">
                  <c:v>枚方市</c:v>
                </c:pt>
                <c:pt idx="60">
                  <c:v>田尻町</c:v>
                </c:pt>
                <c:pt idx="61">
                  <c:v>西成区</c:v>
                </c:pt>
                <c:pt idx="62">
                  <c:v>島本町</c:v>
                </c:pt>
                <c:pt idx="63">
                  <c:v>寝屋川市</c:v>
                </c:pt>
                <c:pt idx="64">
                  <c:v>忠岡町</c:v>
                </c:pt>
                <c:pt idx="65">
                  <c:v>泉佐野市</c:v>
                </c:pt>
                <c:pt idx="66">
                  <c:v>熊取町</c:v>
                </c:pt>
                <c:pt idx="67">
                  <c:v>岸和田市</c:v>
                </c:pt>
                <c:pt idx="68">
                  <c:v>柏原市</c:v>
                </c:pt>
                <c:pt idx="69">
                  <c:v>浪速区</c:v>
                </c:pt>
                <c:pt idx="70">
                  <c:v>泉南市</c:v>
                </c:pt>
                <c:pt idx="71">
                  <c:v>貝塚市</c:v>
                </c:pt>
                <c:pt idx="72">
                  <c:v>千早赤阪村</c:v>
                </c:pt>
                <c:pt idx="73">
                  <c:v>岬町</c:v>
                </c:pt>
              </c:strCache>
            </c:strRef>
          </c:cat>
          <c:val>
            <c:numRef>
              <c:f>市区町村別_歯科医療費!$S$6:$S$79</c:f>
              <c:numCache>
                <c:formatCode>General</c:formatCode>
                <c:ptCount val="74"/>
                <c:pt idx="0">
                  <c:v>51056.562917618656</c:v>
                </c:pt>
                <c:pt idx="1">
                  <c:v>50628.234265734267</c:v>
                </c:pt>
                <c:pt idx="2">
                  <c:v>49488.23928461301</c:v>
                </c:pt>
                <c:pt idx="3">
                  <c:v>48234.009174115279</c:v>
                </c:pt>
                <c:pt idx="4">
                  <c:v>47833.748406536099</c:v>
                </c:pt>
                <c:pt idx="5">
                  <c:v>47741.99022346369</c:v>
                </c:pt>
                <c:pt idx="6">
                  <c:v>47680.141561806071</c:v>
                </c:pt>
                <c:pt idx="7">
                  <c:v>47511.908278450108</c:v>
                </c:pt>
                <c:pt idx="8">
                  <c:v>47291.932463842975</c:v>
                </c:pt>
                <c:pt idx="9">
                  <c:v>46938.92259834319</c:v>
                </c:pt>
                <c:pt idx="10">
                  <c:v>46891.808004295453</c:v>
                </c:pt>
                <c:pt idx="11">
                  <c:v>46766.617914307681</c:v>
                </c:pt>
                <c:pt idx="12">
                  <c:v>46731.084911374004</c:v>
                </c:pt>
                <c:pt idx="13">
                  <c:v>46678.198148635398</c:v>
                </c:pt>
                <c:pt idx="14">
                  <c:v>46674.03107149039</c:v>
                </c:pt>
                <c:pt idx="15">
                  <c:v>46641.485618220759</c:v>
                </c:pt>
                <c:pt idx="16">
                  <c:v>46189.066146093428</c:v>
                </c:pt>
                <c:pt idx="17">
                  <c:v>46102.599919257169</c:v>
                </c:pt>
                <c:pt idx="18">
                  <c:v>45920.601243126941</c:v>
                </c:pt>
                <c:pt idx="19">
                  <c:v>45796.490288268848</c:v>
                </c:pt>
                <c:pt idx="20">
                  <c:v>45640.470185666309</c:v>
                </c:pt>
                <c:pt idx="21">
                  <c:v>45590.072310405645</c:v>
                </c:pt>
                <c:pt idx="22">
                  <c:v>45566.584173541094</c:v>
                </c:pt>
                <c:pt idx="23">
                  <c:v>45549.221919209136</c:v>
                </c:pt>
                <c:pt idx="24">
                  <c:v>45352.879114824849</c:v>
                </c:pt>
                <c:pt idx="25">
                  <c:v>45123.913019753352</c:v>
                </c:pt>
                <c:pt idx="26">
                  <c:v>44960.870882569361</c:v>
                </c:pt>
                <c:pt idx="27">
                  <c:v>44772.573548978442</c:v>
                </c:pt>
                <c:pt idx="28">
                  <c:v>44630.529169377573</c:v>
                </c:pt>
                <c:pt idx="29">
                  <c:v>44599.177066946337</c:v>
                </c:pt>
                <c:pt idx="30">
                  <c:v>44579.550455235207</c:v>
                </c:pt>
                <c:pt idx="31">
                  <c:v>44571.121572319644</c:v>
                </c:pt>
                <c:pt idx="32">
                  <c:v>44539.523514851484</c:v>
                </c:pt>
                <c:pt idx="33">
                  <c:v>44496.572056765937</c:v>
                </c:pt>
                <c:pt idx="34">
                  <c:v>44427.522290469584</c:v>
                </c:pt>
                <c:pt idx="35">
                  <c:v>44330.613551819937</c:v>
                </c:pt>
                <c:pt idx="36">
                  <c:v>44259.732627399077</c:v>
                </c:pt>
                <c:pt idx="37">
                  <c:v>44150.167283379589</c:v>
                </c:pt>
                <c:pt idx="38">
                  <c:v>44086.55904922328</c:v>
                </c:pt>
                <c:pt idx="39">
                  <c:v>43880.929556139934</c:v>
                </c:pt>
                <c:pt idx="40">
                  <c:v>43874.956928995569</c:v>
                </c:pt>
                <c:pt idx="41">
                  <c:v>43743.158520332814</c:v>
                </c:pt>
                <c:pt idx="42">
                  <c:v>43736.016937387198</c:v>
                </c:pt>
                <c:pt idx="43">
                  <c:v>43719.797299926082</c:v>
                </c:pt>
                <c:pt idx="44">
                  <c:v>43639.356073290917</c:v>
                </c:pt>
                <c:pt idx="45">
                  <c:v>43579.047149039558</c:v>
                </c:pt>
                <c:pt idx="46">
                  <c:v>43532.047445255477</c:v>
                </c:pt>
                <c:pt idx="47">
                  <c:v>43179.140821037843</c:v>
                </c:pt>
                <c:pt idx="48">
                  <c:v>43175.5795221843</c:v>
                </c:pt>
                <c:pt idx="49">
                  <c:v>42748.245568072656</c:v>
                </c:pt>
                <c:pt idx="50">
                  <c:v>42474.334982044857</c:v>
                </c:pt>
                <c:pt idx="51">
                  <c:v>42243.386288416077</c:v>
                </c:pt>
                <c:pt idx="52">
                  <c:v>41635.943805235955</c:v>
                </c:pt>
                <c:pt idx="53">
                  <c:v>41559.188355649167</c:v>
                </c:pt>
                <c:pt idx="54">
                  <c:v>41350.257655755013</c:v>
                </c:pt>
                <c:pt idx="55">
                  <c:v>41160.137017240078</c:v>
                </c:pt>
                <c:pt idx="56">
                  <c:v>40881.83572895277</c:v>
                </c:pt>
                <c:pt idx="57">
                  <c:v>40603.15426170468</c:v>
                </c:pt>
                <c:pt idx="58">
                  <c:v>40441.283548453182</c:v>
                </c:pt>
                <c:pt idx="59">
                  <c:v>40215.815805884689</c:v>
                </c:pt>
                <c:pt idx="60">
                  <c:v>40065.042340261738</c:v>
                </c:pt>
                <c:pt idx="61">
                  <c:v>40033.652623706839</c:v>
                </c:pt>
                <c:pt idx="62">
                  <c:v>39490.795206971678</c:v>
                </c:pt>
                <c:pt idx="63">
                  <c:v>39378.387044308649</c:v>
                </c:pt>
                <c:pt idx="64">
                  <c:v>39246.145110410092</c:v>
                </c:pt>
                <c:pt idx="65">
                  <c:v>39152.534960745827</c:v>
                </c:pt>
                <c:pt idx="66">
                  <c:v>38714.191326530614</c:v>
                </c:pt>
                <c:pt idx="67">
                  <c:v>38700.324779470728</c:v>
                </c:pt>
                <c:pt idx="68">
                  <c:v>38631.879005783958</c:v>
                </c:pt>
                <c:pt idx="69">
                  <c:v>38199.556371424202</c:v>
                </c:pt>
                <c:pt idx="70">
                  <c:v>38199.52312785184</c:v>
                </c:pt>
                <c:pt idx="71">
                  <c:v>36193.002649191301</c:v>
                </c:pt>
                <c:pt idx="72">
                  <c:v>36074.273670557719</c:v>
                </c:pt>
                <c:pt idx="73">
                  <c:v>35067.83728115345</c:v>
                </c:pt>
              </c:numCache>
            </c:numRef>
          </c:val>
          <c:extLst>
            <c:ext xmlns:c16="http://schemas.microsoft.com/office/drawing/2014/chart" uri="{C3380CC4-5D6E-409C-BE32-E72D297353CC}">
              <c16:uniqueId val="{0000001A-291E-4AA0-AE64-CC5B7BE9210D}"/>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41805381691685"/>
                  <c:y val="-0.8749821628703572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D8B-4F66-912E-9D1B8628A85F}"/>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B-4F66-912E-9D1B8628A85F}"/>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市区町村別_歯科医療費!$AU$6:$AU$79</c:f>
              <c:numCache>
                <c:formatCode>General</c:formatCode>
                <c:ptCount val="74"/>
                <c:pt idx="0">
                  <c:v>46119.041087541758</c:v>
                </c:pt>
                <c:pt idx="1">
                  <c:v>46119.041087541758</c:v>
                </c:pt>
                <c:pt idx="2">
                  <c:v>46119.041087541758</c:v>
                </c:pt>
                <c:pt idx="3">
                  <c:v>46119.041087541758</c:v>
                </c:pt>
                <c:pt idx="4">
                  <c:v>46119.041087541758</c:v>
                </c:pt>
                <c:pt idx="5">
                  <c:v>46119.041087541758</c:v>
                </c:pt>
                <c:pt idx="6">
                  <c:v>46119.041087541758</c:v>
                </c:pt>
                <c:pt idx="7">
                  <c:v>46119.041087541758</c:v>
                </c:pt>
                <c:pt idx="8">
                  <c:v>46119.041087541758</c:v>
                </c:pt>
                <c:pt idx="9">
                  <c:v>46119.041087541758</c:v>
                </c:pt>
                <c:pt idx="10">
                  <c:v>46119.041087541758</c:v>
                </c:pt>
                <c:pt idx="11">
                  <c:v>46119.041087541758</c:v>
                </c:pt>
                <c:pt idx="12">
                  <c:v>46119.041087541758</c:v>
                </c:pt>
                <c:pt idx="13">
                  <c:v>46119.041087541758</c:v>
                </c:pt>
                <c:pt idx="14">
                  <c:v>46119.041087541758</c:v>
                </c:pt>
                <c:pt idx="15">
                  <c:v>46119.041087541758</c:v>
                </c:pt>
                <c:pt idx="16">
                  <c:v>46119.041087541758</c:v>
                </c:pt>
                <c:pt idx="17">
                  <c:v>46119.041087541758</c:v>
                </c:pt>
                <c:pt idx="18">
                  <c:v>46119.041087541758</c:v>
                </c:pt>
                <c:pt idx="19">
                  <c:v>46119.041087541758</c:v>
                </c:pt>
                <c:pt idx="20">
                  <c:v>46119.041087541758</c:v>
                </c:pt>
                <c:pt idx="21">
                  <c:v>46119.041087541758</c:v>
                </c:pt>
                <c:pt idx="22">
                  <c:v>46119.041087541758</c:v>
                </c:pt>
                <c:pt idx="23">
                  <c:v>46119.041087541758</c:v>
                </c:pt>
                <c:pt idx="24">
                  <c:v>46119.041087541758</c:v>
                </c:pt>
                <c:pt idx="25">
                  <c:v>46119.041087541758</c:v>
                </c:pt>
                <c:pt idx="26">
                  <c:v>46119.041087541758</c:v>
                </c:pt>
                <c:pt idx="27">
                  <c:v>46119.041087541758</c:v>
                </c:pt>
                <c:pt idx="28">
                  <c:v>46119.041087541758</c:v>
                </c:pt>
                <c:pt idx="29">
                  <c:v>46119.041087541758</c:v>
                </c:pt>
                <c:pt idx="30">
                  <c:v>46119.041087541758</c:v>
                </c:pt>
                <c:pt idx="31">
                  <c:v>46119.041087541758</c:v>
                </c:pt>
                <c:pt idx="32">
                  <c:v>46119.041087541758</c:v>
                </c:pt>
                <c:pt idx="33">
                  <c:v>46119.041087541758</c:v>
                </c:pt>
                <c:pt idx="34">
                  <c:v>46119.041087541758</c:v>
                </c:pt>
                <c:pt idx="35">
                  <c:v>46119.041087541758</c:v>
                </c:pt>
                <c:pt idx="36">
                  <c:v>46119.041087541758</c:v>
                </c:pt>
                <c:pt idx="37">
                  <c:v>46119.041087541758</c:v>
                </c:pt>
                <c:pt idx="38">
                  <c:v>46119.041087541758</c:v>
                </c:pt>
                <c:pt idx="39">
                  <c:v>46119.041087541758</c:v>
                </c:pt>
                <c:pt idx="40">
                  <c:v>46119.041087541758</c:v>
                </c:pt>
                <c:pt idx="41">
                  <c:v>46119.041087541758</c:v>
                </c:pt>
                <c:pt idx="42">
                  <c:v>46119.041087541758</c:v>
                </c:pt>
                <c:pt idx="43">
                  <c:v>46119.041087541758</c:v>
                </c:pt>
                <c:pt idx="44">
                  <c:v>46119.041087541758</c:v>
                </c:pt>
                <c:pt idx="45">
                  <c:v>46119.041087541758</c:v>
                </c:pt>
                <c:pt idx="46">
                  <c:v>46119.041087541758</c:v>
                </c:pt>
                <c:pt idx="47">
                  <c:v>46119.041087541758</c:v>
                </c:pt>
                <c:pt idx="48">
                  <c:v>46119.041087541758</c:v>
                </c:pt>
                <c:pt idx="49">
                  <c:v>46119.041087541758</c:v>
                </c:pt>
                <c:pt idx="50">
                  <c:v>46119.041087541758</c:v>
                </c:pt>
                <c:pt idx="51">
                  <c:v>46119.041087541758</c:v>
                </c:pt>
                <c:pt idx="52">
                  <c:v>46119.041087541758</c:v>
                </c:pt>
                <c:pt idx="53">
                  <c:v>46119.041087541758</c:v>
                </c:pt>
                <c:pt idx="54">
                  <c:v>46119.041087541758</c:v>
                </c:pt>
                <c:pt idx="55">
                  <c:v>46119.041087541758</c:v>
                </c:pt>
                <c:pt idx="56">
                  <c:v>46119.041087541758</c:v>
                </c:pt>
                <c:pt idx="57">
                  <c:v>46119.041087541758</c:v>
                </c:pt>
                <c:pt idx="58">
                  <c:v>46119.041087541758</c:v>
                </c:pt>
                <c:pt idx="59">
                  <c:v>46119.041087541758</c:v>
                </c:pt>
                <c:pt idx="60">
                  <c:v>46119.041087541758</c:v>
                </c:pt>
                <c:pt idx="61">
                  <c:v>46119.041087541758</c:v>
                </c:pt>
                <c:pt idx="62">
                  <c:v>46119.041087541758</c:v>
                </c:pt>
                <c:pt idx="63">
                  <c:v>46119.041087541758</c:v>
                </c:pt>
                <c:pt idx="64">
                  <c:v>46119.041087541758</c:v>
                </c:pt>
                <c:pt idx="65">
                  <c:v>46119.041087541758</c:v>
                </c:pt>
                <c:pt idx="66">
                  <c:v>46119.041087541758</c:v>
                </c:pt>
                <c:pt idx="67">
                  <c:v>46119.041087541758</c:v>
                </c:pt>
                <c:pt idx="68">
                  <c:v>46119.041087541758</c:v>
                </c:pt>
                <c:pt idx="69">
                  <c:v>46119.041087541758</c:v>
                </c:pt>
                <c:pt idx="70">
                  <c:v>46119.041087541758</c:v>
                </c:pt>
                <c:pt idx="71">
                  <c:v>46119.041087541758</c:v>
                </c:pt>
                <c:pt idx="72">
                  <c:v>46119.041087541758</c:v>
                </c:pt>
                <c:pt idx="73">
                  <c:v>46119.041087541758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B-291E-4AA0-AE64-CC5B7BE9210D}"/>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市区町村別_歯科医療費!$U$5</c:f>
              <c:strCache>
                <c:ptCount val="1"/>
                <c:pt idx="0">
                  <c:v>前年度との差分(被保険者一人当たりの歯科医療費)</c:v>
                </c:pt>
              </c:strCache>
            </c:strRef>
          </c:tx>
          <c:spPr>
            <a:solidFill>
              <a:schemeClr val="accent1"/>
            </a:solidFill>
            <a:ln>
              <a:noFill/>
            </a:ln>
          </c:spPr>
          <c:invertIfNegative val="0"/>
          <c:dLbls>
            <c:dLbl>
              <c:idx val="1"/>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2A-42B7-8D91-185400275F2E}"/>
                </c:ext>
              </c:extLst>
            </c:dLbl>
            <c:dLbl>
              <c:idx val="3"/>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2A-42B7-8D91-185400275F2E}"/>
                </c:ext>
              </c:extLst>
            </c:dLbl>
            <c:dLbl>
              <c:idx val="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2A-42B7-8D91-185400275F2E}"/>
                </c:ext>
              </c:extLst>
            </c:dLbl>
            <c:dLbl>
              <c:idx val="5"/>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C1-4709-A4A5-0BC65B45DEC0}"/>
                </c:ext>
              </c:extLst>
            </c:dLbl>
            <c:dLbl>
              <c:idx val="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C1-4709-A4A5-0BC65B45DEC0}"/>
                </c:ext>
              </c:extLst>
            </c:dLbl>
            <c:dLbl>
              <c:idx val="10"/>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C1-4709-A4A5-0BC65B45DEC0}"/>
                </c:ext>
              </c:extLst>
            </c:dLbl>
            <c:dLbl>
              <c:idx val="1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2A-42B7-8D91-185400275F2E}"/>
                </c:ext>
              </c:extLst>
            </c:dLbl>
            <c:dLbl>
              <c:idx val="18"/>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C1-4709-A4A5-0BC65B45DEC0}"/>
                </c:ext>
              </c:extLst>
            </c:dLbl>
            <c:dLbl>
              <c:idx val="3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C1-4709-A4A5-0BC65B45DEC0}"/>
                </c:ext>
              </c:extLst>
            </c:dLbl>
            <c:dLbl>
              <c:idx val="3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2A-42B7-8D91-185400275F2E}"/>
                </c:ext>
              </c:extLst>
            </c:dLbl>
            <c:dLbl>
              <c:idx val="3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C1-4709-A4A5-0BC65B45DEC0}"/>
                </c:ext>
              </c:extLst>
            </c:dLbl>
            <c:dLbl>
              <c:idx val="3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2A-42B7-8D91-185400275F2E}"/>
                </c:ext>
              </c:extLst>
            </c:dLbl>
            <c:dLbl>
              <c:idx val="4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C1-4709-A4A5-0BC65B45DEC0}"/>
                </c:ext>
              </c:extLst>
            </c:dLbl>
            <c:dLbl>
              <c:idx val="4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2A-42B7-8D91-185400275F2E}"/>
                </c:ext>
              </c:extLst>
            </c:dLbl>
            <c:dLbl>
              <c:idx val="4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C1-4709-A4A5-0BC65B45DEC0}"/>
                </c:ext>
              </c:extLst>
            </c:dLbl>
            <c:dLbl>
              <c:idx val="5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C1-4709-A4A5-0BC65B45DEC0}"/>
                </c:ext>
              </c:extLst>
            </c:dLbl>
            <c:dLbl>
              <c:idx val="5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C1-4709-A4A5-0BC65B45DEC0}"/>
                </c:ext>
              </c:extLst>
            </c:dLbl>
            <c:dLbl>
              <c:idx val="56"/>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F2A-42B7-8D91-185400275F2E}"/>
                </c:ext>
              </c:extLst>
            </c:dLbl>
            <c:dLbl>
              <c:idx val="6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C1-4709-A4A5-0BC65B45DEC0}"/>
                </c:ext>
              </c:extLst>
            </c:dLbl>
            <c:dLbl>
              <c:idx val="6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C1-4709-A4A5-0BC65B45DEC0}"/>
                </c:ext>
              </c:extLst>
            </c:dLbl>
            <c:dLbl>
              <c:idx val="6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C1-4709-A4A5-0BC65B45DEC0}"/>
                </c:ext>
              </c:extLst>
            </c:dLbl>
            <c:dLbl>
              <c:idx val="71"/>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C1-4709-A4A5-0BC65B45DEC0}"/>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東住吉区</c:v>
                </c:pt>
                <c:pt idx="1">
                  <c:v>北区</c:v>
                </c:pt>
                <c:pt idx="2">
                  <c:v>福島区</c:v>
                </c:pt>
                <c:pt idx="3">
                  <c:v>八尾市</c:v>
                </c:pt>
                <c:pt idx="4">
                  <c:v>堺市東区</c:v>
                </c:pt>
                <c:pt idx="5">
                  <c:v>箕面市</c:v>
                </c:pt>
                <c:pt idx="6">
                  <c:v>此花区</c:v>
                </c:pt>
                <c:pt idx="7">
                  <c:v>豊中市</c:v>
                </c:pt>
                <c:pt idx="8">
                  <c:v>都島区</c:v>
                </c:pt>
                <c:pt idx="9">
                  <c:v>堺市</c:v>
                </c:pt>
                <c:pt idx="10">
                  <c:v>大阪市</c:v>
                </c:pt>
                <c:pt idx="11">
                  <c:v>吹田市</c:v>
                </c:pt>
                <c:pt idx="12">
                  <c:v>堺市堺区</c:v>
                </c:pt>
                <c:pt idx="13">
                  <c:v>東大阪市</c:v>
                </c:pt>
                <c:pt idx="14">
                  <c:v>堺市西区</c:v>
                </c:pt>
                <c:pt idx="15">
                  <c:v>茨木市</c:v>
                </c:pt>
                <c:pt idx="16">
                  <c:v>生野区</c:v>
                </c:pt>
                <c:pt idx="17">
                  <c:v>太子町</c:v>
                </c:pt>
                <c:pt idx="18">
                  <c:v>淀川区</c:v>
                </c:pt>
                <c:pt idx="19">
                  <c:v>住吉区</c:v>
                </c:pt>
                <c:pt idx="20">
                  <c:v>堺市南区</c:v>
                </c:pt>
                <c:pt idx="21">
                  <c:v>豊能町</c:v>
                </c:pt>
                <c:pt idx="22">
                  <c:v>鶴見区</c:v>
                </c:pt>
                <c:pt idx="23">
                  <c:v>藤井寺市</c:v>
                </c:pt>
                <c:pt idx="24">
                  <c:v>住之江区</c:v>
                </c:pt>
                <c:pt idx="25">
                  <c:v>阿倍野区</c:v>
                </c:pt>
                <c:pt idx="26">
                  <c:v>河内長野市</c:v>
                </c:pt>
                <c:pt idx="27">
                  <c:v>平野区</c:v>
                </c:pt>
                <c:pt idx="28">
                  <c:v>池田市</c:v>
                </c:pt>
                <c:pt idx="29">
                  <c:v>和泉市</c:v>
                </c:pt>
                <c:pt idx="30">
                  <c:v>大阪狭山市</c:v>
                </c:pt>
                <c:pt idx="31">
                  <c:v>旭区</c:v>
                </c:pt>
                <c:pt idx="32">
                  <c:v>堺市中区</c:v>
                </c:pt>
                <c:pt idx="33">
                  <c:v>高石市</c:v>
                </c:pt>
                <c:pt idx="34">
                  <c:v>天王寺区</c:v>
                </c:pt>
                <c:pt idx="35">
                  <c:v>羽曳野市</c:v>
                </c:pt>
                <c:pt idx="36">
                  <c:v>堺市美原区</c:v>
                </c:pt>
                <c:pt idx="37">
                  <c:v>東成区</c:v>
                </c:pt>
                <c:pt idx="38">
                  <c:v>中央区</c:v>
                </c:pt>
                <c:pt idx="39">
                  <c:v>東淀川区</c:v>
                </c:pt>
                <c:pt idx="40">
                  <c:v>泉大津市</c:v>
                </c:pt>
                <c:pt idx="41">
                  <c:v>城東区</c:v>
                </c:pt>
                <c:pt idx="42">
                  <c:v>交野市</c:v>
                </c:pt>
                <c:pt idx="43">
                  <c:v>堺市北区</c:v>
                </c:pt>
                <c:pt idx="44">
                  <c:v>大東市</c:v>
                </c:pt>
                <c:pt idx="45">
                  <c:v>守口市</c:v>
                </c:pt>
                <c:pt idx="46">
                  <c:v>阪南市</c:v>
                </c:pt>
                <c:pt idx="47">
                  <c:v>西区</c:v>
                </c:pt>
                <c:pt idx="48">
                  <c:v>門真市</c:v>
                </c:pt>
                <c:pt idx="49">
                  <c:v>松原市</c:v>
                </c:pt>
                <c:pt idx="50">
                  <c:v>西淀川区</c:v>
                </c:pt>
                <c:pt idx="51">
                  <c:v>富田林市</c:v>
                </c:pt>
                <c:pt idx="52">
                  <c:v>大正区</c:v>
                </c:pt>
                <c:pt idx="53">
                  <c:v>高槻市</c:v>
                </c:pt>
                <c:pt idx="54">
                  <c:v>摂津市</c:v>
                </c:pt>
                <c:pt idx="55">
                  <c:v>港区</c:v>
                </c:pt>
                <c:pt idx="56">
                  <c:v>能勢町</c:v>
                </c:pt>
                <c:pt idx="57">
                  <c:v>河南町</c:v>
                </c:pt>
                <c:pt idx="58">
                  <c:v>四條畷市</c:v>
                </c:pt>
                <c:pt idx="59">
                  <c:v>枚方市</c:v>
                </c:pt>
                <c:pt idx="60">
                  <c:v>田尻町</c:v>
                </c:pt>
                <c:pt idx="61">
                  <c:v>西成区</c:v>
                </c:pt>
                <c:pt idx="62">
                  <c:v>島本町</c:v>
                </c:pt>
                <c:pt idx="63">
                  <c:v>寝屋川市</c:v>
                </c:pt>
                <c:pt idx="64">
                  <c:v>忠岡町</c:v>
                </c:pt>
                <c:pt idx="65">
                  <c:v>泉佐野市</c:v>
                </c:pt>
                <c:pt idx="66">
                  <c:v>熊取町</c:v>
                </c:pt>
                <c:pt idx="67">
                  <c:v>岸和田市</c:v>
                </c:pt>
                <c:pt idx="68">
                  <c:v>柏原市</c:v>
                </c:pt>
                <c:pt idx="69">
                  <c:v>浪速区</c:v>
                </c:pt>
                <c:pt idx="70">
                  <c:v>泉南市</c:v>
                </c:pt>
                <c:pt idx="71">
                  <c:v>貝塚市</c:v>
                </c:pt>
                <c:pt idx="72">
                  <c:v>千早赤阪村</c:v>
                </c:pt>
                <c:pt idx="73">
                  <c:v>岬町</c:v>
                </c:pt>
              </c:strCache>
            </c:strRef>
          </c:cat>
          <c:val>
            <c:numRef>
              <c:f>市区町村別_歯科医療費!$U$6:$U$79</c:f>
              <c:numCache>
                <c:formatCode>General</c:formatCode>
                <c:ptCount val="74"/>
                <c:pt idx="0">
                  <c:v>1158</c:v>
                </c:pt>
                <c:pt idx="1">
                  <c:v>373</c:v>
                </c:pt>
                <c:pt idx="2">
                  <c:v>-653</c:v>
                </c:pt>
                <c:pt idx="3">
                  <c:v>194</c:v>
                </c:pt>
                <c:pt idx="4">
                  <c:v>418</c:v>
                </c:pt>
                <c:pt idx="5">
                  <c:v>431</c:v>
                </c:pt>
                <c:pt idx="6">
                  <c:v>657</c:v>
                </c:pt>
                <c:pt idx="7">
                  <c:v>785</c:v>
                </c:pt>
                <c:pt idx="8">
                  <c:v>-306</c:v>
                </c:pt>
                <c:pt idx="9">
                  <c:v>407</c:v>
                </c:pt>
                <c:pt idx="10">
                  <c:v>176</c:v>
                </c:pt>
                <c:pt idx="11">
                  <c:v>68</c:v>
                </c:pt>
                <c:pt idx="12">
                  <c:v>1177</c:v>
                </c:pt>
                <c:pt idx="13">
                  <c:v>471</c:v>
                </c:pt>
                <c:pt idx="14">
                  <c:v>-76</c:v>
                </c:pt>
                <c:pt idx="15">
                  <c:v>1069</c:v>
                </c:pt>
                <c:pt idx="16">
                  <c:v>-1025</c:v>
                </c:pt>
                <c:pt idx="17">
                  <c:v>-860</c:v>
                </c:pt>
                <c:pt idx="18">
                  <c:v>280</c:v>
                </c:pt>
                <c:pt idx="19">
                  <c:v>390</c:v>
                </c:pt>
                <c:pt idx="20">
                  <c:v>-606</c:v>
                </c:pt>
                <c:pt idx="21">
                  <c:v>-719</c:v>
                </c:pt>
                <c:pt idx="22">
                  <c:v>678</c:v>
                </c:pt>
                <c:pt idx="23">
                  <c:v>-172</c:v>
                </c:pt>
                <c:pt idx="24">
                  <c:v>-349</c:v>
                </c:pt>
                <c:pt idx="25">
                  <c:v>-1055</c:v>
                </c:pt>
                <c:pt idx="26">
                  <c:v>-354</c:v>
                </c:pt>
                <c:pt idx="27">
                  <c:v>-1259</c:v>
                </c:pt>
                <c:pt idx="28">
                  <c:v>943</c:v>
                </c:pt>
                <c:pt idx="29">
                  <c:v>350</c:v>
                </c:pt>
                <c:pt idx="30">
                  <c:v>-1113</c:v>
                </c:pt>
                <c:pt idx="31">
                  <c:v>835</c:v>
                </c:pt>
                <c:pt idx="32">
                  <c:v>-209</c:v>
                </c:pt>
                <c:pt idx="33">
                  <c:v>119</c:v>
                </c:pt>
                <c:pt idx="34">
                  <c:v>-313</c:v>
                </c:pt>
                <c:pt idx="35">
                  <c:v>524</c:v>
                </c:pt>
                <c:pt idx="36">
                  <c:v>2127</c:v>
                </c:pt>
                <c:pt idx="37">
                  <c:v>541</c:v>
                </c:pt>
                <c:pt idx="38">
                  <c:v>1663</c:v>
                </c:pt>
                <c:pt idx="39">
                  <c:v>523</c:v>
                </c:pt>
                <c:pt idx="40">
                  <c:v>-1541</c:v>
                </c:pt>
                <c:pt idx="41">
                  <c:v>57</c:v>
                </c:pt>
                <c:pt idx="42">
                  <c:v>456</c:v>
                </c:pt>
                <c:pt idx="43">
                  <c:v>626</c:v>
                </c:pt>
                <c:pt idx="44">
                  <c:v>-99</c:v>
                </c:pt>
                <c:pt idx="45">
                  <c:v>-166</c:v>
                </c:pt>
                <c:pt idx="46">
                  <c:v>1547</c:v>
                </c:pt>
                <c:pt idx="47">
                  <c:v>269</c:v>
                </c:pt>
                <c:pt idx="48">
                  <c:v>-1298</c:v>
                </c:pt>
                <c:pt idx="49">
                  <c:v>526</c:v>
                </c:pt>
                <c:pt idx="50">
                  <c:v>-989</c:v>
                </c:pt>
                <c:pt idx="51">
                  <c:v>328</c:v>
                </c:pt>
                <c:pt idx="52">
                  <c:v>720</c:v>
                </c:pt>
                <c:pt idx="53">
                  <c:v>250</c:v>
                </c:pt>
                <c:pt idx="54">
                  <c:v>1108</c:v>
                </c:pt>
                <c:pt idx="55">
                  <c:v>-769</c:v>
                </c:pt>
                <c:pt idx="56">
                  <c:v>240</c:v>
                </c:pt>
                <c:pt idx="57">
                  <c:v>-2400</c:v>
                </c:pt>
                <c:pt idx="58">
                  <c:v>-214</c:v>
                </c:pt>
                <c:pt idx="59">
                  <c:v>740</c:v>
                </c:pt>
                <c:pt idx="60">
                  <c:v>-2760</c:v>
                </c:pt>
                <c:pt idx="61">
                  <c:v>287</c:v>
                </c:pt>
                <c:pt idx="62">
                  <c:v>537</c:v>
                </c:pt>
                <c:pt idx="63">
                  <c:v>-21</c:v>
                </c:pt>
                <c:pt idx="64">
                  <c:v>-2547</c:v>
                </c:pt>
                <c:pt idx="65">
                  <c:v>-99</c:v>
                </c:pt>
                <c:pt idx="66">
                  <c:v>2144</c:v>
                </c:pt>
                <c:pt idx="67">
                  <c:v>-221</c:v>
                </c:pt>
                <c:pt idx="68">
                  <c:v>-1150</c:v>
                </c:pt>
                <c:pt idx="69">
                  <c:v>293</c:v>
                </c:pt>
                <c:pt idx="70">
                  <c:v>-248</c:v>
                </c:pt>
                <c:pt idx="71">
                  <c:v>235</c:v>
                </c:pt>
                <c:pt idx="72">
                  <c:v>-324</c:v>
                </c:pt>
                <c:pt idx="73">
                  <c:v>-1363</c:v>
                </c:pt>
              </c:numCache>
            </c:numRef>
          </c:val>
          <c:extLst>
            <c:ext xmlns:c16="http://schemas.microsoft.com/office/drawing/2014/chart" uri="{C3380CC4-5D6E-409C-BE32-E72D297353CC}">
              <c16:uniqueId val="{00000014-3F2A-42B7-8D91-185400275F2E}"/>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816804455762142"/>
                  <c:y val="-0.8705307729949014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F2A-42B7-8D91-185400275F2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F2A-42B7-8D91-185400275F2E}"/>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市区町村別_歯科医療費!$AW$6:$AW$79</c:f>
              <c:numCache>
                <c:formatCode>General</c:formatCode>
                <c:ptCount val="74"/>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3F2A-42B7-8D91-185400275F2E}"/>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title>
          <c:tx>
            <c:rich>
              <a:bodyPr/>
              <a:lstStyle/>
              <a:p>
                <a:pPr>
                  <a:defRPr/>
                </a:pPr>
                <a:r>
                  <a:rPr lang="en-US" altLang="ja-JP"/>
                  <a:t>(</a:t>
                </a:r>
                <a:r>
                  <a:rPr lang="ja-JP" altLang="en-US"/>
                  <a:t>円</a:t>
                </a:r>
                <a:r>
                  <a:rPr lang="en-US" altLang="ja-JP"/>
                  <a:t>)</a:t>
                </a:r>
              </a:p>
            </c:rich>
          </c:tx>
          <c:layout>
            <c:manualLayout>
              <c:xMode val="edge"/>
              <c:yMode val="edge"/>
              <c:x val="0.92229735394753665"/>
              <c:y val="4.2499437371399176E-2"/>
            </c:manualLayout>
          </c:layout>
          <c:overlay val="0"/>
        </c:title>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89567909272119339"/>
        </c:manualLayout>
      </c:layout>
      <c:barChart>
        <c:barDir val="bar"/>
        <c:grouping val="clustered"/>
        <c:varyColors val="0"/>
        <c:ser>
          <c:idx val="0"/>
          <c:order val="0"/>
          <c:tx>
            <c:strRef>
              <c:f>市区町村別_歯科医療費!$V$4</c:f>
              <c:strCache>
                <c:ptCount val="1"/>
                <c:pt idx="0">
                  <c:v>歯科レセプト一件当たりの歯科医療費</c:v>
                </c:pt>
              </c:strCache>
            </c:strRef>
          </c:tx>
          <c:spPr>
            <a:solidFill>
              <a:srgbClr val="B3A2C7"/>
            </a:solidFill>
            <a:ln>
              <a:noFill/>
            </a:ln>
          </c:spPr>
          <c:invertIfNegative val="0"/>
          <c:dLbls>
            <c:dLbl>
              <c:idx val="4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BE4-467D-AEAE-F67CE155DCB7}"/>
                </c:ext>
              </c:extLst>
            </c:dLbl>
            <c:dLbl>
              <c:idx val="4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1-49A6-AFC5-CAA6B8B5B40D}"/>
                </c:ext>
              </c:extLst>
            </c:dLbl>
            <c:dLbl>
              <c:idx val="5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A-4F1E-A7A2-6EFFEF8B857D}"/>
                </c:ext>
              </c:extLst>
            </c:dLbl>
            <c:dLbl>
              <c:idx val="51"/>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F1E-A7A2-6EFFEF8B857D}"/>
                </c:ext>
              </c:extLst>
            </c:dLbl>
            <c:dLbl>
              <c:idx val="5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A-4F1E-A7A2-6EFFEF8B857D}"/>
                </c:ext>
              </c:extLst>
            </c:dLbl>
            <c:dLbl>
              <c:idx val="53"/>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F1E-A7A2-6EFFEF8B857D}"/>
                </c:ext>
              </c:extLst>
            </c:dLbl>
            <c:dLbl>
              <c:idx val="5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A-4F1E-A7A2-6EFFEF8B857D}"/>
                </c:ext>
              </c:extLst>
            </c:dLbl>
            <c:dLbl>
              <c:idx val="5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F1E-A7A2-6EFFEF8B857D}"/>
                </c:ext>
              </c:extLst>
            </c:dLbl>
            <c:dLbl>
              <c:idx val="5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A-4F1E-A7A2-6EFFEF8B857D}"/>
                </c:ext>
              </c:extLst>
            </c:dLbl>
            <c:dLbl>
              <c:idx val="57"/>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2A-4F1E-A7A2-6EFFEF8B857D}"/>
                </c:ext>
              </c:extLst>
            </c:dLbl>
            <c:dLbl>
              <c:idx val="58"/>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2A-4F1E-A7A2-6EFFEF8B857D}"/>
                </c:ext>
              </c:extLst>
            </c:dLbl>
            <c:dLbl>
              <c:idx val="59"/>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2A-4F1E-A7A2-6EFFEF8B857D}"/>
                </c:ext>
              </c:extLst>
            </c:dLbl>
            <c:dLbl>
              <c:idx val="60"/>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2A-4F1E-A7A2-6EFFEF8B857D}"/>
                </c:ext>
              </c:extLst>
            </c:dLbl>
            <c:dLbl>
              <c:idx val="61"/>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2A-4F1E-A7A2-6EFFEF8B857D}"/>
                </c:ext>
              </c:extLst>
            </c:dLbl>
            <c:dLbl>
              <c:idx val="62"/>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2A-4F1E-A7A2-6EFFEF8B857D}"/>
                </c:ext>
              </c:extLst>
            </c:dLbl>
            <c:dLbl>
              <c:idx val="63"/>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2A-4F1E-A7A2-6EFFEF8B857D}"/>
                </c:ext>
              </c:extLst>
            </c:dLbl>
            <c:dLbl>
              <c:idx val="64"/>
              <c:layout>
                <c:manualLayout>
                  <c:x val="2.64256413175121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2A-4F1E-A7A2-6EFFEF8B857D}"/>
                </c:ext>
              </c:extLst>
            </c:dLbl>
            <c:dLbl>
              <c:idx val="65"/>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2A-4F1E-A7A2-6EFFEF8B857D}"/>
                </c:ext>
              </c:extLst>
            </c:dLbl>
            <c:dLbl>
              <c:idx val="66"/>
              <c:layout>
                <c:manualLayout>
                  <c:x val="3.26434392745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2A-4F1E-A7A2-6EFFEF8B857D}"/>
                </c:ext>
              </c:extLst>
            </c:dLbl>
            <c:dLbl>
              <c:idx val="67"/>
              <c:layout>
                <c:manualLayout>
                  <c:x val="3.4197888763839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2A-4F1E-A7A2-6EFFEF8B857D}"/>
                </c:ext>
              </c:extLst>
            </c:dLbl>
            <c:dLbl>
              <c:idx val="68"/>
              <c:layout>
                <c:manualLayout>
                  <c:x val="3.8861237231635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27-4E08-B77D-73A0477A71E2}"/>
                </c:ext>
              </c:extLst>
            </c:dLbl>
            <c:dLbl>
              <c:idx val="6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27-4E08-B77D-73A0477A71E2}"/>
                </c:ext>
              </c:extLst>
            </c:dLbl>
            <c:dLbl>
              <c:idx val="7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27-4E08-B77D-73A0477A71E2}"/>
                </c:ext>
              </c:extLst>
            </c:dLbl>
            <c:dLbl>
              <c:idx val="7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71-49A6-AFC5-CAA6B8B5B40D}"/>
                </c:ext>
              </c:extLst>
            </c:dLbl>
            <c:dLbl>
              <c:idx val="72"/>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1-49A6-AFC5-CAA6B8B5B40D}"/>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太子町</c:v>
                </c:pt>
                <c:pt idx="1">
                  <c:v>泉佐野市</c:v>
                </c:pt>
                <c:pt idx="2">
                  <c:v>西成区</c:v>
                </c:pt>
                <c:pt idx="3">
                  <c:v>田尻町</c:v>
                </c:pt>
                <c:pt idx="4">
                  <c:v>住之江区</c:v>
                </c:pt>
                <c:pt idx="5">
                  <c:v>生野区</c:v>
                </c:pt>
                <c:pt idx="6">
                  <c:v>此花区</c:v>
                </c:pt>
                <c:pt idx="7">
                  <c:v>堺市西区</c:v>
                </c:pt>
                <c:pt idx="8">
                  <c:v>堺市中区</c:v>
                </c:pt>
                <c:pt idx="9">
                  <c:v>平野区</c:v>
                </c:pt>
                <c:pt idx="10">
                  <c:v>東淀川区</c:v>
                </c:pt>
                <c:pt idx="11">
                  <c:v>西区</c:v>
                </c:pt>
                <c:pt idx="12">
                  <c:v>大東市</c:v>
                </c:pt>
                <c:pt idx="13">
                  <c:v>門真市</c:v>
                </c:pt>
                <c:pt idx="14">
                  <c:v>浪速区</c:v>
                </c:pt>
                <c:pt idx="15">
                  <c:v>摂津市</c:v>
                </c:pt>
                <c:pt idx="16">
                  <c:v>泉大津市</c:v>
                </c:pt>
                <c:pt idx="17">
                  <c:v>旭区</c:v>
                </c:pt>
                <c:pt idx="18">
                  <c:v>忠岡町</c:v>
                </c:pt>
                <c:pt idx="19">
                  <c:v>和泉市</c:v>
                </c:pt>
                <c:pt idx="20">
                  <c:v>堺市美原区</c:v>
                </c:pt>
                <c:pt idx="21">
                  <c:v>東住吉区</c:v>
                </c:pt>
                <c:pt idx="22">
                  <c:v>泉南市</c:v>
                </c:pt>
                <c:pt idx="23">
                  <c:v>熊取町</c:v>
                </c:pt>
                <c:pt idx="24">
                  <c:v>大阪市</c:v>
                </c:pt>
                <c:pt idx="25">
                  <c:v>住吉区</c:v>
                </c:pt>
                <c:pt idx="26">
                  <c:v>港区</c:v>
                </c:pt>
                <c:pt idx="27">
                  <c:v>藤井寺市</c:v>
                </c:pt>
                <c:pt idx="28">
                  <c:v>岸和田市</c:v>
                </c:pt>
                <c:pt idx="29">
                  <c:v>四條畷市</c:v>
                </c:pt>
                <c:pt idx="30">
                  <c:v>堺市</c:v>
                </c:pt>
                <c:pt idx="31">
                  <c:v>城東区</c:v>
                </c:pt>
                <c:pt idx="32">
                  <c:v>東成区</c:v>
                </c:pt>
                <c:pt idx="33">
                  <c:v>淀川区</c:v>
                </c:pt>
                <c:pt idx="34">
                  <c:v>八尾市</c:v>
                </c:pt>
                <c:pt idx="35">
                  <c:v>貝塚市</c:v>
                </c:pt>
                <c:pt idx="36">
                  <c:v>松原市</c:v>
                </c:pt>
                <c:pt idx="37">
                  <c:v>守口市</c:v>
                </c:pt>
                <c:pt idx="38">
                  <c:v>阿倍野区</c:v>
                </c:pt>
                <c:pt idx="39">
                  <c:v>東大阪市</c:v>
                </c:pt>
                <c:pt idx="40">
                  <c:v>北区</c:v>
                </c:pt>
                <c:pt idx="41">
                  <c:v>都島区</c:v>
                </c:pt>
                <c:pt idx="42">
                  <c:v>堺市南区</c:v>
                </c:pt>
                <c:pt idx="43">
                  <c:v>堺市堺区</c:v>
                </c:pt>
                <c:pt idx="44">
                  <c:v>堺市北区</c:v>
                </c:pt>
                <c:pt idx="45">
                  <c:v>鶴見区</c:v>
                </c:pt>
                <c:pt idx="46">
                  <c:v>堺市東区</c:v>
                </c:pt>
                <c:pt idx="47">
                  <c:v>大正区</c:v>
                </c:pt>
                <c:pt idx="48">
                  <c:v>箕面市</c:v>
                </c:pt>
                <c:pt idx="49">
                  <c:v>羽曳野市</c:v>
                </c:pt>
                <c:pt idx="50">
                  <c:v>阪南市</c:v>
                </c:pt>
                <c:pt idx="51">
                  <c:v>能勢町</c:v>
                </c:pt>
                <c:pt idx="52">
                  <c:v>大阪狭山市</c:v>
                </c:pt>
                <c:pt idx="53">
                  <c:v>高石市</c:v>
                </c:pt>
                <c:pt idx="54">
                  <c:v>豊中市</c:v>
                </c:pt>
                <c:pt idx="55">
                  <c:v>千早赤阪村</c:v>
                </c:pt>
                <c:pt idx="56">
                  <c:v>福島区</c:v>
                </c:pt>
                <c:pt idx="57">
                  <c:v>富田林市</c:v>
                </c:pt>
                <c:pt idx="58">
                  <c:v>茨木市</c:v>
                </c:pt>
                <c:pt idx="59">
                  <c:v>豊能町</c:v>
                </c:pt>
                <c:pt idx="60">
                  <c:v>中央区</c:v>
                </c:pt>
                <c:pt idx="61">
                  <c:v>吹田市</c:v>
                </c:pt>
                <c:pt idx="62">
                  <c:v>柏原市</c:v>
                </c:pt>
                <c:pt idx="63">
                  <c:v>河内長野市</c:v>
                </c:pt>
                <c:pt idx="64">
                  <c:v>寝屋川市</c:v>
                </c:pt>
                <c:pt idx="65">
                  <c:v>西淀川区</c:v>
                </c:pt>
                <c:pt idx="66">
                  <c:v>岬町</c:v>
                </c:pt>
                <c:pt idx="67">
                  <c:v>島本町</c:v>
                </c:pt>
                <c:pt idx="68">
                  <c:v>交野市</c:v>
                </c:pt>
                <c:pt idx="69">
                  <c:v>天王寺区</c:v>
                </c:pt>
                <c:pt idx="70">
                  <c:v>枚方市</c:v>
                </c:pt>
                <c:pt idx="71">
                  <c:v>池田市</c:v>
                </c:pt>
                <c:pt idx="72">
                  <c:v>高槻市</c:v>
                </c:pt>
                <c:pt idx="73">
                  <c:v>河南町</c:v>
                </c:pt>
              </c:strCache>
            </c:strRef>
          </c:cat>
          <c:val>
            <c:numRef>
              <c:f>市区町村別_歯科医療費!$W$6:$W$79</c:f>
              <c:numCache>
                <c:formatCode>General</c:formatCode>
                <c:ptCount val="74"/>
                <c:pt idx="0">
                  <c:v>17606.558741905643</c:v>
                </c:pt>
                <c:pt idx="1">
                  <c:v>17530.151315428131</c:v>
                </c:pt>
                <c:pt idx="2">
                  <c:v>17172.721415777796</c:v>
                </c:pt>
                <c:pt idx="3">
                  <c:v>17052.585190039317</c:v>
                </c:pt>
                <c:pt idx="4">
                  <c:v>16889.754304375332</c:v>
                </c:pt>
                <c:pt idx="5">
                  <c:v>16859.273203307537</c:v>
                </c:pt>
                <c:pt idx="6">
                  <c:v>16824.80557641451</c:v>
                </c:pt>
                <c:pt idx="7">
                  <c:v>16802.622100359873</c:v>
                </c:pt>
                <c:pt idx="8">
                  <c:v>16648.333896767075</c:v>
                </c:pt>
                <c:pt idx="9">
                  <c:v>16635.57495193628</c:v>
                </c:pt>
                <c:pt idx="10">
                  <c:v>16622.497471888913</c:v>
                </c:pt>
                <c:pt idx="11">
                  <c:v>16621.992195046558</c:v>
                </c:pt>
                <c:pt idx="12">
                  <c:v>16585.034090289268</c:v>
                </c:pt>
                <c:pt idx="13">
                  <c:v>16566.269031987707</c:v>
                </c:pt>
                <c:pt idx="14">
                  <c:v>16552.46586238897</c:v>
                </c:pt>
                <c:pt idx="15">
                  <c:v>16542.665108288507</c:v>
                </c:pt>
                <c:pt idx="16">
                  <c:v>16499.854065104577</c:v>
                </c:pt>
                <c:pt idx="17">
                  <c:v>16457.89366186472</c:v>
                </c:pt>
                <c:pt idx="18">
                  <c:v>16371.927885248058</c:v>
                </c:pt>
                <c:pt idx="19">
                  <c:v>16319.485506690204</c:v>
                </c:pt>
                <c:pt idx="20">
                  <c:v>16315.310075628202</c:v>
                </c:pt>
                <c:pt idx="21">
                  <c:v>16302.483034866274</c:v>
                </c:pt>
                <c:pt idx="22">
                  <c:v>16294.167461741023</c:v>
                </c:pt>
                <c:pt idx="23">
                  <c:v>16211.903642773208</c:v>
                </c:pt>
                <c:pt idx="24">
                  <c:v>16172.469944731014</c:v>
                </c:pt>
                <c:pt idx="25">
                  <c:v>16163.980167852333</c:v>
                </c:pt>
                <c:pt idx="26">
                  <c:v>16162.535844148166</c:v>
                </c:pt>
                <c:pt idx="27">
                  <c:v>16158.495933730386</c:v>
                </c:pt>
                <c:pt idx="28">
                  <c:v>16144.804678452869</c:v>
                </c:pt>
                <c:pt idx="29">
                  <c:v>16136.840792969548</c:v>
                </c:pt>
                <c:pt idx="30">
                  <c:v>16078.169829489681</c:v>
                </c:pt>
                <c:pt idx="31">
                  <c:v>16061.489049357246</c:v>
                </c:pt>
                <c:pt idx="32">
                  <c:v>16054.156248248024</c:v>
                </c:pt>
                <c:pt idx="33">
                  <c:v>16010.269357930709</c:v>
                </c:pt>
                <c:pt idx="34">
                  <c:v>15993.782552453516</c:v>
                </c:pt>
                <c:pt idx="35">
                  <c:v>15961.152001475743</c:v>
                </c:pt>
                <c:pt idx="36">
                  <c:v>15949.632139715226</c:v>
                </c:pt>
                <c:pt idx="37">
                  <c:v>15948.308696860238</c:v>
                </c:pt>
                <c:pt idx="38">
                  <c:v>15924.451270003274</c:v>
                </c:pt>
                <c:pt idx="39">
                  <c:v>15922.677801394424</c:v>
                </c:pt>
                <c:pt idx="40">
                  <c:v>15918.857648927074</c:v>
                </c:pt>
                <c:pt idx="41">
                  <c:v>15832.809865548399</c:v>
                </c:pt>
                <c:pt idx="42">
                  <c:v>15804.016763944353</c:v>
                </c:pt>
                <c:pt idx="43">
                  <c:v>15793.62981359679</c:v>
                </c:pt>
                <c:pt idx="44">
                  <c:v>15785.162735815926</c:v>
                </c:pt>
                <c:pt idx="45">
                  <c:v>15779.612544173349</c:v>
                </c:pt>
                <c:pt idx="46">
                  <c:v>15759.212530782888</c:v>
                </c:pt>
                <c:pt idx="47">
                  <c:v>15744.419887760892</c:v>
                </c:pt>
                <c:pt idx="48">
                  <c:v>15661.762524519279</c:v>
                </c:pt>
                <c:pt idx="49">
                  <c:v>15652.992601213733</c:v>
                </c:pt>
                <c:pt idx="50">
                  <c:v>15637.864306784661</c:v>
                </c:pt>
                <c:pt idx="51">
                  <c:v>15576.164919417932</c:v>
                </c:pt>
                <c:pt idx="52">
                  <c:v>15566.524705258975</c:v>
                </c:pt>
                <c:pt idx="53">
                  <c:v>15551.807607670544</c:v>
                </c:pt>
                <c:pt idx="54">
                  <c:v>15536.346006948723</c:v>
                </c:pt>
                <c:pt idx="55">
                  <c:v>15473.304589707928</c:v>
                </c:pt>
                <c:pt idx="56">
                  <c:v>15443.645111624326</c:v>
                </c:pt>
                <c:pt idx="57">
                  <c:v>15371.935239668284</c:v>
                </c:pt>
                <c:pt idx="58">
                  <c:v>15325.518376427322</c:v>
                </c:pt>
                <c:pt idx="59">
                  <c:v>15301.036462649461</c:v>
                </c:pt>
                <c:pt idx="60">
                  <c:v>15272.440431808604</c:v>
                </c:pt>
                <c:pt idx="61">
                  <c:v>15207.887092649942</c:v>
                </c:pt>
                <c:pt idx="62">
                  <c:v>15187.790308207603</c:v>
                </c:pt>
                <c:pt idx="63">
                  <c:v>14929.658641753504</c:v>
                </c:pt>
                <c:pt idx="64">
                  <c:v>14923.011358633443</c:v>
                </c:pt>
                <c:pt idx="65">
                  <c:v>14854.593730006398</c:v>
                </c:pt>
                <c:pt idx="66">
                  <c:v>14817.610966057442</c:v>
                </c:pt>
                <c:pt idx="67">
                  <c:v>14763.815923437181</c:v>
                </c:pt>
                <c:pt idx="68">
                  <c:v>14647.813735063002</c:v>
                </c:pt>
                <c:pt idx="69">
                  <c:v>14603.732252181842</c:v>
                </c:pt>
                <c:pt idx="70">
                  <c:v>14582.297014641566</c:v>
                </c:pt>
                <c:pt idx="71">
                  <c:v>14538.165698239169</c:v>
                </c:pt>
                <c:pt idx="72">
                  <c:v>14421.956573946456</c:v>
                </c:pt>
                <c:pt idx="73">
                  <c:v>14083.875702685822</c:v>
                </c:pt>
              </c:numCache>
            </c:numRef>
          </c:val>
          <c:extLst>
            <c:ext xmlns:c16="http://schemas.microsoft.com/office/drawing/2014/chart" uri="{C3380CC4-5D6E-409C-BE32-E72D297353CC}">
              <c16:uniqueId val="{00000015-9F51-476A-A2B5-9E722BBFB642}"/>
            </c:ext>
          </c:extLst>
        </c:ser>
        <c:dLbls>
          <c:dLblPos val="outEnd"/>
          <c:showLegendKey val="0"/>
          <c:showVal val="1"/>
          <c:showCatName val="0"/>
          <c:showSerName val="0"/>
          <c:showPercent val="0"/>
          <c:showBubbleSize val="0"/>
        </c:dLbls>
        <c:gapWidth val="150"/>
        <c:axId val="383276352"/>
        <c:axId val="3832903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F51-476A-A2B5-9E722BBFB642}"/>
              </c:ext>
            </c:extLst>
          </c:dPt>
          <c:dLbls>
            <c:dLbl>
              <c:idx val="0"/>
              <c:layout>
                <c:manualLayout>
                  <c:x val="-0.13711374780740732"/>
                  <c:y val="-0.877744582690329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6A7-4713-B362-F2489820DA61}"/>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市区町村別_歯科医療費!$AX$6:$AX$79</c:f>
              <c:numCache>
                <c:formatCode>General</c:formatCode>
                <c:ptCount val="74"/>
                <c:pt idx="0">
                  <c:v>15757.451537879928</c:v>
                </c:pt>
                <c:pt idx="1">
                  <c:v>15757.451537879928</c:v>
                </c:pt>
                <c:pt idx="2">
                  <c:v>15757.451537879928</c:v>
                </c:pt>
                <c:pt idx="3">
                  <c:v>15757.451537879928</c:v>
                </c:pt>
                <c:pt idx="4">
                  <c:v>15757.451537879928</c:v>
                </c:pt>
                <c:pt idx="5">
                  <c:v>15757.451537879928</c:v>
                </c:pt>
                <c:pt idx="6">
                  <c:v>15757.451537879928</c:v>
                </c:pt>
                <c:pt idx="7">
                  <c:v>15757.451537879928</c:v>
                </c:pt>
                <c:pt idx="8">
                  <c:v>15757.451537879928</c:v>
                </c:pt>
                <c:pt idx="9">
                  <c:v>15757.451537879928</c:v>
                </c:pt>
                <c:pt idx="10">
                  <c:v>15757.451537879928</c:v>
                </c:pt>
                <c:pt idx="11">
                  <c:v>15757.451537879928</c:v>
                </c:pt>
                <c:pt idx="12">
                  <c:v>15757.451537879928</c:v>
                </c:pt>
                <c:pt idx="13">
                  <c:v>15757.451537879928</c:v>
                </c:pt>
                <c:pt idx="14">
                  <c:v>15757.451537879928</c:v>
                </c:pt>
                <c:pt idx="15">
                  <c:v>15757.451537879928</c:v>
                </c:pt>
                <c:pt idx="16">
                  <c:v>15757.451537879928</c:v>
                </c:pt>
                <c:pt idx="17">
                  <c:v>15757.451537879928</c:v>
                </c:pt>
                <c:pt idx="18">
                  <c:v>15757.451537879928</c:v>
                </c:pt>
                <c:pt idx="19">
                  <c:v>15757.451537879928</c:v>
                </c:pt>
                <c:pt idx="20">
                  <c:v>15757.451537879928</c:v>
                </c:pt>
                <c:pt idx="21">
                  <c:v>15757.451537879928</c:v>
                </c:pt>
                <c:pt idx="22">
                  <c:v>15757.451537879928</c:v>
                </c:pt>
                <c:pt idx="23">
                  <c:v>15757.451537879928</c:v>
                </c:pt>
                <c:pt idx="24">
                  <c:v>15757.451537879928</c:v>
                </c:pt>
                <c:pt idx="25">
                  <c:v>15757.451537879928</c:v>
                </c:pt>
                <c:pt idx="26">
                  <c:v>15757.451537879928</c:v>
                </c:pt>
                <c:pt idx="27">
                  <c:v>15757.451537879928</c:v>
                </c:pt>
                <c:pt idx="28">
                  <c:v>15757.451537879928</c:v>
                </c:pt>
                <c:pt idx="29">
                  <c:v>15757.451537879928</c:v>
                </c:pt>
                <c:pt idx="30">
                  <c:v>15757.451537879928</c:v>
                </c:pt>
                <c:pt idx="31">
                  <c:v>15757.451537879928</c:v>
                </c:pt>
                <c:pt idx="32">
                  <c:v>15757.451537879928</c:v>
                </c:pt>
                <c:pt idx="33">
                  <c:v>15757.451537879928</c:v>
                </c:pt>
                <c:pt idx="34">
                  <c:v>15757.451537879928</c:v>
                </c:pt>
                <c:pt idx="35">
                  <c:v>15757.451537879928</c:v>
                </c:pt>
                <c:pt idx="36">
                  <c:v>15757.451537879928</c:v>
                </c:pt>
                <c:pt idx="37">
                  <c:v>15757.451537879928</c:v>
                </c:pt>
                <c:pt idx="38">
                  <c:v>15757.451537879928</c:v>
                </c:pt>
                <c:pt idx="39">
                  <c:v>15757.451537879928</c:v>
                </c:pt>
                <c:pt idx="40">
                  <c:v>15757.451537879928</c:v>
                </c:pt>
                <c:pt idx="41">
                  <c:v>15757.451537879928</c:v>
                </c:pt>
                <c:pt idx="42">
                  <c:v>15757.451537879928</c:v>
                </c:pt>
                <c:pt idx="43">
                  <c:v>15757.451537879928</c:v>
                </c:pt>
                <c:pt idx="44">
                  <c:v>15757.451537879928</c:v>
                </c:pt>
                <c:pt idx="45">
                  <c:v>15757.451537879928</c:v>
                </c:pt>
                <c:pt idx="46">
                  <c:v>15757.451537879928</c:v>
                </c:pt>
                <c:pt idx="47">
                  <c:v>15757.451537879928</c:v>
                </c:pt>
                <c:pt idx="48">
                  <c:v>15757.451537879928</c:v>
                </c:pt>
                <c:pt idx="49">
                  <c:v>15757.451537879928</c:v>
                </c:pt>
                <c:pt idx="50">
                  <c:v>15757.451537879928</c:v>
                </c:pt>
                <c:pt idx="51">
                  <c:v>15757.451537879928</c:v>
                </c:pt>
                <c:pt idx="52">
                  <c:v>15757.451537879928</c:v>
                </c:pt>
                <c:pt idx="53">
                  <c:v>15757.451537879928</c:v>
                </c:pt>
                <c:pt idx="54">
                  <c:v>15757.451537879928</c:v>
                </c:pt>
                <c:pt idx="55">
                  <c:v>15757.451537879928</c:v>
                </c:pt>
                <c:pt idx="56">
                  <c:v>15757.451537879928</c:v>
                </c:pt>
                <c:pt idx="57">
                  <c:v>15757.451537879928</c:v>
                </c:pt>
                <c:pt idx="58">
                  <c:v>15757.451537879928</c:v>
                </c:pt>
                <c:pt idx="59">
                  <c:v>15757.451537879928</c:v>
                </c:pt>
                <c:pt idx="60">
                  <c:v>15757.451537879928</c:v>
                </c:pt>
                <c:pt idx="61">
                  <c:v>15757.451537879928</c:v>
                </c:pt>
                <c:pt idx="62">
                  <c:v>15757.451537879928</c:v>
                </c:pt>
                <c:pt idx="63">
                  <c:v>15757.451537879928</c:v>
                </c:pt>
                <c:pt idx="64">
                  <c:v>15757.451537879928</c:v>
                </c:pt>
                <c:pt idx="65">
                  <c:v>15757.451537879928</c:v>
                </c:pt>
                <c:pt idx="66">
                  <c:v>15757.451537879928</c:v>
                </c:pt>
                <c:pt idx="67">
                  <c:v>15757.451537879928</c:v>
                </c:pt>
                <c:pt idx="68">
                  <c:v>15757.451537879928</c:v>
                </c:pt>
                <c:pt idx="69">
                  <c:v>15757.451537879928</c:v>
                </c:pt>
                <c:pt idx="70">
                  <c:v>15757.451537879928</c:v>
                </c:pt>
                <c:pt idx="71">
                  <c:v>15757.451537879928</c:v>
                </c:pt>
                <c:pt idx="72">
                  <c:v>15757.451537879928</c:v>
                </c:pt>
                <c:pt idx="73">
                  <c:v>15757.451537879928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F51-476A-A2B5-9E722BBFB642}"/>
            </c:ext>
          </c:extLst>
        </c:ser>
        <c:dLbls>
          <c:showLegendKey val="0"/>
          <c:showVal val="1"/>
          <c:showCatName val="0"/>
          <c:showSerName val="0"/>
          <c:showPercent val="0"/>
          <c:showBubbleSize val="0"/>
        </c:dLbls>
        <c:axId val="383270752"/>
        <c:axId val="383290912"/>
      </c:scatterChart>
      <c:catAx>
        <c:axId val="383276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90352"/>
        <c:crossesAt val="0"/>
        <c:auto val="1"/>
        <c:lblAlgn val="ctr"/>
        <c:lblOffset val="100"/>
        <c:noMultiLvlLbl val="0"/>
      </c:catAx>
      <c:valAx>
        <c:axId val="3832903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70776431105751"/>
              <c:y val="3.4763294110082305E-2"/>
            </c:manualLayout>
          </c:layout>
          <c:overlay val="0"/>
        </c:title>
        <c:numFmt formatCode="#,##0_ " sourceLinked="0"/>
        <c:majorTickMark val="out"/>
        <c:minorTickMark val="none"/>
        <c:tickLblPos val="nextTo"/>
        <c:spPr>
          <a:ln w="9525">
            <a:solidFill>
              <a:srgbClr val="7F7F7F"/>
            </a:solidFill>
            <a:prstDash val="solid"/>
          </a:ln>
        </c:spPr>
        <c:crossAx val="383276352"/>
        <c:crosses val="autoZero"/>
        <c:crossBetween val="between"/>
      </c:valAx>
      <c:valAx>
        <c:axId val="383290912"/>
        <c:scaling>
          <c:orientation val="minMax"/>
          <c:max val="50"/>
          <c:min val="0"/>
        </c:scaling>
        <c:delete val="1"/>
        <c:axPos val="r"/>
        <c:numFmt formatCode="General" sourceLinked="1"/>
        <c:majorTickMark val="out"/>
        <c:minorTickMark val="none"/>
        <c:tickLblPos val="nextTo"/>
        <c:crossAx val="383270752"/>
        <c:crosses val="max"/>
        <c:crossBetween val="midCat"/>
      </c:valAx>
      <c:valAx>
        <c:axId val="383270752"/>
        <c:scaling>
          <c:orientation val="minMax"/>
        </c:scaling>
        <c:delete val="1"/>
        <c:axPos val="b"/>
        <c:numFmt formatCode="General" sourceLinked="1"/>
        <c:majorTickMark val="out"/>
        <c:minorTickMark val="none"/>
        <c:tickLblPos val="nextTo"/>
        <c:crossAx val="383290912"/>
        <c:crosses val="autoZero"/>
        <c:crossBetween val="midCat"/>
      </c:valAx>
      <c:spPr>
        <a:ln>
          <a:solidFill>
            <a:srgbClr val="7F7F7F"/>
          </a:solidFill>
        </a:ln>
      </c:spPr>
    </c:plotArea>
    <c:legend>
      <c:legendPos val="r"/>
      <c:layout>
        <c:manualLayout>
          <c:xMode val="edge"/>
          <c:yMode val="edge"/>
          <c:x val="0.16811614684860299"/>
          <c:y val="1.0392156692771791E-2"/>
          <c:w val="0.63560202906255536"/>
          <c:h val="3.4145960419188395E-2"/>
        </c:manualLayout>
      </c:layout>
      <c:overlay val="1"/>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市区町村別_歯科医療費!$Y$5</c:f>
              <c:strCache>
                <c:ptCount val="1"/>
                <c:pt idx="0">
                  <c:v>前年度との差分(歯科レセプト一件当たりの歯科医療費)</c:v>
                </c:pt>
              </c:strCache>
            </c:strRef>
          </c:tx>
          <c:spPr>
            <a:solidFill>
              <a:schemeClr val="accent1"/>
            </a:solidFill>
            <a:ln>
              <a:noFill/>
            </a:ln>
          </c:spPr>
          <c:invertIfNegative val="0"/>
          <c:dLbls>
            <c:dLbl>
              <c:idx val="3"/>
              <c:layout>
                <c:manualLayout>
                  <c:x val="-3.10877658093326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E5-4978-A791-412D895D6E94}"/>
                </c:ext>
              </c:extLst>
            </c:dLbl>
            <c:dLbl>
              <c:idx val="6"/>
              <c:layout>
                <c:manualLayout>
                  <c:x val="-3.10877658093326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E5-4978-A791-412D895D6E94}"/>
                </c:ext>
              </c:extLst>
            </c:dLbl>
            <c:dLbl>
              <c:idx val="11"/>
              <c:layout>
                <c:manualLayout>
                  <c:x val="3.10902137612842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E5-4978-A791-412D895D6E94}"/>
                </c:ext>
              </c:extLst>
            </c:dLbl>
            <c:dLbl>
              <c:idx val="12"/>
              <c:layout>
                <c:manualLayout>
                  <c:x val="1.08818808104434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7E5-4978-A791-412D895D6E94}"/>
                </c:ext>
              </c:extLst>
            </c:dLbl>
            <c:dLbl>
              <c:idx val="15"/>
              <c:layout>
                <c:manualLayout>
                  <c:x val="-6.2174307642688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E5-4978-A791-412D895D6E94}"/>
                </c:ext>
              </c:extLst>
            </c:dLbl>
            <c:dLbl>
              <c:idx val="17"/>
              <c:layout>
                <c:manualLayout>
                  <c:x val="-6.2174307642689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E5-4978-A791-412D895D6E94}"/>
                </c:ext>
              </c:extLst>
            </c:dLbl>
            <c:dLbl>
              <c:idx val="20"/>
              <c:layout>
                <c:manualLayout>
                  <c:x val="-3.10877658093326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E5-4978-A791-412D895D6E94}"/>
                </c:ext>
              </c:extLst>
            </c:dLbl>
            <c:dLbl>
              <c:idx val="21"/>
              <c:layout>
                <c:manualLayout>
                  <c:x val="-3.10877658093326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E5-4978-A791-412D895D6E94}"/>
                </c:ext>
              </c:extLst>
            </c:dLbl>
            <c:dLbl>
              <c:idx val="23"/>
              <c:layout>
                <c:manualLayout>
                  <c:x val="4.66383805818659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E5-4978-A791-412D895D6E94}"/>
                </c:ext>
              </c:extLst>
            </c:dLbl>
            <c:dLbl>
              <c:idx val="24"/>
              <c:layout>
                <c:manualLayout>
                  <c:x val="3.10902137612842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E5-4978-A791-412D895D6E94}"/>
                </c:ext>
              </c:extLst>
            </c:dLbl>
            <c:dLbl>
              <c:idx val="25"/>
              <c:layout>
                <c:manualLayout>
                  <c:x val="2.48735173826008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E5-4978-A791-412D895D6E94}"/>
                </c:ext>
              </c:extLst>
            </c:dLbl>
            <c:dLbl>
              <c:idx val="30"/>
              <c:layout>
                <c:manualLayout>
                  <c:x val="7.7727370367174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E5-4978-A791-412D895D6E94}"/>
                </c:ext>
              </c:extLst>
            </c:dLbl>
            <c:dLbl>
              <c:idx val="31"/>
              <c:layout>
                <c:manualLayout>
                  <c:x val="3.10902137612842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E5-4978-A791-412D895D6E94}"/>
                </c:ext>
              </c:extLst>
            </c:dLbl>
            <c:dLbl>
              <c:idx val="32"/>
              <c:layout>
                <c:manualLayout>
                  <c:x val="9.3273089235805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E5-4978-A791-412D895D6E94}"/>
                </c:ext>
              </c:extLst>
            </c:dLbl>
            <c:dLbl>
              <c:idx val="33"/>
              <c:layout>
                <c:manualLayout>
                  <c:x val="1.71001683578954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7E5-4978-A791-412D895D6E94}"/>
                </c:ext>
              </c:extLst>
            </c:dLbl>
            <c:dLbl>
              <c:idx val="34"/>
              <c:layout>
                <c:manualLayout>
                  <c:x val="6.21816514985443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E5-4978-A791-412D895D6E94}"/>
                </c:ext>
              </c:extLst>
            </c:dLbl>
            <c:dLbl>
              <c:idx val="35"/>
              <c:layout>
                <c:manualLayout>
                  <c:x val="6.21816514985455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E5-4978-A791-412D895D6E94}"/>
                </c:ext>
              </c:extLst>
            </c:dLbl>
            <c:dLbl>
              <c:idx val="36"/>
              <c:layout>
                <c:manualLayout>
                  <c:x val="9.3273089235805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E5-4978-A791-412D895D6E94}"/>
                </c:ext>
              </c:extLst>
            </c:dLbl>
            <c:dLbl>
              <c:idx val="39"/>
              <c:layout>
                <c:manualLayout>
                  <c:x val="-9.32608494760464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E5-4978-A791-412D895D6E94}"/>
                </c:ext>
              </c:extLst>
            </c:dLbl>
            <c:dLbl>
              <c:idx val="40"/>
              <c:layout>
                <c:manualLayout>
                  <c:x val="9.3273089235805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7E5-4978-A791-412D895D6E94}"/>
                </c:ext>
              </c:extLst>
            </c:dLbl>
            <c:dLbl>
              <c:idx val="42"/>
              <c:layout>
                <c:manualLayout>
                  <c:x val="7.7727370367174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7E5-4978-A791-412D895D6E94}"/>
                </c:ext>
              </c:extLst>
            </c:dLbl>
            <c:dLbl>
              <c:idx val="43"/>
              <c:layout>
                <c:manualLayout>
                  <c:x val="-9.32608494760464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E5-4978-A791-412D895D6E94}"/>
                </c:ext>
              </c:extLst>
            </c:dLbl>
            <c:dLbl>
              <c:idx val="44"/>
              <c:layout>
                <c:manualLayout>
                  <c:x val="-6.2174307642688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E5-4978-A791-412D895D6E94}"/>
                </c:ext>
              </c:extLst>
            </c:dLbl>
            <c:dLbl>
              <c:idx val="45"/>
              <c:layout>
                <c:manualLayout>
                  <c:x val="-6.2174307642689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E5-4978-A791-412D895D6E94}"/>
                </c:ext>
              </c:extLst>
            </c:dLbl>
            <c:dLbl>
              <c:idx val="48"/>
              <c:layout>
                <c:manualLayout>
                  <c:x val="-3.10877658093326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E5-4978-A791-412D895D6E94}"/>
                </c:ext>
              </c:extLst>
            </c:dLbl>
            <c:dLbl>
              <c:idx val="49"/>
              <c:layout>
                <c:manualLayout>
                  <c:x val="3.10902137612854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EB-4769-80DF-E2A3DB6B5889}"/>
                </c:ext>
              </c:extLst>
            </c:dLbl>
            <c:dLbl>
              <c:idx val="52"/>
              <c:layout>
                <c:manualLayout>
                  <c:x val="3.10902137612842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E5-4978-A791-412D895D6E94}"/>
                </c:ext>
              </c:extLst>
            </c:dLbl>
            <c:dLbl>
              <c:idx val="54"/>
              <c:layout>
                <c:manualLayout>
                  <c:x val="-6.2174307642688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EB-4769-80DF-E2A3DB6B5889}"/>
                </c:ext>
              </c:extLst>
            </c:dLbl>
            <c:dLbl>
              <c:idx val="58"/>
              <c:layout>
                <c:manualLayout>
                  <c:x val="-6.2174307642689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E5-4978-A791-412D895D6E94}"/>
                </c:ext>
              </c:extLst>
            </c:dLbl>
            <c:dLbl>
              <c:idx val="61"/>
              <c:layout>
                <c:manualLayout>
                  <c:x val="-9.32608494760464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E5-4978-A791-412D895D6E94}"/>
                </c:ext>
              </c:extLst>
            </c:dLbl>
            <c:dLbl>
              <c:idx val="69"/>
              <c:layout>
                <c:manualLayout>
                  <c:x val="1.24364526973065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E5-4978-A791-412D895D6E94}"/>
                </c:ext>
              </c:extLst>
            </c:dLbl>
            <c:dLbl>
              <c:idx val="70"/>
              <c:layout>
                <c:manualLayout>
                  <c:x val="-6.21743076426895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E5-4978-A791-412D895D6E94}"/>
                </c:ext>
              </c:extLst>
            </c:dLbl>
            <c:dLbl>
              <c:idx val="72"/>
              <c:layout>
                <c:manualLayout>
                  <c:x val="1.55455964710325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E5-4978-A791-412D895D6E9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太子町</c:v>
                </c:pt>
                <c:pt idx="1">
                  <c:v>泉佐野市</c:v>
                </c:pt>
                <c:pt idx="2">
                  <c:v>西成区</c:v>
                </c:pt>
                <c:pt idx="3">
                  <c:v>田尻町</c:v>
                </c:pt>
                <c:pt idx="4">
                  <c:v>住之江区</c:v>
                </c:pt>
                <c:pt idx="5">
                  <c:v>生野区</c:v>
                </c:pt>
                <c:pt idx="6">
                  <c:v>此花区</c:v>
                </c:pt>
                <c:pt idx="7">
                  <c:v>堺市西区</c:v>
                </c:pt>
                <c:pt idx="8">
                  <c:v>堺市中区</c:v>
                </c:pt>
                <c:pt idx="9">
                  <c:v>平野区</c:v>
                </c:pt>
                <c:pt idx="10">
                  <c:v>東淀川区</c:v>
                </c:pt>
                <c:pt idx="11">
                  <c:v>西区</c:v>
                </c:pt>
                <c:pt idx="12">
                  <c:v>大東市</c:v>
                </c:pt>
                <c:pt idx="13">
                  <c:v>門真市</c:v>
                </c:pt>
                <c:pt idx="14">
                  <c:v>浪速区</c:v>
                </c:pt>
                <c:pt idx="15">
                  <c:v>摂津市</c:v>
                </c:pt>
                <c:pt idx="16">
                  <c:v>泉大津市</c:v>
                </c:pt>
                <c:pt idx="17">
                  <c:v>旭区</c:v>
                </c:pt>
                <c:pt idx="18">
                  <c:v>忠岡町</c:v>
                </c:pt>
                <c:pt idx="19">
                  <c:v>和泉市</c:v>
                </c:pt>
                <c:pt idx="20">
                  <c:v>堺市美原区</c:v>
                </c:pt>
                <c:pt idx="21">
                  <c:v>東住吉区</c:v>
                </c:pt>
                <c:pt idx="22">
                  <c:v>泉南市</c:v>
                </c:pt>
                <c:pt idx="23">
                  <c:v>熊取町</c:v>
                </c:pt>
                <c:pt idx="24">
                  <c:v>大阪市</c:v>
                </c:pt>
                <c:pt idx="25">
                  <c:v>住吉区</c:v>
                </c:pt>
                <c:pt idx="26">
                  <c:v>港区</c:v>
                </c:pt>
                <c:pt idx="27">
                  <c:v>藤井寺市</c:v>
                </c:pt>
                <c:pt idx="28">
                  <c:v>岸和田市</c:v>
                </c:pt>
                <c:pt idx="29">
                  <c:v>四條畷市</c:v>
                </c:pt>
                <c:pt idx="30">
                  <c:v>堺市</c:v>
                </c:pt>
                <c:pt idx="31">
                  <c:v>城東区</c:v>
                </c:pt>
                <c:pt idx="32">
                  <c:v>東成区</c:v>
                </c:pt>
                <c:pt idx="33">
                  <c:v>淀川区</c:v>
                </c:pt>
                <c:pt idx="34">
                  <c:v>八尾市</c:v>
                </c:pt>
                <c:pt idx="35">
                  <c:v>貝塚市</c:v>
                </c:pt>
                <c:pt idx="36">
                  <c:v>松原市</c:v>
                </c:pt>
                <c:pt idx="37">
                  <c:v>守口市</c:v>
                </c:pt>
                <c:pt idx="38">
                  <c:v>阿倍野区</c:v>
                </c:pt>
                <c:pt idx="39">
                  <c:v>東大阪市</c:v>
                </c:pt>
                <c:pt idx="40">
                  <c:v>北区</c:v>
                </c:pt>
                <c:pt idx="41">
                  <c:v>都島区</c:v>
                </c:pt>
                <c:pt idx="42">
                  <c:v>堺市南区</c:v>
                </c:pt>
                <c:pt idx="43">
                  <c:v>堺市堺区</c:v>
                </c:pt>
                <c:pt idx="44">
                  <c:v>堺市北区</c:v>
                </c:pt>
                <c:pt idx="45">
                  <c:v>鶴見区</c:v>
                </c:pt>
                <c:pt idx="46">
                  <c:v>堺市東区</c:v>
                </c:pt>
                <c:pt idx="47">
                  <c:v>大正区</c:v>
                </c:pt>
                <c:pt idx="48">
                  <c:v>箕面市</c:v>
                </c:pt>
                <c:pt idx="49">
                  <c:v>羽曳野市</c:v>
                </c:pt>
                <c:pt idx="50">
                  <c:v>阪南市</c:v>
                </c:pt>
                <c:pt idx="51">
                  <c:v>能勢町</c:v>
                </c:pt>
                <c:pt idx="52">
                  <c:v>大阪狭山市</c:v>
                </c:pt>
                <c:pt idx="53">
                  <c:v>高石市</c:v>
                </c:pt>
                <c:pt idx="54">
                  <c:v>豊中市</c:v>
                </c:pt>
                <c:pt idx="55">
                  <c:v>千早赤阪村</c:v>
                </c:pt>
                <c:pt idx="56">
                  <c:v>福島区</c:v>
                </c:pt>
                <c:pt idx="57">
                  <c:v>富田林市</c:v>
                </c:pt>
                <c:pt idx="58">
                  <c:v>茨木市</c:v>
                </c:pt>
                <c:pt idx="59">
                  <c:v>豊能町</c:v>
                </c:pt>
                <c:pt idx="60">
                  <c:v>中央区</c:v>
                </c:pt>
                <c:pt idx="61">
                  <c:v>吹田市</c:v>
                </c:pt>
                <c:pt idx="62">
                  <c:v>柏原市</c:v>
                </c:pt>
                <c:pt idx="63">
                  <c:v>河内長野市</c:v>
                </c:pt>
                <c:pt idx="64">
                  <c:v>寝屋川市</c:v>
                </c:pt>
                <c:pt idx="65">
                  <c:v>西淀川区</c:v>
                </c:pt>
                <c:pt idx="66">
                  <c:v>岬町</c:v>
                </c:pt>
                <c:pt idx="67">
                  <c:v>島本町</c:v>
                </c:pt>
                <c:pt idx="68">
                  <c:v>交野市</c:v>
                </c:pt>
                <c:pt idx="69">
                  <c:v>天王寺区</c:v>
                </c:pt>
                <c:pt idx="70">
                  <c:v>枚方市</c:v>
                </c:pt>
                <c:pt idx="71">
                  <c:v>池田市</c:v>
                </c:pt>
                <c:pt idx="72">
                  <c:v>高槻市</c:v>
                </c:pt>
                <c:pt idx="73">
                  <c:v>河南町</c:v>
                </c:pt>
              </c:strCache>
            </c:strRef>
          </c:cat>
          <c:val>
            <c:numRef>
              <c:f>市区町村別_歯科医療費!$Y$6:$Y$79</c:f>
              <c:numCache>
                <c:formatCode>General</c:formatCode>
                <c:ptCount val="74"/>
                <c:pt idx="0">
                  <c:v>-487</c:v>
                </c:pt>
                <c:pt idx="1">
                  <c:v>-422</c:v>
                </c:pt>
                <c:pt idx="2">
                  <c:v>-314</c:v>
                </c:pt>
                <c:pt idx="3">
                  <c:v>-38</c:v>
                </c:pt>
                <c:pt idx="4">
                  <c:v>-407</c:v>
                </c:pt>
                <c:pt idx="5">
                  <c:v>-652</c:v>
                </c:pt>
                <c:pt idx="6">
                  <c:v>-101</c:v>
                </c:pt>
                <c:pt idx="7">
                  <c:v>-358</c:v>
                </c:pt>
                <c:pt idx="8">
                  <c:v>-456</c:v>
                </c:pt>
                <c:pt idx="9">
                  <c:v>-865</c:v>
                </c:pt>
                <c:pt idx="10">
                  <c:v>24</c:v>
                </c:pt>
                <c:pt idx="11">
                  <c:v>-308</c:v>
                </c:pt>
                <c:pt idx="12">
                  <c:v>-243</c:v>
                </c:pt>
                <c:pt idx="13">
                  <c:v>-872</c:v>
                </c:pt>
                <c:pt idx="14">
                  <c:v>38</c:v>
                </c:pt>
                <c:pt idx="15">
                  <c:v>-129</c:v>
                </c:pt>
                <c:pt idx="16">
                  <c:v>-638</c:v>
                </c:pt>
                <c:pt idx="17">
                  <c:v>-117</c:v>
                </c:pt>
                <c:pt idx="18">
                  <c:v>-886</c:v>
                </c:pt>
                <c:pt idx="19">
                  <c:v>-369</c:v>
                </c:pt>
                <c:pt idx="20">
                  <c:v>-27</c:v>
                </c:pt>
                <c:pt idx="21">
                  <c:v>-48</c:v>
                </c:pt>
                <c:pt idx="22">
                  <c:v>-455</c:v>
                </c:pt>
                <c:pt idx="23">
                  <c:v>-314</c:v>
                </c:pt>
                <c:pt idx="24">
                  <c:v>-293</c:v>
                </c:pt>
                <c:pt idx="25">
                  <c:v>-198</c:v>
                </c:pt>
                <c:pt idx="26">
                  <c:v>-510</c:v>
                </c:pt>
                <c:pt idx="27">
                  <c:v>-716</c:v>
                </c:pt>
                <c:pt idx="28">
                  <c:v>-408</c:v>
                </c:pt>
                <c:pt idx="29">
                  <c:v>-473</c:v>
                </c:pt>
                <c:pt idx="30">
                  <c:v>-272</c:v>
                </c:pt>
                <c:pt idx="31">
                  <c:v>-309</c:v>
                </c:pt>
                <c:pt idx="32">
                  <c:v>-246</c:v>
                </c:pt>
                <c:pt idx="33">
                  <c:v>-224</c:v>
                </c:pt>
                <c:pt idx="34">
                  <c:v>-269</c:v>
                </c:pt>
                <c:pt idx="35">
                  <c:v>-271</c:v>
                </c:pt>
                <c:pt idx="36">
                  <c:v>-253</c:v>
                </c:pt>
                <c:pt idx="37">
                  <c:v>-384</c:v>
                </c:pt>
                <c:pt idx="38">
                  <c:v>-490</c:v>
                </c:pt>
                <c:pt idx="39">
                  <c:v>-191</c:v>
                </c:pt>
                <c:pt idx="40">
                  <c:v>-247</c:v>
                </c:pt>
                <c:pt idx="41">
                  <c:v>-354</c:v>
                </c:pt>
                <c:pt idx="42">
                  <c:v>-257</c:v>
                </c:pt>
                <c:pt idx="43">
                  <c:v>-195</c:v>
                </c:pt>
                <c:pt idx="44">
                  <c:v>-147</c:v>
                </c:pt>
                <c:pt idx="45">
                  <c:v>-168</c:v>
                </c:pt>
                <c:pt idx="46">
                  <c:v>-362</c:v>
                </c:pt>
                <c:pt idx="47">
                  <c:v>41</c:v>
                </c:pt>
                <c:pt idx="48">
                  <c:v>-19</c:v>
                </c:pt>
                <c:pt idx="49">
                  <c:v>-281</c:v>
                </c:pt>
                <c:pt idx="50">
                  <c:v>200</c:v>
                </c:pt>
                <c:pt idx="51">
                  <c:v>-446</c:v>
                </c:pt>
                <c:pt idx="52">
                  <c:v>-275</c:v>
                </c:pt>
                <c:pt idx="53">
                  <c:v>81</c:v>
                </c:pt>
                <c:pt idx="54">
                  <c:v>-128</c:v>
                </c:pt>
                <c:pt idx="55">
                  <c:v>-844</c:v>
                </c:pt>
                <c:pt idx="56">
                  <c:v>-473</c:v>
                </c:pt>
                <c:pt idx="57">
                  <c:v>-411</c:v>
                </c:pt>
                <c:pt idx="58">
                  <c:v>-162</c:v>
                </c:pt>
                <c:pt idx="59">
                  <c:v>-633</c:v>
                </c:pt>
                <c:pt idx="60">
                  <c:v>525</c:v>
                </c:pt>
                <c:pt idx="61">
                  <c:v>-195</c:v>
                </c:pt>
                <c:pt idx="62">
                  <c:v>-871</c:v>
                </c:pt>
                <c:pt idx="63">
                  <c:v>-310</c:v>
                </c:pt>
                <c:pt idx="64">
                  <c:v>-444</c:v>
                </c:pt>
                <c:pt idx="65">
                  <c:v>-458</c:v>
                </c:pt>
                <c:pt idx="66">
                  <c:v>-932</c:v>
                </c:pt>
                <c:pt idx="67">
                  <c:v>-526</c:v>
                </c:pt>
                <c:pt idx="68">
                  <c:v>-473</c:v>
                </c:pt>
                <c:pt idx="69">
                  <c:v>-236</c:v>
                </c:pt>
                <c:pt idx="70">
                  <c:v>-148</c:v>
                </c:pt>
                <c:pt idx="71">
                  <c:v>30</c:v>
                </c:pt>
                <c:pt idx="72">
                  <c:v>-221</c:v>
                </c:pt>
                <c:pt idx="73">
                  <c:v>-1249</c:v>
                </c:pt>
              </c:numCache>
            </c:numRef>
          </c:val>
          <c:extLst>
            <c:ext xmlns:c16="http://schemas.microsoft.com/office/drawing/2014/chart" uri="{C3380CC4-5D6E-409C-BE32-E72D297353CC}">
              <c16:uniqueId val="{00000008-1DEB-4769-80DF-E2A3DB6B5889}"/>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30108083198542979"/>
                  <c:y val="-0.87086226851851856"/>
                </c:manualLayout>
              </c:layout>
              <c:tx>
                <c:rich>
                  <a:bodyPr/>
                  <a:lstStyle/>
                  <a:p>
                    <a:fld id="{A28217BA-4578-4D4F-888A-19A8D21AB8A3}" type="SERIESNAME">
                      <a:rPr lang="ja-JP" altLang="en-US"/>
                      <a:pPr/>
                      <a:t>[系列名]</a:t>
                    </a:fld>
                    <a:r>
                      <a:rPr lang="ja-JP" altLang="en-US" baseline="0"/>
                      <a:t>
</a:t>
                    </a:r>
                    <a:fld id="{47308BE3-905D-427D-8D99-8C75B916303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1DEB-4769-80DF-E2A3DB6B5889}"/>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EB-4769-80DF-E2A3DB6B5889}"/>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市区町村別_歯科医療費!$AZ$6:$AZ$79</c:f>
              <c:numCache>
                <c:formatCode>General</c:formatCode>
                <c:ptCount val="74"/>
                <c:pt idx="0">
                  <c:v>-284</c:v>
                </c:pt>
                <c:pt idx="1">
                  <c:v>-284</c:v>
                </c:pt>
                <c:pt idx="2">
                  <c:v>-284</c:v>
                </c:pt>
                <c:pt idx="3">
                  <c:v>-284</c:v>
                </c:pt>
                <c:pt idx="4">
                  <c:v>-284</c:v>
                </c:pt>
                <c:pt idx="5">
                  <c:v>-284</c:v>
                </c:pt>
                <c:pt idx="6">
                  <c:v>-284</c:v>
                </c:pt>
                <c:pt idx="7">
                  <c:v>-284</c:v>
                </c:pt>
                <c:pt idx="8">
                  <c:v>-284</c:v>
                </c:pt>
                <c:pt idx="9">
                  <c:v>-284</c:v>
                </c:pt>
                <c:pt idx="10">
                  <c:v>-284</c:v>
                </c:pt>
                <c:pt idx="11">
                  <c:v>-284</c:v>
                </c:pt>
                <c:pt idx="12">
                  <c:v>-284</c:v>
                </c:pt>
                <c:pt idx="13">
                  <c:v>-284</c:v>
                </c:pt>
                <c:pt idx="14">
                  <c:v>-284</c:v>
                </c:pt>
                <c:pt idx="15">
                  <c:v>-284</c:v>
                </c:pt>
                <c:pt idx="16">
                  <c:v>-284</c:v>
                </c:pt>
                <c:pt idx="17">
                  <c:v>-284</c:v>
                </c:pt>
                <c:pt idx="18">
                  <c:v>-284</c:v>
                </c:pt>
                <c:pt idx="19">
                  <c:v>-284</c:v>
                </c:pt>
                <c:pt idx="20">
                  <c:v>-284</c:v>
                </c:pt>
                <c:pt idx="21">
                  <c:v>-284</c:v>
                </c:pt>
                <c:pt idx="22">
                  <c:v>-284</c:v>
                </c:pt>
                <c:pt idx="23">
                  <c:v>-284</c:v>
                </c:pt>
                <c:pt idx="24">
                  <c:v>-284</c:v>
                </c:pt>
                <c:pt idx="25">
                  <c:v>-284</c:v>
                </c:pt>
                <c:pt idx="26">
                  <c:v>-284</c:v>
                </c:pt>
                <c:pt idx="27">
                  <c:v>-284</c:v>
                </c:pt>
                <c:pt idx="28">
                  <c:v>-284</c:v>
                </c:pt>
                <c:pt idx="29">
                  <c:v>-284</c:v>
                </c:pt>
                <c:pt idx="30">
                  <c:v>-284</c:v>
                </c:pt>
                <c:pt idx="31">
                  <c:v>-284</c:v>
                </c:pt>
                <c:pt idx="32">
                  <c:v>-284</c:v>
                </c:pt>
                <c:pt idx="33">
                  <c:v>-284</c:v>
                </c:pt>
                <c:pt idx="34">
                  <c:v>-284</c:v>
                </c:pt>
                <c:pt idx="35">
                  <c:v>-284</c:v>
                </c:pt>
                <c:pt idx="36">
                  <c:v>-284</c:v>
                </c:pt>
                <c:pt idx="37">
                  <c:v>-284</c:v>
                </c:pt>
                <c:pt idx="38">
                  <c:v>-284</c:v>
                </c:pt>
                <c:pt idx="39">
                  <c:v>-284</c:v>
                </c:pt>
                <c:pt idx="40">
                  <c:v>-284</c:v>
                </c:pt>
                <c:pt idx="41">
                  <c:v>-284</c:v>
                </c:pt>
                <c:pt idx="42">
                  <c:v>-284</c:v>
                </c:pt>
                <c:pt idx="43">
                  <c:v>-284</c:v>
                </c:pt>
                <c:pt idx="44">
                  <c:v>-284</c:v>
                </c:pt>
                <c:pt idx="45">
                  <c:v>-284</c:v>
                </c:pt>
                <c:pt idx="46">
                  <c:v>-284</c:v>
                </c:pt>
                <c:pt idx="47">
                  <c:v>-284</c:v>
                </c:pt>
                <c:pt idx="48">
                  <c:v>-284</c:v>
                </c:pt>
                <c:pt idx="49">
                  <c:v>-284</c:v>
                </c:pt>
                <c:pt idx="50">
                  <c:v>-284</c:v>
                </c:pt>
                <c:pt idx="51">
                  <c:v>-284</c:v>
                </c:pt>
                <c:pt idx="52">
                  <c:v>-284</c:v>
                </c:pt>
                <c:pt idx="53">
                  <c:v>-284</c:v>
                </c:pt>
                <c:pt idx="54">
                  <c:v>-284</c:v>
                </c:pt>
                <c:pt idx="55">
                  <c:v>-284</c:v>
                </c:pt>
                <c:pt idx="56">
                  <c:v>-284</c:v>
                </c:pt>
                <c:pt idx="57">
                  <c:v>-284</c:v>
                </c:pt>
                <c:pt idx="58">
                  <c:v>-284</c:v>
                </c:pt>
                <c:pt idx="59">
                  <c:v>-284</c:v>
                </c:pt>
                <c:pt idx="60">
                  <c:v>-284</c:v>
                </c:pt>
                <c:pt idx="61">
                  <c:v>-284</c:v>
                </c:pt>
                <c:pt idx="62">
                  <c:v>-284</c:v>
                </c:pt>
                <c:pt idx="63">
                  <c:v>-284</c:v>
                </c:pt>
                <c:pt idx="64">
                  <c:v>-284</c:v>
                </c:pt>
                <c:pt idx="65">
                  <c:v>-284</c:v>
                </c:pt>
                <c:pt idx="66">
                  <c:v>-284</c:v>
                </c:pt>
                <c:pt idx="67">
                  <c:v>-284</c:v>
                </c:pt>
                <c:pt idx="68">
                  <c:v>-284</c:v>
                </c:pt>
                <c:pt idx="69">
                  <c:v>-284</c:v>
                </c:pt>
                <c:pt idx="70">
                  <c:v>-284</c:v>
                </c:pt>
                <c:pt idx="71">
                  <c:v>-284</c:v>
                </c:pt>
                <c:pt idx="72">
                  <c:v>-284</c:v>
                </c:pt>
                <c:pt idx="73">
                  <c:v>-284</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B-1DEB-4769-80DF-E2A3DB6B5889}"/>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市区町村別_歯科医療費!$Z$4</c:f>
              <c:strCache>
                <c:ptCount val="1"/>
                <c:pt idx="0">
                  <c:v>歯科患者一人当たりの歯科医療費</c:v>
                </c:pt>
              </c:strCache>
            </c:strRef>
          </c:tx>
          <c:spPr>
            <a:solidFill>
              <a:schemeClr val="accent4">
                <a:lumMod val="60000"/>
                <a:lumOff val="40000"/>
              </a:schemeClr>
            </a:solidFill>
            <a:ln>
              <a:noFill/>
            </a:ln>
          </c:spPr>
          <c:invertIfNegative val="0"/>
          <c:dLbls>
            <c:dLbl>
              <c:idx val="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8E-4FAA-8FFC-324EAAAFBD6C}"/>
                </c:ext>
              </c:extLst>
            </c:dLbl>
            <c:dLbl>
              <c:idx val="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90-4326-920F-FCE70A61B533}"/>
                </c:ext>
              </c:extLst>
            </c:dLbl>
            <c:dLbl>
              <c:idx val="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90-4326-920F-FCE70A61B533}"/>
                </c:ext>
              </c:extLst>
            </c:dLbl>
            <c:dLbl>
              <c:idx val="3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90-4326-920F-FCE70A61B533}"/>
                </c:ext>
              </c:extLst>
            </c:dLbl>
            <c:dLbl>
              <c:idx val="3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90-4326-920F-FCE70A61B533}"/>
                </c:ext>
              </c:extLst>
            </c:dLbl>
            <c:dLbl>
              <c:idx val="38"/>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90-4326-920F-FCE70A61B533}"/>
                </c:ext>
              </c:extLst>
            </c:dLbl>
            <c:dLbl>
              <c:idx val="40"/>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90-4326-920F-FCE70A61B533}"/>
                </c:ext>
              </c:extLst>
            </c:dLbl>
            <c:dLbl>
              <c:idx val="4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90-4326-920F-FCE70A61B533}"/>
                </c:ext>
              </c:extLst>
            </c:dLbl>
            <c:dLbl>
              <c:idx val="4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41-4DF3-B459-D73B15B2EEB5}"/>
                </c:ext>
              </c:extLst>
            </c:dLbl>
            <c:dLbl>
              <c:idx val="43"/>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41-4DF3-B459-D73B15B2EEB5}"/>
                </c:ext>
              </c:extLst>
            </c:dLbl>
            <c:dLbl>
              <c:idx val="4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41-4DF3-B459-D73B15B2EEB5}"/>
                </c:ext>
              </c:extLst>
            </c:dLbl>
            <c:dLbl>
              <c:idx val="45"/>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41-4DF3-B459-D73B15B2EEB5}"/>
                </c:ext>
              </c:extLst>
            </c:dLbl>
            <c:dLbl>
              <c:idx val="46"/>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41-4DF3-B459-D73B15B2EEB5}"/>
                </c:ext>
              </c:extLst>
            </c:dLbl>
            <c:dLbl>
              <c:idx val="47"/>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41-4DF3-B459-D73B15B2EEB5}"/>
                </c:ext>
              </c:extLst>
            </c:dLbl>
            <c:dLbl>
              <c:idx val="48"/>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41-4DF3-B459-D73B15B2EEB5}"/>
                </c:ext>
              </c:extLst>
            </c:dLbl>
            <c:dLbl>
              <c:idx val="4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41-4DF3-B459-D73B15B2EEB5}"/>
                </c:ext>
              </c:extLst>
            </c:dLbl>
            <c:dLbl>
              <c:idx val="50"/>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41-4DF3-B459-D73B15B2EEB5}"/>
                </c:ext>
              </c:extLst>
            </c:dLbl>
            <c:dLbl>
              <c:idx val="51"/>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941-4DF3-B459-D73B15B2EEB5}"/>
                </c:ext>
              </c:extLst>
            </c:dLbl>
            <c:dLbl>
              <c:idx val="52"/>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41-4DF3-B459-D73B15B2EEB5}"/>
                </c:ext>
              </c:extLst>
            </c:dLbl>
            <c:dLbl>
              <c:idx val="53"/>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941-4DF3-B459-D73B15B2EEB5}"/>
                </c:ext>
              </c:extLst>
            </c:dLbl>
            <c:dLbl>
              <c:idx val="54"/>
              <c:layout>
                <c:manualLayout>
                  <c:x val="2.64256413175121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41-4DF3-B459-D73B15B2EEB5}"/>
                </c:ext>
              </c:extLst>
            </c:dLbl>
            <c:dLbl>
              <c:idx val="55"/>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941-4DF3-B459-D73B15B2EEB5}"/>
                </c:ext>
              </c:extLst>
            </c:dLbl>
            <c:dLbl>
              <c:idx val="56"/>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41-4DF3-B459-D73B15B2EEB5}"/>
                </c:ext>
              </c:extLst>
            </c:dLbl>
            <c:dLbl>
              <c:idx val="57"/>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1-4DF3-B459-D73B15B2EEB5}"/>
                </c:ext>
              </c:extLst>
            </c:dLbl>
            <c:dLbl>
              <c:idx val="58"/>
              <c:layout>
                <c:manualLayout>
                  <c:x val="3.26434392745738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41-4DF3-B459-D73B15B2EEB5}"/>
                </c:ext>
              </c:extLst>
            </c:dLbl>
            <c:dLbl>
              <c:idx val="59"/>
              <c:layout>
                <c:manualLayout>
                  <c:x val="3.4197888763839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41-4DF3-B459-D73B15B2EEB5}"/>
                </c:ext>
              </c:extLst>
            </c:dLbl>
            <c:dLbl>
              <c:idx val="60"/>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41-4DF3-B459-D73B15B2EEB5}"/>
                </c:ext>
              </c:extLst>
            </c:dLbl>
            <c:dLbl>
              <c:idx val="61"/>
              <c:layout>
                <c:manualLayout>
                  <c:x val="3.73067877423700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1-4EE6-AABD-F8B3A16A8FF4}"/>
                </c:ext>
              </c:extLst>
            </c:dLbl>
            <c:dLbl>
              <c:idx val="6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1-4EE6-AABD-F8B3A16A8FF4}"/>
                </c:ext>
              </c:extLst>
            </c:dLbl>
            <c:dLbl>
              <c:idx val="6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90-4326-920F-FCE70A61B533}"/>
                </c:ext>
              </c:extLst>
            </c:dLbl>
            <c:dLbl>
              <c:idx val="6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90-4326-920F-FCE70A61B533}"/>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西成区</c:v>
                </c:pt>
                <c:pt idx="1">
                  <c:v>東住吉区</c:v>
                </c:pt>
                <c:pt idx="2">
                  <c:v>此花区</c:v>
                </c:pt>
                <c:pt idx="3">
                  <c:v>生野区</c:v>
                </c:pt>
                <c:pt idx="4">
                  <c:v>住之江区</c:v>
                </c:pt>
                <c:pt idx="5">
                  <c:v>北区</c:v>
                </c:pt>
                <c:pt idx="6">
                  <c:v>住吉区</c:v>
                </c:pt>
                <c:pt idx="7">
                  <c:v>旭区</c:v>
                </c:pt>
                <c:pt idx="8">
                  <c:v>都島区</c:v>
                </c:pt>
                <c:pt idx="9">
                  <c:v>東成区</c:v>
                </c:pt>
                <c:pt idx="10">
                  <c:v>福島区</c:v>
                </c:pt>
                <c:pt idx="11">
                  <c:v>平野区</c:v>
                </c:pt>
                <c:pt idx="12">
                  <c:v>浪速区</c:v>
                </c:pt>
                <c:pt idx="13">
                  <c:v>大阪市</c:v>
                </c:pt>
                <c:pt idx="14">
                  <c:v>淀川区</c:v>
                </c:pt>
                <c:pt idx="15">
                  <c:v>東淀川区</c:v>
                </c:pt>
                <c:pt idx="16">
                  <c:v>堺市西区</c:v>
                </c:pt>
                <c:pt idx="17">
                  <c:v>阿倍野区</c:v>
                </c:pt>
                <c:pt idx="18">
                  <c:v>八尾市</c:v>
                </c:pt>
                <c:pt idx="19">
                  <c:v>堺市堺区</c:v>
                </c:pt>
                <c:pt idx="20">
                  <c:v>門真市</c:v>
                </c:pt>
                <c:pt idx="21">
                  <c:v>鶴見区</c:v>
                </c:pt>
                <c:pt idx="22">
                  <c:v>堺市東区</c:v>
                </c:pt>
                <c:pt idx="23">
                  <c:v>城東区</c:v>
                </c:pt>
                <c:pt idx="24">
                  <c:v>堺市中区</c:v>
                </c:pt>
                <c:pt idx="25">
                  <c:v>太子町</c:v>
                </c:pt>
                <c:pt idx="26">
                  <c:v>東大阪市</c:v>
                </c:pt>
                <c:pt idx="27">
                  <c:v>藤井寺市</c:v>
                </c:pt>
                <c:pt idx="28">
                  <c:v>堺市</c:v>
                </c:pt>
                <c:pt idx="29">
                  <c:v>中央区</c:v>
                </c:pt>
                <c:pt idx="30">
                  <c:v>西区</c:v>
                </c:pt>
                <c:pt idx="31">
                  <c:v>守口市</c:v>
                </c:pt>
                <c:pt idx="32">
                  <c:v>堺市北区</c:v>
                </c:pt>
                <c:pt idx="33">
                  <c:v>泉大津市</c:v>
                </c:pt>
                <c:pt idx="34">
                  <c:v>大東市</c:v>
                </c:pt>
                <c:pt idx="35">
                  <c:v>港区</c:v>
                </c:pt>
                <c:pt idx="36">
                  <c:v>忠岡町</c:v>
                </c:pt>
                <c:pt idx="37">
                  <c:v>豊中市</c:v>
                </c:pt>
                <c:pt idx="38">
                  <c:v>堺市美原区</c:v>
                </c:pt>
                <c:pt idx="39">
                  <c:v>堺市南区</c:v>
                </c:pt>
                <c:pt idx="40">
                  <c:v>大正区</c:v>
                </c:pt>
                <c:pt idx="41">
                  <c:v>能勢町</c:v>
                </c:pt>
                <c:pt idx="42">
                  <c:v>和泉市</c:v>
                </c:pt>
                <c:pt idx="43">
                  <c:v>高石市</c:v>
                </c:pt>
                <c:pt idx="44">
                  <c:v>西淀川区</c:v>
                </c:pt>
                <c:pt idx="45">
                  <c:v>天王寺区</c:v>
                </c:pt>
                <c:pt idx="46">
                  <c:v>羽曳野市</c:v>
                </c:pt>
                <c:pt idx="47">
                  <c:v>阪南市</c:v>
                </c:pt>
                <c:pt idx="48">
                  <c:v>茨木市</c:v>
                </c:pt>
                <c:pt idx="49">
                  <c:v>泉佐野市</c:v>
                </c:pt>
                <c:pt idx="50">
                  <c:v>松原市</c:v>
                </c:pt>
                <c:pt idx="51">
                  <c:v>吹田市</c:v>
                </c:pt>
                <c:pt idx="52">
                  <c:v>摂津市</c:v>
                </c:pt>
                <c:pt idx="53">
                  <c:v>大阪狭山市</c:v>
                </c:pt>
                <c:pt idx="54">
                  <c:v>岸和田市</c:v>
                </c:pt>
                <c:pt idx="55">
                  <c:v>田尻町</c:v>
                </c:pt>
                <c:pt idx="56">
                  <c:v>四條畷市</c:v>
                </c:pt>
                <c:pt idx="57">
                  <c:v>箕面市</c:v>
                </c:pt>
                <c:pt idx="58">
                  <c:v>柏原市</c:v>
                </c:pt>
                <c:pt idx="59">
                  <c:v>泉南市</c:v>
                </c:pt>
                <c:pt idx="60">
                  <c:v>河内長野市</c:v>
                </c:pt>
                <c:pt idx="61">
                  <c:v>富田林市</c:v>
                </c:pt>
                <c:pt idx="62">
                  <c:v>池田市</c:v>
                </c:pt>
                <c:pt idx="63">
                  <c:v>貝塚市</c:v>
                </c:pt>
                <c:pt idx="64">
                  <c:v>熊取町</c:v>
                </c:pt>
                <c:pt idx="65">
                  <c:v>交野市</c:v>
                </c:pt>
                <c:pt idx="66">
                  <c:v>千早赤阪村</c:v>
                </c:pt>
                <c:pt idx="67">
                  <c:v>寝屋川市</c:v>
                </c:pt>
                <c:pt idx="68">
                  <c:v>高槻市</c:v>
                </c:pt>
                <c:pt idx="69">
                  <c:v>河南町</c:v>
                </c:pt>
                <c:pt idx="70">
                  <c:v>枚方市</c:v>
                </c:pt>
                <c:pt idx="71">
                  <c:v>豊能町</c:v>
                </c:pt>
                <c:pt idx="72">
                  <c:v>島本町</c:v>
                </c:pt>
                <c:pt idx="73">
                  <c:v>岬町</c:v>
                </c:pt>
              </c:strCache>
            </c:strRef>
          </c:cat>
          <c:val>
            <c:numRef>
              <c:f>市区町村別_歯科医療費!$AA$6:$AA$79</c:f>
              <c:numCache>
                <c:formatCode>General</c:formatCode>
                <c:ptCount val="74"/>
                <c:pt idx="0">
                  <c:v>94467.645588235289</c:v>
                </c:pt>
                <c:pt idx="1">
                  <c:v>93536.494234718048</c:v>
                </c:pt>
                <c:pt idx="2">
                  <c:v>93474.872120442596</c:v>
                </c:pt>
                <c:pt idx="3">
                  <c:v>89058.697478991598</c:v>
                </c:pt>
                <c:pt idx="4">
                  <c:v>87279.648347764625</c:v>
                </c:pt>
                <c:pt idx="5">
                  <c:v>87275.639022212301</c:v>
                </c:pt>
                <c:pt idx="6">
                  <c:v>86891.439748464458</c:v>
                </c:pt>
                <c:pt idx="7">
                  <c:v>86683.639276722359</c:v>
                </c:pt>
                <c:pt idx="8">
                  <c:v>86456.261803588292</c:v>
                </c:pt>
                <c:pt idx="9">
                  <c:v>86252.405120481926</c:v>
                </c:pt>
                <c:pt idx="10">
                  <c:v>85915.610278372595</c:v>
                </c:pt>
                <c:pt idx="11">
                  <c:v>85705.977473398234</c:v>
                </c:pt>
                <c:pt idx="12">
                  <c:v>85663.979416809612</c:v>
                </c:pt>
                <c:pt idx="13">
                  <c:v>85646.410816904507</c:v>
                </c:pt>
                <c:pt idx="14">
                  <c:v>84637.970918704566</c:v>
                </c:pt>
                <c:pt idx="15">
                  <c:v>84613.058543331281</c:v>
                </c:pt>
                <c:pt idx="16">
                  <c:v>84241.46762477544</c:v>
                </c:pt>
                <c:pt idx="17">
                  <c:v>84175.573086319215</c:v>
                </c:pt>
                <c:pt idx="18">
                  <c:v>83980.639298376569</c:v>
                </c:pt>
                <c:pt idx="19">
                  <c:v>83923.484881444427</c:v>
                </c:pt>
                <c:pt idx="20">
                  <c:v>83733.418056658731</c:v>
                </c:pt>
                <c:pt idx="21">
                  <c:v>83654.605115548577</c:v>
                </c:pt>
                <c:pt idx="22">
                  <c:v>83503.422010924536</c:v>
                </c:pt>
                <c:pt idx="23">
                  <c:v>83375.072772209256</c:v>
                </c:pt>
                <c:pt idx="24">
                  <c:v>82782.120675926752</c:v>
                </c:pt>
                <c:pt idx="25">
                  <c:v>82452.086642599272</c:v>
                </c:pt>
                <c:pt idx="26">
                  <c:v>82417.240898724558</c:v>
                </c:pt>
                <c:pt idx="27">
                  <c:v>82138.40018441678</c:v>
                </c:pt>
                <c:pt idx="28">
                  <c:v>82105.948372347775</c:v>
                </c:pt>
                <c:pt idx="29">
                  <c:v>82003.302001740638</c:v>
                </c:pt>
                <c:pt idx="30">
                  <c:v>81832.562297888537</c:v>
                </c:pt>
                <c:pt idx="31">
                  <c:v>81623.951934015931</c:v>
                </c:pt>
                <c:pt idx="32">
                  <c:v>81370.742215785664</c:v>
                </c:pt>
                <c:pt idx="33">
                  <c:v>80809.128157732601</c:v>
                </c:pt>
                <c:pt idx="34">
                  <c:v>80129.432536893888</c:v>
                </c:pt>
                <c:pt idx="35">
                  <c:v>79942.988741044013</c:v>
                </c:pt>
                <c:pt idx="36">
                  <c:v>79597.108125399871</c:v>
                </c:pt>
                <c:pt idx="37">
                  <c:v>79519.678395762385</c:v>
                </c:pt>
                <c:pt idx="38">
                  <c:v>79312.685009487672</c:v>
                </c:pt>
                <c:pt idx="39">
                  <c:v>79240.030804774738</c:v>
                </c:pt>
                <c:pt idx="40">
                  <c:v>78891.233807266981</c:v>
                </c:pt>
                <c:pt idx="41">
                  <c:v>78818.107680126675</c:v>
                </c:pt>
                <c:pt idx="42">
                  <c:v>78692.293362941025</c:v>
                </c:pt>
                <c:pt idx="43">
                  <c:v>78399.841521394614</c:v>
                </c:pt>
                <c:pt idx="44">
                  <c:v>78369.634954369292</c:v>
                </c:pt>
                <c:pt idx="45">
                  <c:v>78332.124017467242</c:v>
                </c:pt>
                <c:pt idx="46">
                  <c:v>77876.519149640168</c:v>
                </c:pt>
                <c:pt idx="47">
                  <c:v>77579.063414634147</c:v>
                </c:pt>
                <c:pt idx="48">
                  <c:v>77346.313920183311</c:v>
                </c:pt>
                <c:pt idx="49">
                  <c:v>77057.330999517144</c:v>
                </c:pt>
                <c:pt idx="50">
                  <c:v>76432.221094542896</c:v>
                </c:pt>
                <c:pt idx="51">
                  <c:v>76373.598436206943</c:v>
                </c:pt>
                <c:pt idx="52">
                  <c:v>76283.170129870123</c:v>
                </c:pt>
                <c:pt idx="53">
                  <c:v>75704.103720405867</c:v>
                </c:pt>
                <c:pt idx="54">
                  <c:v>75455.044199891752</c:v>
                </c:pt>
                <c:pt idx="55">
                  <c:v>75208.800578034687</c:v>
                </c:pt>
                <c:pt idx="56">
                  <c:v>75140.428245146555</c:v>
                </c:pt>
                <c:pt idx="57">
                  <c:v>74978.715470560011</c:v>
                </c:pt>
                <c:pt idx="58">
                  <c:v>74694.916125132237</c:v>
                </c:pt>
                <c:pt idx="59">
                  <c:v>74473.411826268974</c:v>
                </c:pt>
                <c:pt idx="60">
                  <c:v>74258.721761509863</c:v>
                </c:pt>
                <c:pt idx="61">
                  <c:v>74151.184330649849</c:v>
                </c:pt>
                <c:pt idx="62">
                  <c:v>72429.870655521343</c:v>
                </c:pt>
                <c:pt idx="63">
                  <c:v>72375.913843580085</c:v>
                </c:pt>
                <c:pt idx="64">
                  <c:v>72352.624553039335</c:v>
                </c:pt>
                <c:pt idx="65">
                  <c:v>71500.347253744898</c:v>
                </c:pt>
                <c:pt idx="66">
                  <c:v>70861.821656050961</c:v>
                </c:pt>
                <c:pt idx="67">
                  <c:v>70838.303030303025</c:v>
                </c:pt>
                <c:pt idx="68">
                  <c:v>70142.936038392203</c:v>
                </c:pt>
                <c:pt idx="69">
                  <c:v>69772.929345023207</c:v>
                </c:pt>
                <c:pt idx="70">
                  <c:v>69385.902577395216</c:v>
                </c:pt>
                <c:pt idx="71">
                  <c:v>69320.383480825956</c:v>
                </c:pt>
                <c:pt idx="72">
                  <c:v>67509.40409683426</c:v>
                </c:pt>
                <c:pt idx="73">
                  <c:v>67394.10192973775</c:v>
                </c:pt>
              </c:numCache>
            </c:numRef>
          </c:val>
          <c:extLst>
            <c:ext xmlns:c16="http://schemas.microsoft.com/office/drawing/2014/chart" uri="{C3380CC4-5D6E-409C-BE32-E72D297353CC}">
              <c16:uniqueId val="{00000017-EFF0-41C7-A68A-83D82B8BA102}"/>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26619763907274"/>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A9B9-42BE-989A-7FA9D98C7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市区町村別_歯科医療費!$BA$6:$BA$79</c:f>
              <c:numCache>
                <c:formatCode>General</c:formatCode>
                <c:ptCount val="74"/>
                <c:pt idx="0">
                  <c:v>79383.806123482515</c:v>
                </c:pt>
                <c:pt idx="1">
                  <c:v>79383.806123482515</c:v>
                </c:pt>
                <c:pt idx="2">
                  <c:v>79383.806123482515</c:v>
                </c:pt>
                <c:pt idx="3">
                  <c:v>79383.806123482515</c:v>
                </c:pt>
                <c:pt idx="4">
                  <c:v>79383.806123482515</c:v>
                </c:pt>
                <c:pt idx="5">
                  <c:v>79383.806123482515</c:v>
                </c:pt>
                <c:pt idx="6">
                  <c:v>79383.806123482515</c:v>
                </c:pt>
                <c:pt idx="7">
                  <c:v>79383.806123482515</c:v>
                </c:pt>
                <c:pt idx="8">
                  <c:v>79383.806123482515</c:v>
                </c:pt>
                <c:pt idx="9">
                  <c:v>79383.806123482515</c:v>
                </c:pt>
                <c:pt idx="10">
                  <c:v>79383.806123482515</c:v>
                </c:pt>
                <c:pt idx="11">
                  <c:v>79383.806123482515</c:v>
                </c:pt>
                <c:pt idx="12">
                  <c:v>79383.806123482515</c:v>
                </c:pt>
                <c:pt idx="13">
                  <c:v>79383.806123482515</c:v>
                </c:pt>
                <c:pt idx="14">
                  <c:v>79383.806123482515</c:v>
                </c:pt>
                <c:pt idx="15">
                  <c:v>79383.806123482515</c:v>
                </c:pt>
                <c:pt idx="16">
                  <c:v>79383.806123482515</c:v>
                </c:pt>
                <c:pt idx="17">
                  <c:v>79383.806123482515</c:v>
                </c:pt>
                <c:pt idx="18">
                  <c:v>79383.806123482515</c:v>
                </c:pt>
                <c:pt idx="19">
                  <c:v>79383.806123482515</c:v>
                </c:pt>
                <c:pt idx="20">
                  <c:v>79383.806123482515</c:v>
                </c:pt>
                <c:pt idx="21">
                  <c:v>79383.806123482515</c:v>
                </c:pt>
                <c:pt idx="22">
                  <c:v>79383.806123482515</c:v>
                </c:pt>
                <c:pt idx="23">
                  <c:v>79383.806123482515</c:v>
                </c:pt>
                <c:pt idx="24">
                  <c:v>79383.806123482515</c:v>
                </c:pt>
                <c:pt idx="25">
                  <c:v>79383.806123482515</c:v>
                </c:pt>
                <c:pt idx="26">
                  <c:v>79383.806123482515</c:v>
                </c:pt>
                <c:pt idx="27">
                  <c:v>79383.806123482515</c:v>
                </c:pt>
                <c:pt idx="28">
                  <c:v>79383.806123482515</c:v>
                </c:pt>
                <c:pt idx="29">
                  <c:v>79383.806123482515</c:v>
                </c:pt>
                <c:pt idx="30">
                  <c:v>79383.806123482515</c:v>
                </c:pt>
                <c:pt idx="31">
                  <c:v>79383.806123482515</c:v>
                </c:pt>
                <c:pt idx="32">
                  <c:v>79383.806123482515</c:v>
                </c:pt>
                <c:pt idx="33">
                  <c:v>79383.806123482515</c:v>
                </c:pt>
                <c:pt idx="34">
                  <c:v>79383.806123482515</c:v>
                </c:pt>
                <c:pt idx="35">
                  <c:v>79383.806123482515</c:v>
                </c:pt>
                <c:pt idx="36">
                  <c:v>79383.806123482515</c:v>
                </c:pt>
                <c:pt idx="37">
                  <c:v>79383.806123482515</c:v>
                </c:pt>
                <c:pt idx="38">
                  <c:v>79383.806123482515</c:v>
                </c:pt>
                <c:pt idx="39">
                  <c:v>79383.806123482515</c:v>
                </c:pt>
                <c:pt idx="40">
                  <c:v>79383.806123482515</c:v>
                </c:pt>
                <c:pt idx="41">
                  <c:v>79383.806123482515</c:v>
                </c:pt>
                <c:pt idx="42">
                  <c:v>79383.806123482515</c:v>
                </c:pt>
                <c:pt idx="43">
                  <c:v>79383.806123482515</c:v>
                </c:pt>
                <c:pt idx="44">
                  <c:v>79383.806123482515</c:v>
                </c:pt>
                <c:pt idx="45">
                  <c:v>79383.806123482515</c:v>
                </c:pt>
                <c:pt idx="46">
                  <c:v>79383.806123482515</c:v>
                </c:pt>
                <c:pt idx="47">
                  <c:v>79383.806123482515</c:v>
                </c:pt>
                <c:pt idx="48">
                  <c:v>79383.806123482515</c:v>
                </c:pt>
                <c:pt idx="49">
                  <c:v>79383.806123482515</c:v>
                </c:pt>
                <c:pt idx="50">
                  <c:v>79383.806123482515</c:v>
                </c:pt>
                <c:pt idx="51">
                  <c:v>79383.806123482515</c:v>
                </c:pt>
                <c:pt idx="52">
                  <c:v>79383.806123482515</c:v>
                </c:pt>
                <c:pt idx="53">
                  <c:v>79383.806123482515</c:v>
                </c:pt>
                <c:pt idx="54">
                  <c:v>79383.806123482515</c:v>
                </c:pt>
                <c:pt idx="55">
                  <c:v>79383.806123482515</c:v>
                </c:pt>
                <c:pt idx="56">
                  <c:v>79383.806123482515</c:v>
                </c:pt>
                <c:pt idx="57">
                  <c:v>79383.806123482515</c:v>
                </c:pt>
                <c:pt idx="58">
                  <c:v>79383.806123482515</c:v>
                </c:pt>
                <c:pt idx="59">
                  <c:v>79383.806123482515</c:v>
                </c:pt>
                <c:pt idx="60">
                  <c:v>79383.806123482515</c:v>
                </c:pt>
                <c:pt idx="61">
                  <c:v>79383.806123482515</c:v>
                </c:pt>
                <c:pt idx="62">
                  <c:v>79383.806123482515</c:v>
                </c:pt>
                <c:pt idx="63">
                  <c:v>79383.806123482515</c:v>
                </c:pt>
                <c:pt idx="64">
                  <c:v>79383.806123482515</c:v>
                </c:pt>
                <c:pt idx="65">
                  <c:v>79383.806123482515</c:v>
                </c:pt>
                <c:pt idx="66">
                  <c:v>79383.806123482515</c:v>
                </c:pt>
                <c:pt idx="67">
                  <c:v>79383.806123482515</c:v>
                </c:pt>
                <c:pt idx="68">
                  <c:v>79383.806123482515</c:v>
                </c:pt>
                <c:pt idx="69">
                  <c:v>79383.806123482515</c:v>
                </c:pt>
                <c:pt idx="70">
                  <c:v>79383.806123482515</c:v>
                </c:pt>
                <c:pt idx="71">
                  <c:v>79383.806123482515</c:v>
                </c:pt>
                <c:pt idx="72">
                  <c:v>79383.806123482515</c:v>
                </c:pt>
                <c:pt idx="73">
                  <c:v>79383.806123482515</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EFF0-41C7-A68A-83D82B8BA102}"/>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9</xdr:col>
      <xdr:colOff>472441</xdr:colOff>
      <xdr:row>49</xdr:row>
      <xdr:rowOff>95251</xdr:rowOff>
    </xdr:to>
    <xdr:graphicFrame macro="">
      <xdr:nvGraphicFramePr>
        <xdr:cNvPr id="2" name="グラフ 1">
          <a:extLst>
            <a:ext uri="{FF2B5EF4-FFF2-40B4-BE49-F238E27FC236}">
              <a16:creationId xmlns:a16="http://schemas.microsoft.com/office/drawing/2014/main" id="{046F982B-726C-49AB-AB0F-AC21033E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6A585812-8D8B-498A-AC8F-79F74C706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171138</xdr:rowOff>
    </xdr:to>
    <xdr:pic>
      <xdr:nvPicPr>
        <xdr:cNvPr id="4" name="図 3">
          <a:extLst>
            <a:ext uri="{FF2B5EF4-FFF2-40B4-BE49-F238E27FC236}">
              <a16:creationId xmlns:a16="http://schemas.microsoft.com/office/drawing/2014/main" id="{4B2F80B7-287B-4449-8848-3B24F37A6B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DC399E23-9FFF-4015-A7E6-CD773BDE6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87C30BDB-9201-44F0-B935-1D7363275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4" name="図 3">
          <a:extLst>
            <a:ext uri="{FF2B5EF4-FFF2-40B4-BE49-F238E27FC236}">
              <a16:creationId xmlns:a16="http://schemas.microsoft.com/office/drawing/2014/main" id="{6012BD41-E11F-4B1D-AAFA-F109BBAFD78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162300"/>
          <a:ext cx="7221600" cy="108010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E329B53F-94CE-4814-A661-DBC04200E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D4714FBC-496F-4CA7-B88A-5E4E18719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3" name="図 2">
          <a:extLst>
            <a:ext uri="{FF2B5EF4-FFF2-40B4-BE49-F238E27FC236}">
              <a16:creationId xmlns:a16="http://schemas.microsoft.com/office/drawing/2014/main" id="{6C0A8995-814D-45CF-AC3F-ADBEEF7F9E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20C8EC92-1995-4CA3-B684-F36BB745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37D852AB-ABC1-457A-B2AC-0383C7804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4" name="図 3">
          <a:extLst>
            <a:ext uri="{FF2B5EF4-FFF2-40B4-BE49-F238E27FC236}">
              <a16:creationId xmlns:a16="http://schemas.microsoft.com/office/drawing/2014/main" id="{B904F23B-6174-412B-9810-F738DCFB33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162300"/>
          <a:ext cx="7221600" cy="108010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438975</xdr:colOff>
      <xdr:row>76</xdr:row>
      <xdr:rowOff>174150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7</xdr:col>
      <xdr:colOff>1153350</xdr:colOff>
      <xdr:row>76</xdr:row>
      <xdr:rowOff>174150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352424</xdr:colOff>
      <xdr:row>82</xdr:row>
      <xdr:rowOff>0</xdr:rowOff>
    </xdr:from>
    <xdr:to>
      <xdr:col>7</xdr:col>
      <xdr:colOff>1153349</xdr:colOff>
      <xdr:row>156</xdr:row>
      <xdr:rowOff>2700</xdr:rowOff>
    </xdr:to>
    <xdr:graphicFrame macro="">
      <xdr:nvGraphicFramePr>
        <xdr:cNvPr id="4" name="グラフ 3">
          <a:extLst>
            <a:ext uri="{FF2B5EF4-FFF2-40B4-BE49-F238E27FC236}">
              <a16:creationId xmlns:a16="http://schemas.microsoft.com/office/drawing/2014/main" id="{CA56E58C-B82E-4DA9-B709-D291A5D8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9</xdr:col>
      <xdr:colOff>146686</xdr:colOff>
      <xdr:row>31</xdr:row>
      <xdr:rowOff>170181</xdr:rowOff>
    </xdr:to>
    <xdr:graphicFrame macro="">
      <xdr:nvGraphicFramePr>
        <xdr:cNvPr id="2" name="グラフ 1">
          <a:extLst>
            <a:ext uri="{FF2B5EF4-FFF2-40B4-BE49-F238E27FC236}">
              <a16:creationId xmlns:a16="http://schemas.microsoft.com/office/drawing/2014/main" id="{AB88B1E7-DEAE-47BF-8298-3A24CECD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D0A6DB90-7731-4C9B-9D19-B4B65FC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6" name="グラフ 5">
          <a:extLst>
            <a:ext uri="{FF2B5EF4-FFF2-40B4-BE49-F238E27FC236}">
              <a16:creationId xmlns:a16="http://schemas.microsoft.com/office/drawing/2014/main" id="{C99EFFC9-4B14-4988-856F-3A8FDEC53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8</xdr:col>
      <xdr:colOff>631907</xdr:colOff>
      <xdr:row>43</xdr:row>
      <xdr:rowOff>107550</xdr:rowOff>
    </xdr:to>
    <xdr:graphicFrame macro="">
      <xdr:nvGraphicFramePr>
        <xdr:cNvPr id="2" name="グラフ4">
          <a:extLst>
            <a:ext uri="{FF2B5EF4-FFF2-40B4-BE49-F238E27FC236}">
              <a16:creationId xmlns:a16="http://schemas.microsoft.com/office/drawing/2014/main" id="{1BA12EC1-DD96-4952-8169-7D2622FA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0</xdr:rowOff>
    </xdr:from>
    <xdr:to>
      <xdr:col>8</xdr:col>
      <xdr:colOff>631400</xdr:colOff>
      <xdr:row>71</xdr:row>
      <xdr:rowOff>107550</xdr:rowOff>
    </xdr:to>
    <xdr:graphicFrame macro="">
      <xdr:nvGraphicFramePr>
        <xdr:cNvPr id="3" name="グラフ4">
          <a:extLst>
            <a:ext uri="{FF2B5EF4-FFF2-40B4-BE49-F238E27FC236}">
              <a16:creationId xmlns:a16="http://schemas.microsoft.com/office/drawing/2014/main" id="{DE694F1A-248A-4DC6-918B-316C6A92B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9</xdr:col>
      <xdr:colOff>523875</xdr:colOff>
      <xdr:row>74</xdr:row>
      <xdr:rowOff>57151</xdr:rowOff>
    </xdr:to>
    <xdr:graphicFrame macro="">
      <xdr:nvGraphicFramePr>
        <xdr:cNvPr id="2" name="グラフ 1">
          <a:extLst>
            <a:ext uri="{FF2B5EF4-FFF2-40B4-BE49-F238E27FC236}">
              <a16:creationId xmlns:a16="http://schemas.microsoft.com/office/drawing/2014/main" id="{2B2156E0-E171-43A7-A4EB-0FF569AA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25</xdr:row>
      <xdr:rowOff>47625</xdr:rowOff>
    </xdr:from>
    <xdr:to>
      <xdr:col>8</xdr:col>
      <xdr:colOff>554356</xdr:colOff>
      <xdr:row>55</xdr:row>
      <xdr:rowOff>104775</xdr:rowOff>
    </xdr:to>
    <xdr:graphicFrame macro="">
      <xdr:nvGraphicFramePr>
        <xdr:cNvPr id="2" name="グラフ 1">
          <a:extLst>
            <a:ext uri="{FF2B5EF4-FFF2-40B4-BE49-F238E27FC236}">
              <a16:creationId xmlns:a16="http://schemas.microsoft.com/office/drawing/2014/main" id="{E9F18307-821D-42C1-9E4B-2C5C6DB2F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11</xdr:col>
      <xdr:colOff>182881</xdr:colOff>
      <xdr:row>53</xdr:row>
      <xdr:rowOff>171450</xdr:rowOff>
    </xdr:to>
    <xdr:graphicFrame macro="">
      <xdr:nvGraphicFramePr>
        <xdr:cNvPr id="2" name="グラフ 1">
          <a:extLst>
            <a:ext uri="{FF2B5EF4-FFF2-40B4-BE49-F238E27FC236}">
              <a16:creationId xmlns:a16="http://schemas.microsoft.com/office/drawing/2014/main" id="{2BE13AB9-F450-4AFA-A0E2-3A7C2D7C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665850</xdr:colOff>
      <xdr:row>46</xdr:row>
      <xdr:rowOff>29850</xdr:rowOff>
    </xdr:to>
    <xdr:graphicFrame macro="">
      <xdr:nvGraphicFramePr>
        <xdr:cNvPr id="2" name="グラフ 1">
          <a:extLst>
            <a:ext uri="{FF2B5EF4-FFF2-40B4-BE49-F238E27FC236}">
              <a16:creationId xmlns:a16="http://schemas.microsoft.com/office/drawing/2014/main" id="{2D0BBD0F-CEFB-489F-AD82-E2BFAC133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10</xdr:col>
      <xdr:colOff>687706</xdr:colOff>
      <xdr:row>52</xdr:row>
      <xdr:rowOff>171450</xdr:rowOff>
    </xdr:to>
    <xdr:graphicFrame macro="">
      <xdr:nvGraphicFramePr>
        <xdr:cNvPr id="2" name="グラフ 1">
          <a:extLst>
            <a:ext uri="{FF2B5EF4-FFF2-40B4-BE49-F238E27FC236}">
              <a16:creationId xmlns:a16="http://schemas.microsoft.com/office/drawing/2014/main" id="{5DC5BB29-3FA1-4D7A-BFFE-49406C88D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22</xdr:row>
      <xdr:rowOff>209549</xdr:rowOff>
    </xdr:from>
    <xdr:to>
      <xdr:col>13</xdr:col>
      <xdr:colOff>676875</xdr:colOff>
      <xdr:row>60</xdr:row>
      <xdr:rowOff>136349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B6E3D0A6-4D83-4FEB-8BD7-77B798899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4" name="図 3">
          <a:extLst>
            <a:ext uri="{FF2B5EF4-FFF2-40B4-BE49-F238E27FC236}">
              <a16:creationId xmlns:a16="http://schemas.microsoft.com/office/drawing/2014/main" id="{B9779296-4649-407C-949C-4D6ADA879A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162300"/>
          <a:ext cx="7221600" cy="108010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283395</xdr:colOff>
      <xdr:row>74</xdr:row>
      <xdr:rowOff>97200</xdr:rowOff>
    </xdr:to>
    <xdr:graphicFrame macro="">
      <xdr:nvGraphicFramePr>
        <xdr:cNvPr id="5" name="グラフ 4">
          <a:extLst>
            <a:ext uri="{FF2B5EF4-FFF2-40B4-BE49-F238E27FC236}">
              <a16:creationId xmlns:a16="http://schemas.microsoft.com/office/drawing/2014/main" id="{E75F253A-8FA9-40CA-9BB1-2B217DA99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171141</xdr:rowOff>
    </xdr:to>
    <xdr:pic>
      <xdr:nvPicPr>
        <xdr:cNvPr id="3" name="図 2">
          <a:extLst>
            <a:ext uri="{FF2B5EF4-FFF2-40B4-BE49-F238E27FC236}">
              <a16:creationId xmlns:a16="http://schemas.microsoft.com/office/drawing/2014/main" id="{F1BE9C97-997E-425F-9756-D45AEE9CCB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162300"/>
          <a:ext cx="7221600" cy="10801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57494715-5A6B-43C4-9615-C7BFC3F73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8CBF97D4-80BE-4D58-B101-86683074C1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4" t="77" r="-264" b="71326"/>
        <a:stretch/>
      </xdr:blipFill>
      <xdr:spPr>
        <a:xfrm>
          <a:off x="1152525" y="3162300"/>
          <a:ext cx="7221600" cy="108013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EA4A-07BC-49FC-83D1-2F3B5078A878}">
  <sheetPr codeName="Sheet20"/>
  <dimension ref="B1:W53"/>
  <sheetViews>
    <sheetView showGridLines="0" tabSelected="1" zoomScaleNormal="100" zoomScaleSheetLayoutView="55"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235</v>
      </c>
      <c r="C1" s="2"/>
      <c r="D1" s="2"/>
      <c r="E1" s="2"/>
      <c r="F1" s="2"/>
      <c r="G1" s="2"/>
      <c r="H1" s="2"/>
      <c r="I1" s="2"/>
    </row>
    <row r="2" spans="2:9" ht="16.5" customHeight="1">
      <c r="B2" s="2" t="s">
        <v>209</v>
      </c>
      <c r="C2" s="2"/>
      <c r="D2" s="2"/>
      <c r="E2" s="2"/>
      <c r="F2" s="2"/>
      <c r="G2" s="2"/>
      <c r="H2" s="2"/>
      <c r="I2" s="2"/>
    </row>
    <row r="3" spans="2:9" ht="18" customHeight="1">
      <c r="B3" s="400" t="s">
        <v>57</v>
      </c>
      <c r="C3" s="232" t="s">
        <v>58</v>
      </c>
      <c r="D3" s="232" t="s">
        <v>59</v>
      </c>
      <c r="E3" s="232" t="s">
        <v>60</v>
      </c>
      <c r="F3" s="232" t="s">
        <v>223</v>
      </c>
      <c r="G3" s="232" t="s">
        <v>148</v>
      </c>
      <c r="H3" s="232" t="s">
        <v>224</v>
      </c>
      <c r="I3" s="232" t="s">
        <v>225</v>
      </c>
    </row>
    <row r="4" spans="2:9" ht="26.25" customHeight="1">
      <c r="B4" s="401"/>
      <c r="C4" s="403" t="s">
        <v>226</v>
      </c>
      <c r="D4" s="405" t="s">
        <v>367</v>
      </c>
      <c r="E4" s="405"/>
      <c r="F4" s="405"/>
      <c r="G4" s="403" t="s">
        <v>227</v>
      </c>
      <c r="H4" s="403" t="s">
        <v>228</v>
      </c>
      <c r="I4" s="398" t="s">
        <v>350</v>
      </c>
    </row>
    <row r="5" spans="2:9" ht="26.25" customHeight="1">
      <c r="B5" s="402"/>
      <c r="C5" s="404"/>
      <c r="D5" s="345" t="s">
        <v>232</v>
      </c>
      <c r="E5" s="345" t="s">
        <v>368</v>
      </c>
      <c r="F5" s="345" t="s">
        <v>229</v>
      </c>
      <c r="G5" s="404"/>
      <c r="H5" s="404"/>
      <c r="I5" s="399"/>
    </row>
    <row r="6" spans="2:9" ht="26.65" customHeight="1">
      <c r="B6" s="9" t="s">
        <v>86</v>
      </c>
      <c r="C6" s="107">
        <f>年齢階層別_歯科医療費!E6</f>
        <v>95013160</v>
      </c>
      <c r="D6" s="317">
        <v>1307547620</v>
      </c>
      <c r="E6" s="382">
        <v>1037822940</v>
      </c>
      <c r="F6" s="382">
        <f>SUM(D6:E6)</f>
        <v>2345370560</v>
      </c>
      <c r="G6" s="112">
        <v>384087660</v>
      </c>
      <c r="H6" s="112">
        <f>SUM(C6,D6,E6,G6)</f>
        <v>2824471380</v>
      </c>
      <c r="I6" s="240">
        <f>IFERROR(C6/H6,"-")</f>
        <v>3.3639271643106539E-2</v>
      </c>
    </row>
    <row r="7" spans="2:9" ht="26.65" customHeight="1">
      <c r="B7" s="9" t="s">
        <v>87</v>
      </c>
      <c r="C7" s="107">
        <f>年齢階層別_歯科医療費!E7</f>
        <v>350826980</v>
      </c>
      <c r="D7" s="317">
        <v>5002794170</v>
      </c>
      <c r="E7" s="382">
        <v>4399209060</v>
      </c>
      <c r="F7" s="382">
        <f t="shared" ref="F7:F11" si="0">SUM(D7:E7)</f>
        <v>9402003230</v>
      </c>
      <c r="G7" s="112">
        <v>1374493580</v>
      </c>
      <c r="H7" s="112">
        <f t="shared" ref="H7:H12" si="1">SUM(C7,D7,E7,G7)</f>
        <v>11127323790</v>
      </c>
      <c r="I7" s="240">
        <f t="shared" ref="I7:I12" si="2">IFERROR(C7/H7,"-")</f>
        <v>3.1528423781042862E-2</v>
      </c>
    </row>
    <row r="8" spans="2:9" ht="26.65" customHeight="1">
      <c r="B8" s="9" t="s">
        <v>88</v>
      </c>
      <c r="C8" s="107">
        <f>年齢階層別_歯科医療費!E8</f>
        <v>21293615660</v>
      </c>
      <c r="D8" s="317">
        <v>150464689090</v>
      </c>
      <c r="E8" s="382">
        <v>129989994240</v>
      </c>
      <c r="F8" s="382">
        <f t="shared" si="0"/>
        <v>280454683330</v>
      </c>
      <c r="G8" s="112">
        <v>57241979360</v>
      </c>
      <c r="H8" s="112">
        <f t="shared" si="1"/>
        <v>358990278350</v>
      </c>
      <c r="I8" s="240">
        <f t="shared" si="2"/>
        <v>5.9315298892967917E-2</v>
      </c>
    </row>
    <row r="9" spans="2:9" ht="26.65" customHeight="1">
      <c r="B9" s="9" t="s">
        <v>89</v>
      </c>
      <c r="C9" s="107">
        <f>年齢階層別_歯科医療費!E9</f>
        <v>21392031150</v>
      </c>
      <c r="D9" s="317">
        <v>193437452650</v>
      </c>
      <c r="E9" s="382">
        <v>133365964360</v>
      </c>
      <c r="F9" s="382">
        <f t="shared" si="0"/>
        <v>326803417010</v>
      </c>
      <c r="G9" s="112">
        <v>63476692300</v>
      </c>
      <c r="H9" s="112">
        <f t="shared" si="1"/>
        <v>411672140460</v>
      </c>
      <c r="I9" s="240">
        <f t="shared" si="2"/>
        <v>5.1963757193033928E-2</v>
      </c>
    </row>
    <row r="10" spans="2:9" ht="26.65" customHeight="1">
      <c r="B10" s="9" t="s">
        <v>90</v>
      </c>
      <c r="C10" s="107">
        <f>年齢階層別_歯科医療費!E10</f>
        <v>13463819200</v>
      </c>
      <c r="D10" s="317">
        <v>162534153980</v>
      </c>
      <c r="E10" s="382">
        <v>81992958510</v>
      </c>
      <c r="F10" s="382">
        <f t="shared" si="0"/>
        <v>244527112490</v>
      </c>
      <c r="G10" s="112">
        <v>41806578270</v>
      </c>
      <c r="H10" s="112">
        <f t="shared" si="1"/>
        <v>299797509960</v>
      </c>
      <c r="I10" s="240">
        <f t="shared" si="2"/>
        <v>4.4909709896511107E-2</v>
      </c>
    </row>
    <row r="11" spans="2:9" ht="26.65" customHeight="1">
      <c r="B11" s="9" t="s">
        <v>91</v>
      </c>
      <c r="C11" s="107">
        <f>年齢階層別_歯科医療費!E11</f>
        <v>6670976980</v>
      </c>
      <c r="D11" s="317">
        <v>94274023200</v>
      </c>
      <c r="E11" s="382">
        <v>36953491140</v>
      </c>
      <c r="F11" s="382">
        <f t="shared" si="0"/>
        <v>131227514340</v>
      </c>
      <c r="G11" s="112">
        <v>19594460820</v>
      </c>
      <c r="H11" s="112">
        <f t="shared" si="1"/>
        <v>157492952140</v>
      </c>
      <c r="I11" s="240">
        <f t="shared" si="2"/>
        <v>4.2357304814948017E-2</v>
      </c>
    </row>
    <row r="12" spans="2:9" ht="26.65" customHeight="1" thickBot="1">
      <c r="B12" s="9" t="s">
        <v>92</v>
      </c>
      <c r="C12" s="107">
        <f>年齢階層別_歯科医療費!E12</f>
        <v>2569247570</v>
      </c>
      <c r="D12" s="317">
        <v>36595586810</v>
      </c>
      <c r="E12" s="382">
        <v>12231317090</v>
      </c>
      <c r="F12" s="382">
        <f>SUM(D12:E12)</f>
        <v>48826903900</v>
      </c>
      <c r="G12" s="112">
        <v>6248430450</v>
      </c>
      <c r="H12" s="112">
        <f t="shared" si="1"/>
        <v>57644581920</v>
      </c>
      <c r="I12" s="240">
        <f t="shared" si="2"/>
        <v>4.4570495342747728E-2</v>
      </c>
    </row>
    <row r="13" spans="2:9" ht="26.65" customHeight="1" thickTop="1">
      <c r="B13" s="10" t="s">
        <v>200</v>
      </c>
      <c r="C13" s="109">
        <f>年齢階層別_歯科医療費!E13</f>
        <v>65835530700</v>
      </c>
      <c r="D13" s="145">
        <f>SUM(D6:D12)</f>
        <v>643616247520</v>
      </c>
      <c r="E13" s="109">
        <f>SUM(E6:E12)</f>
        <v>399970757340</v>
      </c>
      <c r="F13" s="109">
        <f>SUM(D13:E13)</f>
        <v>1043587004860</v>
      </c>
      <c r="G13" s="113">
        <f>SUM(G6:G12)</f>
        <v>190126722440</v>
      </c>
      <c r="H13" s="113">
        <f>SUM(C13,D13,E13,G13)</f>
        <v>1299549258000</v>
      </c>
      <c r="I13" s="241">
        <f>IFERROR(C13/H13,"-")</f>
        <v>5.0660281089552978E-2</v>
      </c>
    </row>
    <row r="14" spans="2:9" ht="13.5" customHeight="1">
      <c r="B14" s="21" t="s">
        <v>384</v>
      </c>
    </row>
    <row r="15" spans="2:9" ht="13.5" customHeight="1">
      <c r="B15" s="21" t="s">
        <v>93</v>
      </c>
    </row>
    <row r="16" spans="2:9" ht="13.5" customHeight="1">
      <c r="B16" s="21" t="s">
        <v>385</v>
      </c>
    </row>
    <row r="17" spans="2:23" ht="13.5" customHeight="1">
      <c r="B17" s="2"/>
    </row>
    <row r="18" spans="2:23" ht="13.5" customHeight="1">
      <c r="B18" s="2"/>
    </row>
    <row r="19" spans="2:23" ht="16.5" customHeight="1">
      <c r="B19" s="4" t="s">
        <v>485</v>
      </c>
    </row>
    <row r="20" spans="2:23" ht="16.5" customHeight="1">
      <c r="B20" s="2" t="s">
        <v>209</v>
      </c>
      <c r="O20" s="14" t="s">
        <v>230</v>
      </c>
    </row>
    <row r="21" spans="2:23">
      <c r="O21" s="242"/>
      <c r="P21" s="234" t="s">
        <v>86</v>
      </c>
      <c r="Q21" s="234" t="s">
        <v>87</v>
      </c>
      <c r="R21" s="234" t="s">
        <v>88</v>
      </c>
      <c r="S21" s="234" t="s">
        <v>89</v>
      </c>
      <c r="T21" s="234" t="s">
        <v>90</v>
      </c>
      <c r="U21" s="234" t="s">
        <v>91</v>
      </c>
      <c r="V21" s="234" t="s">
        <v>92</v>
      </c>
      <c r="W21" s="186" t="s">
        <v>200</v>
      </c>
    </row>
    <row r="22" spans="2:23">
      <c r="O22" s="242" t="s">
        <v>231</v>
      </c>
      <c r="P22" s="243">
        <f>I6</f>
        <v>3.3639271643106539E-2</v>
      </c>
      <c r="Q22" s="243">
        <f>I7</f>
        <v>3.1528423781042862E-2</v>
      </c>
      <c r="R22" s="243">
        <f>I8</f>
        <v>5.9315298892967917E-2</v>
      </c>
      <c r="S22" s="243">
        <f>I9</f>
        <v>5.1963757193033928E-2</v>
      </c>
      <c r="T22" s="243">
        <f>I10</f>
        <v>4.4909709896511107E-2</v>
      </c>
      <c r="U22" s="243">
        <f>I11</f>
        <v>4.2357304814948017E-2</v>
      </c>
      <c r="V22" s="243">
        <f>I12</f>
        <v>4.4570495342747728E-2</v>
      </c>
      <c r="W22" s="243">
        <f>I13</f>
        <v>5.0660281089552978E-2</v>
      </c>
    </row>
    <row r="23" spans="2:23">
      <c r="O23" s="242" t="s">
        <v>232</v>
      </c>
      <c r="P23" s="244">
        <f>IFERROR(D6/H6,"-")</f>
        <v>0.46293534048838547</v>
      </c>
      <c r="Q23" s="244">
        <f>IFERROR(D7/H7,"-")</f>
        <v>0.44959545209747148</v>
      </c>
      <c r="R23" s="244">
        <f>IFERROR(D8/H8,"-")</f>
        <v>0.41913304667070522</v>
      </c>
      <c r="S23" s="244">
        <f>IFERROR(D9/H9,"-")</f>
        <v>0.46988230108030665</v>
      </c>
      <c r="T23" s="244">
        <f>IFERROR(D10/H10,"-")</f>
        <v>0.54214644411718382</v>
      </c>
      <c r="U23" s="244">
        <f>IFERROR(D11/H11,"-")</f>
        <v>0.59859201265207806</v>
      </c>
      <c r="V23" s="244">
        <f>IFERROR(D12/H12,"-")</f>
        <v>0.63484868119588234</v>
      </c>
      <c r="W23" s="244">
        <f>IFERROR(D13/H13,"-")</f>
        <v>0.49526114039765007</v>
      </c>
    </row>
    <row r="24" spans="2:23">
      <c r="O24" s="242" t="s">
        <v>233</v>
      </c>
      <c r="P24" s="244">
        <f>IFERROR(E6/H6,"-")</f>
        <v>0.36743970831101147</v>
      </c>
      <c r="Q24" s="244">
        <f>IFERROR(E7/H7,"-")</f>
        <v>0.39535194113372701</v>
      </c>
      <c r="R24" s="244">
        <f>IFERROR(E8/H8,"-")</f>
        <v>0.36209892601399468</v>
      </c>
      <c r="S24" s="244">
        <f>IFERROR(E9/H9,"-")</f>
        <v>0.32396159771943195</v>
      </c>
      <c r="T24" s="244">
        <f>IFERROR(E10/H10,"-")</f>
        <v>0.27349446138141636</v>
      </c>
      <c r="U24" s="244">
        <f>IFERROR(E11/H11,"-")</f>
        <v>0.2346358401304903</v>
      </c>
      <c r="V24" s="244">
        <f>IFERROR(E12/H12,"-")</f>
        <v>0.21218502559312169</v>
      </c>
      <c r="W24" s="244">
        <f>IFERROR(E13/H13,"-")</f>
        <v>0.30777652703642266</v>
      </c>
    </row>
    <row r="25" spans="2:23">
      <c r="O25" s="242" t="s">
        <v>234</v>
      </c>
      <c r="P25" s="244">
        <f>IFERROR(G6/H6,"-")</f>
        <v>0.13598567955749652</v>
      </c>
      <c r="Q25" s="244">
        <f>IFERROR(G7/H7,"-")</f>
        <v>0.12352418298775864</v>
      </c>
      <c r="R25" s="244">
        <f>IFERROR(G8/H8,"-")</f>
        <v>0.15945272842233221</v>
      </c>
      <c r="S25" s="244">
        <f>IFERROR(G9/H9,"-")</f>
        <v>0.15419234400722751</v>
      </c>
      <c r="T25" s="244">
        <f>IFERROR(G10/H10,"-")</f>
        <v>0.13944938460488873</v>
      </c>
      <c r="U25" s="244">
        <f>IFERROR(G11/H11,"-")</f>
        <v>0.12441484240248366</v>
      </c>
      <c r="V25" s="244">
        <f>IFERROR(G12/H12,"-")</f>
        <v>0.10839579786824829</v>
      </c>
      <c r="W25" s="244">
        <f>IFERROR(G13/H13,"-")</f>
        <v>0.14630205147637429</v>
      </c>
    </row>
    <row r="51" spans="2:2" ht="13.5" customHeight="1">
      <c r="B51" s="21" t="s">
        <v>384</v>
      </c>
    </row>
    <row r="52" spans="2:2" ht="13.5" customHeight="1">
      <c r="B52" s="21" t="s">
        <v>93</v>
      </c>
    </row>
    <row r="53" spans="2:2" ht="13.5" customHeight="1">
      <c r="B53" s="21" t="s">
        <v>385</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ignoredErrors>
    <ignoredError sqref="C6:C12 F6:F12 H6:H12 D13:E13 G13 P23:V25" emptyCellReference="1"/>
    <ignoredError sqref="F1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M79"/>
  <sheetViews>
    <sheetView showGridLines="0" zoomScaleNormal="100" zoomScaleSheetLayoutView="100" workbookViewId="0"/>
  </sheetViews>
  <sheetFormatPr defaultColWidth="9" defaultRowHeight="13.5"/>
  <cols>
    <col min="1" max="1" width="4.625" style="3" customWidth="1"/>
    <col min="2" max="9" width="15.375" style="3" customWidth="1"/>
    <col min="10" max="12" width="20.625" style="3" customWidth="1"/>
    <col min="13" max="13" width="5.625" style="2" customWidth="1"/>
    <col min="14" max="16384" width="9" style="3"/>
  </cols>
  <sheetData>
    <row r="1" spans="2:12" ht="16.5" customHeight="1">
      <c r="B1" s="2" t="s">
        <v>260</v>
      </c>
      <c r="C1" s="2"/>
      <c r="D1" s="2"/>
      <c r="E1" s="2"/>
      <c r="F1" s="2"/>
      <c r="G1" s="2"/>
      <c r="H1" s="2"/>
      <c r="I1" s="2"/>
      <c r="J1" s="2" t="s">
        <v>331</v>
      </c>
      <c r="K1" s="2"/>
      <c r="L1" s="2"/>
    </row>
    <row r="2" spans="2:12" ht="16.5" customHeight="1">
      <c r="B2" s="2" t="s">
        <v>208</v>
      </c>
      <c r="J2" s="2" t="s">
        <v>208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260</v>
      </c>
    </row>
    <row r="2" spans="2:16" ht="16.5" customHeight="1">
      <c r="B2" s="38" t="s">
        <v>216</v>
      </c>
    </row>
    <row r="4" spans="2:16" ht="13.5" customHeight="1">
      <c r="B4" s="39"/>
      <c r="C4" s="40"/>
      <c r="D4" s="40"/>
      <c r="E4" s="40"/>
      <c r="F4" s="40"/>
      <c r="G4" s="41"/>
    </row>
    <row r="5" spans="2:16" ht="13.5" customHeight="1">
      <c r="B5" s="42"/>
      <c r="C5" s="43"/>
      <c r="D5" s="55">
        <v>16960</v>
      </c>
      <c r="E5" s="31" t="s">
        <v>382</v>
      </c>
      <c r="F5" s="55">
        <v>17700</v>
      </c>
      <c r="G5" s="44" t="s">
        <v>482</v>
      </c>
    </row>
    <row r="6" spans="2:16">
      <c r="B6" s="42"/>
      <c r="D6" s="55"/>
      <c r="E6" s="31"/>
      <c r="F6" s="55"/>
      <c r="G6" s="44"/>
    </row>
    <row r="7" spans="2:16">
      <c r="B7" s="42"/>
      <c r="C7" s="45"/>
      <c r="D7" s="55">
        <v>16220</v>
      </c>
      <c r="E7" s="31" t="s">
        <v>382</v>
      </c>
      <c r="F7" s="55">
        <v>16960</v>
      </c>
      <c r="G7" s="44" t="s">
        <v>483</v>
      </c>
    </row>
    <row r="8" spans="2:16">
      <c r="B8" s="42"/>
      <c r="D8" s="55"/>
      <c r="E8" s="31"/>
      <c r="F8" s="55"/>
      <c r="G8" s="44"/>
    </row>
    <row r="9" spans="2:16">
      <c r="B9" s="42"/>
      <c r="C9" s="46"/>
      <c r="D9" s="55">
        <v>15480</v>
      </c>
      <c r="E9" s="31" t="s">
        <v>382</v>
      </c>
      <c r="F9" s="55">
        <v>16220</v>
      </c>
      <c r="G9" s="44" t="s">
        <v>483</v>
      </c>
    </row>
    <row r="10" spans="2:16">
      <c r="B10" s="42"/>
      <c r="D10" s="55"/>
      <c r="E10" s="31"/>
      <c r="F10" s="55"/>
      <c r="G10" s="44"/>
    </row>
    <row r="11" spans="2:16">
      <c r="B11" s="42"/>
      <c r="C11" s="47"/>
      <c r="D11" s="55">
        <v>14740</v>
      </c>
      <c r="E11" s="31" t="s">
        <v>382</v>
      </c>
      <c r="F11" s="55">
        <v>15480</v>
      </c>
      <c r="G11" s="44" t="s">
        <v>483</v>
      </c>
    </row>
    <row r="12" spans="2:16">
      <c r="B12" s="42"/>
      <c r="D12" s="55"/>
      <c r="E12" s="31"/>
      <c r="F12" s="55"/>
      <c r="G12" s="44"/>
    </row>
    <row r="13" spans="2:16">
      <c r="B13" s="42"/>
      <c r="C13" s="48"/>
      <c r="D13" s="55">
        <v>14000</v>
      </c>
      <c r="E13" s="31" t="s">
        <v>382</v>
      </c>
      <c r="F13" s="55">
        <v>14740</v>
      </c>
      <c r="G13" s="44" t="s">
        <v>483</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259</v>
      </c>
      <c r="J1" s="2" t="s">
        <v>262</v>
      </c>
    </row>
    <row r="2" spans="2:10" ht="16.5" customHeight="1">
      <c r="B2" s="2" t="s">
        <v>208</v>
      </c>
      <c r="J2" s="2" t="s">
        <v>208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259</v>
      </c>
    </row>
    <row r="2" spans="2:16" ht="16.5" customHeight="1">
      <c r="B2" s="38" t="s">
        <v>219</v>
      </c>
    </row>
    <row r="4" spans="2:16" ht="13.5" customHeight="1">
      <c r="B4" s="39"/>
      <c r="C4" s="40"/>
      <c r="D4" s="40"/>
      <c r="E4" s="40"/>
      <c r="F4" s="40"/>
      <c r="G4" s="41"/>
    </row>
    <row r="5" spans="2:16" ht="13.5" customHeight="1">
      <c r="B5" s="42"/>
      <c r="C5" s="43"/>
      <c r="D5" s="55">
        <v>89060</v>
      </c>
      <c r="E5" s="31" t="s">
        <v>382</v>
      </c>
      <c r="F5" s="57">
        <v>94500</v>
      </c>
      <c r="G5" s="44" t="s">
        <v>482</v>
      </c>
    </row>
    <row r="6" spans="2:16">
      <c r="B6" s="42"/>
      <c r="D6" s="55"/>
      <c r="E6" s="31"/>
      <c r="F6" s="55"/>
      <c r="G6" s="44"/>
    </row>
    <row r="7" spans="2:16">
      <c r="B7" s="42"/>
      <c r="C7" s="45"/>
      <c r="D7" s="55">
        <v>83620</v>
      </c>
      <c r="E7" s="31" t="s">
        <v>382</v>
      </c>
      <c r="F7" s="55">
        <v>89060</v>
      </c>
      <c r="G7" s="44" t="s">
        <v>483</v>
      </c>
    </row>
    <row r="8" spans="2:16">
      <c r="B8" s="42"/>
      <c r="D8" s="55"/>
      <c r="E8" s="31"/>
      <c r="F8" s="55"/>
      <c r="G8" s="44"/>
    </row>
    <row r="9" spans="2:16">
      <c r="B9" s="42"/>
      <c r="C9" s="46"/>
      <c r="D9" s="55">
        <v>78180</v>
      </c>
      <c r="E9" s="31" t="s">
        <v>382</v>
      </c>
      <c r="F9" s="55">
        <v>83620</v>
      </c>
      <c r="G9" s="44" t="s">
        <v>483</v>
      </c>
    </row>
    <row r="10" spans="2:16">
      <c r="B10" s="42"/>
      <c r="D10" s="55"/>
      <c r="E10" s="31"/>
      <c r="F10" s="55"/>
      <c r="G10" s="44"/>
    </row>
    <row r="11" spans="2:16">
      <c r="B11" s="42"/>
      <c r="C11" s="47"/>
      <c r="D11" s="55">
        <v>72740</v>
      </c>
      <c r="E11" s="31" t="s">
        <v>382</v>
      </c>
      <c r="F11" s="55">
        <v>78180</v>
      </c>
      <c r="G11" s="44" t="s">
        <v>483</v>
      </c>
    </row>
    <row r="12" spans="2:16">
      <c r="B12" s="42"/>
      <c r="D12" s="55"/>
      <c r="E12" s="31"/>
      <c r="F12" s="55"/>
      <c r="G12" s="44"/>
    </row>
    <row r="13" spans="2:16">
      <c r="B13" s="42"/>
      <c r="C13" s="48"/>
      <c r="D13" s="55">
        <v>67300</v>
      </c>
      <c r="E13" s="31" t="s">
        <v>382</v>
      </c>
      <c r="F13" s="55">
        <v>72740</v>
      </c>
      <c r="G13" s="44" t="s">
        <v>483</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487</v>
      </c>
      <c r="J1" s="2" t="s">
        <v>488</v>
      </c>
    </row>
    <row r="2" spans="2:10" ht="16.5" customHeight="1">
      <c r="B2" s="2" t="s">
        <v>208</v>
      </c>
      <c r="J2" s="2" t="s">
        <v>208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489</v>
      </c>
    </row>
    <row r="2" spans="2:16" ht="16.5" customHeight="1">
      <c r="B2" s="38" t="s">
        <v>219</v>
      </c>
    </row>
    <row r="4" spans="2:16" ht="13.5" customHeight="1">
      <c r="B4" s="39"/>
      <c r="C4" s="40"/>
      <c r="D4" s="40"/>
      <c r="E4" s="40"/>
      <c r="F4" s="40"/>
      <c r="G4" s="41"/>
    </row>
    <row r="5" spans="2:16" ht="13.5" customHeight="1">
      <c r="B5" s="42"/>
      <c r="C5" s="43"/>
      <c r="D5" s="52">
        <v>0.6120000000000001</v>
      </c>
      <c r="E5" s="31" t="s">
        <v>382</v>
      </c>
      <c r="F5" s="53">
        <v>0.65800000000000003</v>
      </c>
      <c r="G5" s="44" t="s">
        <v>482</v>
      </c>
    </row>
    <row r="6" spans="2:16">
      <c r="B6" s="42"/>
      <c r="D6" s="52"/>
      <c r="E6" s="31"/>
      <c r="F6" s="53"/>
      <c r="G6" s="44"/>
    </row>
    <row r="7" spans="2:16">
      <c r="B7" s="42"/>
      <c r="C7" s="45"/>
      <c r="D7" s="52">
        <v>0.56500000000000006</v>
      </c>
      <c r="E7" s="31" t="s">
        <v>382</v>
      </c>
      <c r="F7" s="53">
        <v>0.6120000000000001</v>
      </c>
      <c r="G7" s="44" t="s">
        <v>483</v>
      </c>
    </row>
    <row r="8" spans="2:16">
      <c r="B8" s="42"/>
      <c r="D8" s="52"/>
      <c r="E8" s="31"/>
      <c r="F8" s="53"/>
      <c r="G8" s="44"/>
    </row>
    <row r="9" spans="2:16">
      <c r="B9" s="42"/>
      <c r="C9" s="46"/>
      <c r="D9" s="52">
        <v>0.51800000000000002</v>
      </c>
      <c r="E9" s="31" t="s">
        <v>382</v>
      </c>
      <c r="F9" s="53">
        <v>0.56500000000000006</v>
      </c>
      <c r="G9" s="44" t="s">
        <v>483</v>
      </c>
    </row>
    <row r="10" spans="2:16">
      <c r="B10" s="42"/>
      <c r="D10" s="52"/>
      <c r="E10" s="31"/>
      <c r="F10" s="53"/>
      <c r="G10" s="44"/>
    </row>
    <row r="11" spans="2:16">
      <c r="B11" s="42"/>
      <c r="C11" s="47"/>
      <c r="D11" s="52">
        <v>0.47099999999999997</v>
      </c>
      <c r="E11" s="31" t="s">
        <v>382</v>
      </c>
      <c r="F11" s="53">
        <v>0.51800000000000002</v>
      </c>
      <c r="G11" s="44" t="s">
        <v>483</v>
      </c>
    </row>
    <row r="12" spans="2:16">
      <c r="B12" s="42"/>
      <c r="D12" s="52"/>
      <c r="E12" s="31"/>
      <c r="F12" s="53"/>
      <c r="G12" s="44"/>
    </row>
    <row r="13" spans="2:16">
      <c r="B13" s="42"/>
      <c r="C13" s="48"/>
      <c r="D13" s="52">
        <v>0.42399999999999999</v>
      </c>
      <c r="E13" s="31" t="s">
        <v>382</v>
      </c>
      <c r="F13" s="53">
        <v>0.47099999999999997</v>
      </c>
      <c r="G13" s="44" t="s">
        <v>483</v>
      </c>
    </row>
    <row r="14" spans="2:16">
      <c r="B14" s="49"/>
      <c r="C14" s="50"/>
      <c r="D14" s="50"/>
      <c r="E14" s="50"/>
      <c r="F14" s="50"/>
      <c r="G14" s="54"/>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D9A8-08B8-4F36-91FB-56E47C009B6F}">
  <sheetPr codeName="Sheet45"/>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255</v>
      </c>
      <c r="J1" s="2" t="s">
        <v>265</v>
      </c>
    </row>
    <row r="2" spans="2:10" ht="16.5" customHeight="1">
      <c r="B2" s="2" t="s">
        <v>208</v>
      </c>
      <c r="J2" s="2" t="s">
        <v>208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8C6E-C302-4596-9F9F-C786FACB0BE8}">
  <sheetPr codeName="Sheet46"/>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255</v>
      </c>
    </row>
    <row r="2" spans="2:16" ht="16.5" customHeight="1">
      <c r="B2" s="38" t="s">
        <v>216</v>
      </c>
    </row>
    <row r="4" spans="2:16" ht="13.5" customHeight="1">
      <c r="B4" s="39"/>
      <c r="C4" s="40"/>
      <c r="D4" s="40"/>
      <c r="E4" s="40"/>
      <c r="F4" s="40"/>
      <c r="G4" s="41"/>
    </row>
    <row r="5" spans="2:16" ht="13.5" customHeight="1">
      <c r="B5" s="42"/>
      <c r="C5" s="43"/>
      <c r="D5" s="249">
        <v>2.9899999999999998</v>
      </c>
      <c r="E5" s="31" t="s">
        <v>382</v>
      </c>
      <c r="F5" s="249">
        <v>3.2</v>
      </c>
      <c r="G5" s="44" t="s">
        <v>482</v>
      </c>
    </row>
    <row r="6" spans="2:16">
      <c r="B6" s="42"/>
      <c r="D6" s="55"/>
      <c r="E6" s="31"/>
      <c r="F6" s="55"/>
      <c r="G6" s="44"/>
    </row>
    <row r="7" spans="2:16">
      <c r="B7" s="42"/>
      <c r="C7" s="45"/>
      <c r="D7" s="249">
        <v>2.8</v>
      </c>
      <c r="E7" s="31" t="s">
        <v>382</v>
      </c>
      <c r="F7" s="249">
        <v>2.9899999999999998</v>
      </c>
      <c r="G7" s="44" t="s">
        <v>483</v>
      </c>
    </row>
    <row r="8" spans="2:16">
      <c r="B8" s="42"/>
      <c r="D8" s="55"/>
      <c r="E8" s="31"/>
      <c r="F8" s="55"/>
      <c r="G8" s="44"/>
    </row>
    <row r="9" spans="2:16">
      <c r="B9" s="42"/>
      <c r="C9" s="46"/>
      <c r="D9" s="249">
        <v>2.61</v>
      </c>
      <c r="E9" s="31" t="s">
        <v>382</v>
      </c>
      <c r="F9" s="249">
        <v>2.8</v>
      </c>
      <c r="G9" s="44" t="s">
        <v>483</v>
      </c>
    </row>
    <row r="10" spans="2:16">
      <c r="B10" s="42"/>
      <c r="D10" s="55"/>
      <c r="E10" s="31"/>
      <c r="F10" s="55"/>
      <c r="G10" s="44"/>
    </row>
    <row r="11" spans="2:16">
      <c r="B11" s="42"/>
      <c r="C11" s="47"/>
      <c r="D11" s="249">
        <v>2.42</v>
      </c>
      <c r="E11" s="31" t="s">
        <v>382</v>
      </c>
      <c r="F11" s="249">
        <v>2.61</v>
      </c>
      <c r="G11" s="44" t="s">
        <v>483</v>
      </c>
    </row>
    <row r="12" spans="2:16">
      <c r="B12" s="42"/>
      <c r="D12" s="55"/>
      <c r="E12" s="31"/>
      <c r="F12" s="55"/>
      <c r="G12" s="44"/>
    </row>
    <row r="13" spans="2:16">
      <c r="B13" s="42"/>
      <c r="C13" s="48"/>
      <c r="D13" s="249">
        <v>2.23</v>
      </c>
      <c r="E13" s="31" t="s">
        <v>382</v>
      </c>
      <c r="F13" s="249">
        <v>2.42</v>
      </c>
      <c r="G13" s="44" t="s">
        <v>483</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4BF88-A30B-482F-95A4-8996A8F9A201}">
  <sheetPr codeName="Sheet47"/>
  <dimension ref="B1:J79"/>
  <sheetViews>
    <sheetView showGridLines="0" zoomScaleNormal="100" zoomScaleSheetLayoutView="62"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266</v>
      </c>
      <c r="J1" s="2" t="s">
        <v>379</v>
      </c>
    </row>
    <row r="2" spans="2:10" ht="16.5" customHeight="1">
      <c r="B2" s="2" t="s">
        <v>208</v>
      </c>
      <c r="J2" s="2" t="s">
        <v>378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39780-BCA0-4651-A74A-583E4F8F7C36}">
  <sheetPr codeName="Sheet48"/>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266</v>
      </c>
    </row>
    <row r="2" spans="2:16" ht="16.5" customHeight="1">
      <c r="B2" s="38" t="s">
        <v>216</v>
      </c>
    </row>
    <row r="4" spans="2:16" ht="13.5" customHeight="1">
      <c r="B4" s="39"/>
      <c r="C4" s="40"/>
      <c r="D4" s="40"/>
      <c r="E4" s="40"/>
      <c r="F4" s="40"/>
      <c r="G4" s="41"/>
    </row>
    <row r="5" spans="2:16" ht="13.5" customHeight="1">
      <c r="B5" s="42"/>
      <c r="C5" s="43"/>
      <c r="D5" s="250">
        <v>1.9800000000000002</v>
      </c>
      <c r="E5" s="31" t="s">
        <v>178</v>
      </c>
      <c r="F5" s="250">
        <v>2.08</v>
      </c>
      <c r="G5" s="44" t="s">
        <v>179</v>
      </c>
    </row>
    <row r="6" spans="2:16">
      <c r="B6" s="42"/>
      <c r="D6" s="55"/>
      <c r="E6" s="31"/>
      <c r="F6" s="55"/>
      <c r="G6" s="44"/>
    </row>
    <row r="7" spans="2:16">
      <c r="B7" s="42"/>
      <c r="C7" s="45"/>
      <c r="D7" s="250">
        <v>1.9000000000000001</v>
      </c>
      <c r="E7" s="31" t="s">
        <v>178</v>
      </c>
      <c r="F7" s="250">
        <v>1.9800000000000002</v>
      </c>
      <c r="G7" s="44" t="s">
        <v>180</v>
      </c>
    </row>
    <row r="8" spans="2:16">
      <c r="B8" s="42"/>
      <c r="D8" s="55"/>
      <c r="E8" s="31"/>
      <c r="F8" s="55"/>
      <c r="G8" s="44"/>
    </row>
    <row r="9" spans="2:16">
      <c r="B9" s="42"/>
      <c r="C9" s="46"/>
      <c r="D9" s="250">
        <v>1.82</v>
      </c>
      <c r="E9" s="31" t="s">
        <v>178</v>
      </c>
      <c r="F9" s="250">
        <v>1.9000000000000001</v>
      </c>
      <c r="G9" s="44" t="s">
        <v>180</v>
      </c>
    </row>
    <row r="10" spans="2:16">
      <c r="B10" s="42"/>
      <c r="D10" s="55"/>
      <c r="E10" s="31"/>
      <c r="F10" s="55"/>
      <c r="G10" s="44"/>
    </row>
    <row r="11" spans="2:16">
      <c r="B11" s="42"/>
      <c r="C11" s="47"/>
      <c r="D11" s="250">
        <v>1.74</v>
      </c>
      <c r="E11" s="31" t="s">
        <v>178</v>
      </c>
      <c r="F11" s="250">
        <v>1.82</v>
      </c>
      <c r="G11" s="44" t="s">
        <v>180</v>
      </c>
    </row>
    <row r="12" spans="2:16">
      <c r="B12" s="42"/>
      <c r="D12" s="55"/>
      <c r="E12" s="31"/>
      <c r="F12" s="55"/>
      <c r="G12" s="44"/>
    </row>
    <row r="13" spans="2:16">
      <c r="B13" s="42"/>
      <c r="C13" s="48"/>
      <c r="D13" s="250">
        <v>1.66</v>
      </c>
      <c r="E13" s="31" t="s">
        <v>178</v>
      </c>
      <c r="F13" s="250">
        <v>1.74</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9855-F012-428A-9EE0-8ED7E827BDC5}">
  <sheetPr codeName="Sheet21"/>
  <dimension ref="B1:I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235</v>
      </c>
      <c r="C1" s="2"/>
      <c r="D1" s="2"/>
      <c r="E1" s="2"/>
      <c r="F1" s="2"/>
      <c r="G1" s="2"/>
      <c r="H1" s="2"/>
      <c r="I1" s="2"/>
    </row>
    <row r="2" spans="2:9" ht="16.5" customHeight="1">
      <c r="B2" s="2" t="s">
        <v>236</v>
      </c>
      <c r="C2" s="2"/>
      <c r="D2" s="2"/>
      <c r="E2" s="2"/>
      <c r="F2" s="2"/>
      <c r="G2" s="2"/>
      <c r="H2" s="2"/>
      <c r="I2" s="2"/>
    </row>
    <row r="3" spans="2:9" ht="18" customHeight="1">
      <c r="B3" s="400" t="s">
        <v>201</v>
      </c>
      <c r="C3" s="232" t="s">
        <v>58</v>
      </c>
      <c r="D3" s="232" t="s">
        <v>59</v>
      </c>
      <c r="E3" s="232" t="s">
        <v>60</v>
      </c>
      <c r="F3" s="232" t="s">
        <v>223</v>
      </c>
      <c r="G3" s="232" t="s">
        <v>148</v>
      </c>
      <c r="H3" s="232" t="s">
        <v>224</v>
      </c>
      <c r="I3" s="232" t="s">
        <v>225</v>
      </c>
    </row>
    <row r="4" spans="2:9" ht="26.25" customHeight="1">
      <c r="B4" s="401"/>
      <c r="C4" s="403" t="s">
        <v>226</v>
      </c>
      <c r="D4" s="405" t="s">
        <v>367</v>
      </c>
      <c r="E4" s="405"/>
      <c r="F4" s="405"/>
      <c r="G4" s="403" t="s">
        <v>227</v>
      </c>
      <c r="H4" s="403" t="s">
        <v>228</v>
      </c>
      <c r="I4" s="398" t="s">
        <v>350</v>
      </c>
    </row>
    <row r="5" spans="2:9" ht="26.25" customHeight="1">
      <c r="B5" s="402"/>
      <c r="C5" s="404"/>
      <c r="D5" s="345" t="s">
        <v>232</v>
      </c>
      <c r="E5" s="345" t="s">
        <v>368</v>
      </c>
      <c r="F5" s="345" t="s">
        <v>229</v>
      </c>
      <c r="G5" s="404"/>
      <c r="H5" s="404"/>
      <c r="I5" s="399"/>
    </row>
    <row r="6" spans="2:9" ht="26.65" customHeight="1">
      <c r="B6" s="9" t="s">
        <v>196</v>
      </c>
      <c r="C6" s="107">
        <f>男女別_歯科医療費!E6</f>
        <v>24859070120</v>
      </c>
      <c r="D6" s="317">
        <v>278176465320</v>
      </c>
      <c r="E6" s="382">
        <v>177754030090</v>
      </c>
      <c r="F6" s="382">
        <f>SUM(D6:E6)</f>
        <v>455930495410</v>
      </c>
      <c r="G6" s="112">
        <v>80241285700</v>
      </c>
      <c r="H6" s="112">
        <f>SUM(C6,D6,E6,G6)</f>
        <v>561030851230</v>
      </c>
      <c r="I6" s="240">
        <f>IFERROR(C6/H6,"-")</f>
        <v>4.4309631218139169E-2</v>
      </c>
    </row>
    <row r="7" spans="2:9" ht="26.65" customHeight="1" thickBot="1">
      <c r="B7" s="9" t="s">
        <v>197</v>
      </c>
      <c r="C7" s="107">
        <f>男女別_歯科医療費!E7</f>
        <v>40976460580</v>
      </c>
      <c r="D7" s="317">
        <v>365439782200</v>
      </c>
      <c r="E7" s="382">
        <v>222216727250</v>
      </c>
      <c r="F7" s="382">
        <f t="shared" ref="F7" si="0">SUM(D7:E7)</f>
        <v>587656509450</v>
      </c>
      <c r="G7" s="112">
        <v>109885436740</v>
      </c>
      <c r="H7" s="112">
        <f t="shared" ref="H7" si="1">SUM(C7,D7,E7,G7)</f>
        <v>738518406770</v>
      </c>
      <c r="I7" s="240">
        <f t="shared" ref="I7" si="2">IFERROR(C7/H7,"-")</f>
        <v>5.54846842060654E-2</v>
      </c>
    </row>
    <row r="8" spans="2:9" ht="26.65" customHeight="1" thickTop="1">
      <c r="B8" s="10" t="s">
        <v>203</v>
      </c>
      <c r="C8" s="109">
        <f>年齢階層別_医療費全体における歯科医療費!C13</f>
        <v>65835530700</v>
      </c>
      <c r="D8" s="145">
        <f>年齢階層別_医療費全体における歯科医療費!D13</f>
        <v>643616247520</v>
      </c>
      <c r="E8" s="109">
        <f>年齢階層別_医療費全体における歯科医療費!E13</f>
        <v>399970757340</v>
      </c>
      <c r="F8" s="109">
        <f>年齢階層別_医療費全体における歯科医療費!F13</f>
        <v>1043587004860</v>
      </c>
      <c r="G8" s="113">
        <f>年齢階層別_医療費全体における歯科医療費!G13</f>
        <v>190126722440</v>
      </c>
      <c r="H8" s="113">
        <f>年齢階層別_医療費全体における歯科医療費!H13</f>
        <v>1299549258000</v>
      </c>
      <c r="I8" s="241">
        <f>年齢階層別_医療費全体における歯科医療費!I13</f>
        <v>5.0660281089552978E-2</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8" max="16383" man="1"/>
  </rowBreaks>
  <ignoredErrors>
    <ignoredError sqref="C7 F6:F7 H6:H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7F08-451B-403C-837C-8FED0EC7D9A4}">
  <sheetPr codeName="Sheet49"/>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267</v>
      </c>
      <c r="J1" s="2" t="s">
        <v>380</v>
      </c>
    </row>
    <row r="2" spans="2:10" ht="16.5" customHeight="1">
      <c r="B2" s="2" t="s">
        <v>208</v>
      </c>
      <c r="J2" s="2" t="s">
        <v>378</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0914-AEFD-4712-BEA1-8F86C6E8020C}">
  <sheetPr codeName="Sheet50"/>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267</v>
      </c>
    </row>
    <row r="2" spans="2:16" ht="16.5" customHeight="1">
      <c r="B2" s="38" t="s">
        <v>216</v>
      </c>
    </row>
    <row r="4" spans="2:16" ht="13.5" customHeight="1">
      <c r="B4" s="39"/>
      <c r="C4" s="40"/>
      <c r="D4" s="40"/>
      <c r="E4" s="40"/>
      <c r="F4" s="40"/>
      <c r="G4" s="41"/>
    </row>
    <row r="5" spans="2:16" ht="13.5" customHeight="1">
      <c r="B5" s="42"/>
      <c r="C5" s="43"/>
      <c r="D5" s="55">
        <v>8856</v>
      </c>
      <c r="E5" s="31" t="s">
        <v>178</v>
      </c>
      <c r="F5" s="57">
        <v>9170</v>
      </c>
      <c r="G5" s="44" t="s">
        <v>179</v>
      </c>
    </row>
    <row r="6" spans="2:16">
      <c r="B6" s="42"/>
      <c r="D6" s="55"/>
      <c r="E6" s="31"/>
      <c r="F6" s="55"/>
      <c r="G6" s="44"/>
    </row>
    <row r="7" spans="2:16">
      <c r="B7" s="42"/>
      <c r="C7" s="45"/>
      <c r="D7" s="55">
        <v>8542</v>
      </c>
      <c r="E7" s="31" t="s">
        <v>178</v>
      </c>
      <c r="F7" s="55">
        <v>8856</v>
      </c>
      <c r="G7" s="44" t="s">
        <v>180</v>
      </c>
    </row>
    <row r="8" spans="2:16">
      <c r="B8" s="42"/>
      <c r="D8" s="55"/>
      <c r="E8" s="31"/>
      <c r="F8" s="55"/>
      <c r="G8" s="44"/>
    </row>
    <row r="9" spans="2:16">
      <c r="B9" s="42"/>
      <c r="C9" s="46"/>
      <c r="D9" s="55">
        <v>8228</v>
      </c>
      <c r="E9" s="31" t="s">
        <v>178</v>
      </c>
      <c r="F9" s="55">
        <v>8542</v>
      </c>
      <c r="G9" s="44" t="s">
        <v>180</v>
      </c>
    </row>
    <row r="10" spans="2:16">
      <c r="B10" s="42"/>
      <c r="D10" s="55"/>
      <c r="E10" s="31"/>
      <c r="F10" s="55"/>
      <c r="G10" s="44"/>
    </row>
    <row r="11" spans="2:16">
      <c r="B11" s="42"/>
      <c r="C11" s="47"/>
      <c r="D11" s="55">
        <v>7914</v>
      </c>
      <c r="E11" s="31" t="s">
        <v>178</v>
      </c>
      <c r="F11" s="55">
        <v>8228</v>
      </c>
      <c r="G11" s="44" t="s">
        <v>180</v>
      </c>
    </row>
    <row r="12" spans="2:16">
      <c r="B12" s="42"/>
      <c r="D12" s="55"/>
      <c r="E12" s="31"/>
      <c r="F12" s="55"/>
      <c r="G12" s="44"/>
    </row>
    <row r="13" spans="2:16">
      <c r="B13" s="42"/>
      <c r="C13" s="48"/>
      <c r="D13" s="55">
        <v>7600</v>
      </c>
      <c r="E13" s="31" t="s">
        <v>178</v>
      </c>
      <c r="F13" s="55">
        <v>7914</v>
      </c>
      <c r="G13" s="44" t="s">
        <v>180</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S158"/>
  <sheetViews>
    <sheetView showGridLines="0" zoomScaleNormal="100" zoomScaleSheetLayoutView="100" zoomScalePageLayoutView="8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20.625" style="24" customWidth="1"/>
    <col min="7" max="7" width="20.625" style="32" customWidth="1"/>
    <col min="8" max="8" width="3.25" style="2" customWidth="1"/>
    <col min="9" max="9" width="18.75" style="2" customWidth="1"/>
    <col min="10" max="12" width="20.625" style="2" customWidth="1"/>
    <col min="13" max="13" width="20.625" style="32" customWidth="1"/>
    <col min="14" max="17" width="21.75" style="25" customWidth="1"/>
    <col min="18" max="18" width="10.75" style="25" customWidth="1"/>
    <col min="19" max="19" width="9" style="33"/>
    <col min="20" max="16384" width="9" style="2"/>
  </cols>
  <sheetData>
    <row r="1" spans="2:18" ht="16.5" customHeight="1">
      <c r="B1" s="2" t="s">
        <v>213</v>
      </c>
    </row>
    <row r="2" spans="2:18" ht="16.5" customHeight="1">
      <c r="B2" s="2" t="s">
        <v>208</v>
      </c>
      <c r="H2" s="2" t="s">
        <v>333</v>
      </c>
      <c r="N2" s="23"/>
      <c r="O2" s="26"/>
      <c r="P2" s="24"/>
      <c r="Q2" s="24"/>
      <c r="R2" s="24"/>
    </row>
    <row r="3" spans="2:18" s="33" customFormat="1" ht="16.5" customHeight="1">
      <c r="B3" s="442"/>
      <c r="C3" s="444" t="s">
        <v>97</v>
      </c>
      <c r="D3" s="446" t="s">
        <v>98</v>
      </c>
      <c r="E3" s="446" t="s">
        <v>99</v>
      </c>
      <c r="F3" s="27"/>
      <c r="G3" s="28"/>
      <c r="H3" s="448"/>
      <c r="I3" s="432" t="s">
        <v>97</v>
      </c>
      <c r="J3" s="450" t="s">
        <v>101</v>
      </c>
      <c r="K3" s="450"/>
      <c r="L3" s="450"/>
      <c r="M3" s="28"/>
      <c r="N3" s="440" t="s">
        <v>100</v>
      </c>
      <c r="O3" s="437" t="s">
        <v>101</v>
      </c>
      <c r="P3" s="438"/>
      <c r="Q3" s="439"/>
      <c r="R3" s="34"/>
    </row>
    <row r="4" spans="2:18" s="33" customFormat="1" ht="23.25" customHeight="1">
      <c r="B4" s="443"/>
      <c r="C4" s="445"/>
      <c r="D4" s="447"/>
      <c r="E4" s="447"/>
      <c r="F4" s="27"/>
      <c r="G4" s="28"/>
      <c r="H4" s="449"/>
      <c r="I4" s="433"/>
      <c r="J4" s="200" t="s">
        <v>390</v>
      </c>
      <c r="K4" s="200" t="s">
        <v>371</v>
      </c>
      <c r="L4" s="200" t="s">
        <v>332</v>
      </c>
      <c r="M4" s="28"/>
      <c r="N4" s="441"/>
      <c r="O4" s="381" t="s">
        <v>390</v>
      </c>
      <c r="P4" s="381" t="s">
        <v>371</v>
      </c>
      <c r="Q4" s="200" t="s">
        <v>191</v>
      </c>
      <c r="R4" s="35"/>
    </row>
    <row r="5" spans="2:18" s="33" customFormat="1" ht="13.5" customHeight="1">
      <c r="B5" s="29">
        <v>1</v>
      </c>
      <c r="C5" s="11" t="s">
        <v>50</v>
      </c>
      <c r="D5" s="112">
        <f>市区町村別_歯科医療費!I6</f>
        <v>46891.808004295453</v>
      </c>
      <c r="E5" s="199">
        <v>46256.411375000003</v>
      </c>
      <c r="F5" s="36"/>
      <c r="G5" s="37"/>
      <c r="H5" s="29">
        <v>1</v>
      </c>
      <c r="I5" s="11" t="s">
        <v>50</v>
      </c>
      <c r="J5" s="199">
        <f>E5</f>
        <v>46256.411375000003</v>
      </c>
      <c r="K5" s="199">
        <f>K84</f>
        <v>45921.918016000003</v>
      </c>
      <c r="L5" s="199">
        <f>ROUND(J5,0)-ROUND(K5,0)</f>
        <v>334</v>
      </c>
      <c r="M5" s="37"/>
      <c r="N5" s="108">
        <f t="shared" ref="N5:N68" si="0">$D$79</f>
        <v>46119.041087541758</v>
      </c>
      <c r="O5" s="108">
        <f t="shared" ref="O5:O68" si="1">$E$79</f>
        <v>46119.041087541758</v>
      </c>
      <c r="P5" s="108">
        <f>$K$158</f>
        <v>45768.544918422951</v>
      </c>
      <c r="Q5" s="108">
        <f>ROUND(O5,0)-ROUND(P5,0)</f>
        <v>350</v>
      </c>
      <c r="R5" s="114">
        <v>0</v>
      </c>
    </row>
    <row r="6" spans="2:18" s="33" customFormat="1" ht="13.5" customHeight="1">
      <c r="B6" s="6">
        <v>2</v>
      </c>
      <c r="C6" s="11" t="s">
        <v>67</v>
      </c>
      <c r="D6" s="112">
        <f>市区町村別_歯科医療費!I7</f>
        <v>47291.932463842975</v>
      </c>
      <c r="E6" s="199">
        <v>46186.614754000002</v>
      </c>
      <c r="F6" s="36"/>
      <c r="G6" s="37"/>
      <c r="H6" s="6">
        <v>2</v>
      </c>
      <c r="I6" s="11" t="s">
        <v>67</v>
      </c>
      <c r="J6" s="199">
        <f t="shared" ref="J6:J69" si="2">E6</f>
        <v>46186.614754000002</v>
      </c>
      <c r="K6" s="199">
        <f t="shared" ref="K6:K69" si="3">K85</f>
        <v>45908.682311999997</v>
      </c>
      <c r="L6" s="199">
        <f t="shared" ref="L6:L69" si="4">ROUND(J6,0)-ROUND(K6,0)</f>
        <v>278</v>
      </c>
      <c r="M6" s="37"/>
      <c r="N6" s="108">
        <f t="shared" si="0"/>
        <v>46119.041087541758</v>
      </c>
      <c r="O6" s="108">
        <f t="shared" si="1"/>
        <v>46119.041087541758</v>
      </c>
      <c r="P6" s="108">
        <f t="shared" ref="P6:P69" si="5">$K$158</f>
        <v>45768.544918422951</v>
      </c>
      <c r="Q6" s="323">
        <f t="shared" ref="Q6:Q69" si="6">ROUND(O6,0)-ROUND(P6,0)</f>
        <v>350</v>
      </c>
      <c r="R6" s="114">
        <v>0</v>
      </c>
    </row>
    <row r="7" spans="2:18" s="33" customFormat="1" ht="13.5" customHeight="1">
      <c r="B7" s="6">
        <v>3</v>
      </c>
      <c r="C7" s="12" t="s">
        <v>68</v>
      </c>
      <c r="D7" s="112">
        <f>市区町村別_歯科医療費!I8</f>
        <v>49488.23928461301</v>
      </c>
      <c r="E7" s="199">
        <v>46196.372751000003</v>
      </c>
      <c r="F7" s="36"/>
      <c r="G7" s="37"/>
      <c r="H7" s="6">
        <v>3</v>
      </c>
      <c r="I7" s="12" t="s">
        <v>68</v>
      </c>
      <c r="J7" s="199">
        <f t="shared" si="2"/>
        <v>46196.372751000003</v>
      </c>
      <c r="K7" s="199">
        <f t="shared" si="3"/>
        <v>45863.121876999998</v>
      </c>
      <c r="L7" s="199">
        <f t="shared" si="4"/>
        <v>333</v>
      </c>
      <c r="M7" s="37"/>
      <c r="N7" s="108">
        <f t="shared" si="0"/>
        <v>46119.041087541758</v>
      </c>
      <c r="O7" s="108">
        <f t="shared" si="1"/>
        <v>46119.041087541758</v>
      </c>
      <c r="P7" s="108">
        <f t="shared" si="5"/>
        <v>45768.544918422951</v>
      </c>
      <c r="Q7" s="323">
        <f t="shared" si="6"/>
        <v>350</v>
      </c>
      <c r="R7" s="114">
        <v>0</v>
      </c>
    </row>
    <row r="8" spans="2:18" s="33" customFormat="1" ht="13.5" customHeight="1">
      <c r="B8" s="6">
        <v>4</v>
      </c>
      <c r="C8" s="12" t="s">
        <v>69</v>
      </c>
      <c r="D8" s="112">
        <f>市区町村別_歯科医療費!I9</f>
        <v>47680.141561806071</v>
      </c>
      <c r="E8" s="199">
        <v>46316.185905999999</v>
      </c>
      <c r="F8" s="36"/>
      <c r="G8" s="37"/>
      <c r="H8" s="6">
        <v>4</v>
      </c>
      <c r="I8" s="12" t="s">
        <v>69</v>
      </c>
      <c r="J8" s="199">
        <f t="shared" si="2"/>
        <v>46316.185905999999</v>
      </c>
      <c r="K8" s="199">
        <f t="shared" si="3"/>
        <v>45966.877648000001</v>
      </c>
      <c r="L8" s="199">
        <f t="shared" si="4"/>
        <v>349</v>
      </c>
      <c r="M8" s="37"/>
      <c r="N8" s="108">
        <f t="shared" si="0"/>
        <v>46119.041087541758</v>
      </c>
      <c r="O8" s="108">
        <f t="shared" si="1"/>
        <v>46119.041087541758</v>
      </c>
      <c r="P8" s="108">
        <f t="shared" si="5"/>
        <v>45768.544918422951</v>
      </c>
      <c r="Q8" s="323">
        <f t="shared" si="6"/>
        <v>350</v>
      </c>
      <c r="R8" s="114">
        <v>0</v>
      </c>
    </row>
    <row r="9" spans="2:18" s="33" customFormat="1" ht="13.5" customHeight="1">
      <c r="B9" s="6">
        <v>5</v>
      </c>
      <c r="C9" s="12" t="s">
        <v>70</v>
      </c>
      <c r="D9" s="112">
        <f>市区町村別_歯科医療費!I10</f>
        <v>43179.140821037843</v>
      </c>
      <c r="E9" s="199">
        <v>46103.766920000002</v>
      </c>
      <c r="F9" s="36"/>
      <c r="G9" s="37"/>
      <c r="H9" s="6">
        <v>5</v>
      </c>
      <c r="I9" s="12" t="s">
        <v>70</v>
      </c>
      <c r="J9" s="199">
        <f t="shared" si="2"/>
        <v>46103.766920000002</v>
      </c>
      <c r="K9" s="199">
        <f t="shared" si="3"/>
        <v>45811.650639</v>
      </c>
      <c r="L9" s="199">
        <f t="shared" si="4"/>
        <v>292</v>
      </c>
      <c r="M9" s="37"/>
      <c r="N9" s="108">
        <f t="shared" si="0"/>
        <v>46119.041087541758</v>
      </c>
      <c r="O9" s="108">
        <f t="shared" si="1"/>
        <v>46119.041087541758</v>
      </c>
      <c r="P9" s="108">
        <f t="shared" si="5"/>
        <v>45768.544918422951</v>
      </c>
      <c r="Q9" s="323">
        <f t="shared" si="6"/>
        <v>350</v>
      </c>
      <c r="R9" s="114">
        <v>0</v>
      </c>
    </row>
    <row r="10" spans="2:18" s="33" customFormat="1" ht="13.5" customHeight="1">
      <c r="B10" s="6">
        <v>6</v>
      </c>
      <c r="C10" s="12" t="s">
        <v>71</v>
      </c>
      <c r="D10" s="112">
        <f>市区町村別_歯科医療費!I11</f>
        <v>41160.137017240078</v>
      </c>
      <c r="E10" s="199">
        <v>46376.476282000003</v>
      </c>
      <c r="F10" s="36"/>
      <c r="G10" s="37"/>
      <c r="H10" s="6">
        <v>6</v>
      </c>
      <c r="I10" s="12" t="s">
        <v>71</v>
      </c>
      <c r="J10" s="199">
        <f t="shared" si="2"/>
        <v>46376.476282000003</v>
      </c>
      <c r="K10" s="199">
        <f t="shared" si="3"/>
        <v>46017.808439</v>
      </c>
      <c r="L10" s="199">
        <f t="shared" si="4"/>
        <v>358</v>
      </c>
      <c r="M10" s="37"/>
      <c r="N10" s="108">
        <f t="shared" si="0"/>
        <v>46119.041087541758</v>
      </c>
      <c r="O10" s="108">
        <f t="shared" si="1"/>
        <v>46119.041087541758</v>
      </c>
      <c r="P10" s="108">
        <f t="shared" si="5"/>
        <v>45768.544918422951</v>
      </c>
      <c r="Q10" s="323">
        <f t="shared" si="6"/>
        <v>350</v>
      </c>
      <c r="R10" s="114">
        <v>0</v>
      </c>
    </row>
    <row r="11" spans="2:18" s="33" customFormat="1" ht="13.5" customHeight="1">
      <c r="B11" s="6">
        <v>7</v>
      </c>
      <c r="C11" s="12" t="s">
        <v>72</v>
      </c>
      <c r="D11" s="112">
        <f>市区町村別_歯科医療費!I12</f>
        <v>41635.943805235955</v>
      </c>
      <c r="E11" s="199">
        <v>46245.675438999999</v>
      </c>
      <c r="F11" s="36"/>
      <c r="G11" s="37"/>
      <c r="H11" s="6">
        <v>7</v>
      </c>
      <c r="I11" s="12" t="s">
        <v>72</v>
      </c>
      <c r="J11" s="199">
        <f t="shared" si="2"/>
        <v>46245.675438999999</v>
      </c>
      <c r="K11" s="199">
        <f t="shared" si="3"/>
        <v>45909.860675000004</v>
      </c>
      <c r="L11" s="199">
        <f t="shared" si="4"/>
        <v>336</v>
      </c>
      <c r="M11" s="37"/>
      <c r="N11" s="108">
        <f t="shared" si="0"/>
        <v>46119.041087541758</v>
      </c>
      <c r="O11" s="108">
        <f t="shared" si="1"/>
        <v>46119.041087541758</v>
      </c>
      <c r="P11" s="108">
        <f t="shared" si="5"/>
        <v>45768.544918422951</v>
      </c>
      <c r="Q11" s="323">
        <f t="shared" si="6"/>
        <v>350</v>
      </c>
      <c r="R11" s="114">
        <v>0</v>
      </c>
    </row>
    <row r="12" spans="2:18" s="33" customFormat="1" ht="13.5" customHeight="1">
      <c r="B12" s="6">
        <v>8</v>
      </c>
      <c r="C12" s="12" t="s">
        <v>51</v>
      </c>
      <c r="D12" s="112">
        <f>市区町村別_歯科医療費!I13</f>
        <v>44427.522290469584</v>
      </c>
      <c r="E12" s="199">
        <v>46250.004402999999</v>
      </c>
      <c r="F12" s="36"/>
      <c r="G12" s="37"/>
      <c r="H12" s="6">
        <v>8</v>
      </c>
      <c r="I12" s="12" t="s">
        <v>51</v>
      </c>
      <c r="J12" s="199">
        <f t="shared" si="2"/>
        <v>46250.004402999999</v>
      </c>
      <c r="K12" s="199">
        <f t="shared" si="3"/>
        <v>45894.525926000002</v>
      </c>
      <c r="L12" s="199">
        <f t="shared" si="4"/>
        <v>355</v>
      </c>
      <c r="M12" s="37"/>
      <c r="N12" s="108">
        <f t="shared" si="0"/>
        <v>46119.041087541758</v>
      </c>
      <c r="O12" s="108">
        <f t="shared" si="1"/>
        <v>46119.041087541758</v>
      </c>
      <c r="P12" s="108">
        <f t="shared" si="5"/>
        <v>45768.544918422951</v>
      </c>
      <c r="Q12" s="323">
        <f t="shared" si="6"/>
        <v>350</v>
      </c>
      <c r="R12" s="114">
        <v>0</v>
      </c>
    </row>
    <row r="13" spans="2:18" s="33" customFormat="1" ht="13.5" customHeight="1">
      <c r="B13" s="6">
        <v>9</v>
      </c>
      <c r="C13" s="12" t="s">
        <v>73</v>
      </c>
      <c r="D13" s="112">
        <f>市区町村別_歯科医療費!I14</f>
        <v>38199.556371424202</v>
      </c>
      <c r="E13" s="199">
        <v>46256.183841999999</v>
      </c>
      <c r="F13" s="36"/>
      <c r="G13" s="37"/>
      <c r="H13" s="6">
        <v>9</v>
      </c>
      <c r="I13" s="12" t="s">
        <v>73</v>
      </c>
      <c r="J13" s="199">
        <f t="shared" si="2"/>
        <v>46256.183841999999</v>
      </c>
      <c r="K13" s="199">
        <f t="shared" si="3"/>
        <v>45901.616924000002</v>
      </c>
      <c r="L13" s="199">
        <f t="shared" si="4"/>
        <v>354</v>
      </c>
      <c r="M13" s="37"/>
      <c r="N13" s="108">
        <f t="shared" si="0"/>
        <v>46119.041087541758</v>
      </c>
      <c r="O13" s="108">
        <f t="shared" si="1"/>
        <v>46119.041087541758</v>
      </c>
      <c r="P13" s="108">
        <f t="shared" si="5"/>
        <v>45768.544918422951</v>
      </c>
      <c r="Q13" s="323">
        <f t="shared" si="6"/>
        <v>350</v>
      </c>
      <c r="R13" s="114">
        <v>0</v>
      </c>
    </row>
    <row r="14" spans="2:18" s="33" customFormat="1" ht="13.5" customHeight="1">
      <c r="B14" s="6">
        <v>10</v>
      </c>
      <c r="C14" s="12" t="s">
        <v>52</v>
      </c>
      <c r="D14" s="112">
        <f>市区町村別_歯科医療費!I15</f>
        <v>42474.334982044857</v>
      </c>
      <c r="E14" s="199">
        <v>46195.56467</v>
      </c>
      <c r="F14" s="36"/>
      <c r="G14" s="37"/>
      <c r="H14" s="6">
        <v>10</v>
      </c>
      <c r="I14" s="12" t="s">
        <v>52</v>
      </c>
      <c r="J14" s="199">
        <f t="shared" si="2"/>
        <v>46195.56467</v>
      </c>
      <c r="K14" s="199">
        <f t="shared" si="3"/>
        <v>45864.704844</v>
      </c>
      <c r="L14" s="199">
        <f t="shared" si="4"/>
        <v>331</v>
      </c>
      <c r="M14" s="37"/>
      <c r="N14" s="108">
        <f t="shared" si="0"/>
        <v>46119.041087541758</v>
      </c>
      <c r="O14" s="108">
        <f t="shared" si="1"/>
        <v>46119.041087541758</v>
      </c>
      <c r="P14" s="108">
        <f t="shared" si="5"/>
        <v>45768.544918422951</v>
      </c>
      <c r="Q14" s="323">
        <f t="shared" si="6"/>
        <v>350</v>
      </c>
      <c r="R14" s="114">
        <v>0</v>
      </c>
    </row>
    <row r="15" spans="2:18" s="33" customFormat="1" ht="13.5" customHeight="1">
      <c r="B15" s="6">
        <v>11</v>
      </c>
      <c r="C15" s="12" t="s">
        <v>53</v>
      </c>
      <c r="D15" s="112">
        <f>市区町村別_歯科医療費!I16</f>
        <v>43880.929556139934</v>
      </c>
      <c r="E15" s="199">
        <v>46347.365611000001</v>
      </c>
      <c r="F15" s="36"/>
      <c r="G15" s="37"/>
      <c r="H15" s="6">
        <v>11</v>
      </c>
      <c r="I15" s="12" t="s">
        <v>53</v>
      </c>
      <c r="J15" s="199">
        <f t="shared" si="2"/>
        <v>46347.365611000001</v>
      </c>
      <c r="K15" s="199">
        <f t="shared" si="3"/>
        <v>45982.838553000001</v>
      </c>
      <c r="L15" s="199">
        <f t="shared" si="4"/>
        <v>364</v>
      </c>
      <c r="M15" s="37"/>
      <c r="N15" s="108">
        <f t="shared" si="0"/>
        <v>46119.041087541758</v>
      </c>
      <c r="O15" s="108">
        <f t="shared" si="1"/>
        <v>46119.041087541758</v>
      </c>
      <c r="P15" s="108">
        <f t="shared" si="5"/>
        <v>45768.544918422951</v>
      </c>
      <c r="Q15" s="323">
        <f t="shared" si="6"/>
        <v>350</v>
      </c>
      <c r="R15" s="114">
        <v>0</v>
      </c>
    </row>
    <row r="16" spans="2:18" s="33" customFormat="1" ht="13.5" customHeight="1">
      <c r="B16" s="6">
        <v>12</v>
      </c>
      <c r="C16" s="12" t="s">
        <v>74</v>
      </c>
      <c r="D16" s="112">
        <f>市区町村別_歯科医療費!I17</f>
        <v>44150.167283379589</v>
      </c>
      <c r="E16" s="199">
        <v>46356.534468999998</v>
      </c>
      <c r="F16" s="36"/>
      <c r="G16" s="37"/>
      <c r="H16" s="6">
        <v>12</v>
      </c>
      <c r="I16" s="12" t="s">
        <v>74</v>
      </c>
      <c r="J16" s="199">
        <f t="shared" si="2"/>
        <v>46356.534468999998</v>
      </c>
      <c r="K16" s="199">
        <f t="shared" si="3"/>
        <v>46004.999756999998</v>
      </c>
      <c r="L16" s="199">
        <f t="shared" si="4"/>
        <v>352</v>
      </c>
      <c r="M16" s="37"/>
      <c r="N16" s="108">
        <f t="shared" si="0"/>
        <v>46119.041087541758</v>
      </c>
      <c r="O16" s="108">
        <f t="shared" si="1"/>
        <v>46119.041087541758</v>
      </c>
      <c r="P16" s="108">
        <f t="shared" si="5"/>
        <v>45768.544918422951</v>
      </c>
      <c r="Q16" s="323">
        <f t="shared" si="6"/>
        <v>350</v>
      </c>
      <c r="R16" s="114">
        <v>0</v>
      </c>
    </row>
    <row r="17" spans="2:18" s="33" customFormat="1" ht="13.5" customHeight="1">
      <c r="B17" s="6">
        <v>13</v>
      </c>
      <c r="C17" s="12" t="s">
        <v>75</v>
      </c>
      <c r="D17" s="112">
        <f>市区町村別_歯科医療費!I18</f>
        <v>46189.066146093428</v>
      </c>
      <c r="E17" s="199">
        <v>46458.098513999998</v>
      </c>
      <c r="F17" s="36"/>
      <c r="G17" s="37"/>
      <c r="H17" s="6">
        <v>13</v>
      </c>
      <c r="I17" s="12" t="s">
        <v>75</v>
      </c>
      <c r="J17" s="199">
        <f t="shared" si="2"/>
        <v>46458.098513999998</v>
      </c>
      <c r="K17" s="199">
        <f t="shared" si="3"/>
        <v>46050.123330000002</v>
      </c>
      <c r="L17" s="199">
        <f t="shared" si="4"/>
        <v>408</v>
      </c>
      <c r="M17" s="37"/>
      <c r="N17" s="108">
        <f t="shared" si="0"/>
        <v>46119.041087541758</v>
      </c>
      <c r="O17" s="108">
        <f t="shared" si="1"/>
        <v>46119.041087541758</v>
      </c>
      <c r="P17" s="108">
        <f t="shared" si="5"/>
        <v>45768.544918422951</v>
      </c>
      <c r="Q17" s="323">
        <f t="shared" si="6"/>
        <v>350</v>
      </c>
      <c r="R17" s="114">
        <v>0</v>
      </c>
    </row>
    <row r="18" spans="2:18" s="33" customFormat="1" ht="13.5" customHeight="1">
      <c r="B18" s="6">
        <v>14</v>
      </c>
      <c r="C18" s="12" t="s">
        <v>76</v>
      </c>
      <c r="D18" s="112">
        <f>市区町村別_歯科医療費!I19</f>
        <v>44571.121572319644</v>
      </c>
      <c r="E18" s="199">
        <v>46364.153402999997</v>
      </c>
      <c r="F18" s="36"/>
      <c r="G18" s="37"/>
      <c r="H18" s="6">
        <v>14</v>
      </c>
      <c r="I18" s="12" t="s">
        <v>76</v>
      </c>
      <c r="J18" s="199">
        <f t="shared" si="2"/>
        <v>46364.153402999997</v>
      </c>
      <c r="K18" s="199">
        <f t="shared" si="3"/>
        <v>46024.626695999999</v>
      </c>
      <c r="L18" s="199">
        <f t="shared" si="4"/>
        <v>339</v>
      </c>
      <c r="M18" s="37"/>
      <c r="N18" s="108">
        <f t="shared" si="0"/>
        <v>46119.041087541758</v>
      </c>
      <c r="O18" s="108">
        <f t="shared" si="1"/>
        <v>46119.041087541758</v>
      </c>
      <c r="P18" s="108">
        <f t="shared" si="5"/>
        <v>45768.544918422951</v>
      </c>
      <c r="Q18" s="323">
        <f t="shared" si="6"/>
        <v>350</v>
      </c>
      <c r="R18" s="114">
        <v>0</v>
      </c>
    </row>
    <row r="19" spans="2:18" s="33" customFormat="1" ht="13.5" customHeight="1">
      <c r="B19" s="6">
        <v>15</v>
      </c>
      <c r="C19" s="12" t="s">
        <v>77</v>
      </c>
      <c r="D19" s="112">
        <f>市区町村別_歯科医療費!I20</f>
        <v>43743.158520332814</v>
      </c>
      <c r="E19" s="199">
        <v>46307.038343</v>
      </c>
      <c r="F19" s="36"/>
      <c r="G19" s="37"/>
      <c r="H19" s="6">
        <v>15</v>
      </c>
      <c r="I19" s="12" t="s">
        <v>77</v>
      </c>
      <c r="J19" s="199">
        <f t="shared" si="2"/>
        <v>46307.038343</v>
      </c>
      <c r="K19" s="199">
        <f t="shared" si="3"/>
        <v>45941.118043000002</v>
      </c>
      <c r="L19" s="199">
        <f t="shared" si="4"/>
        <v>366</v>
      </c>
      <c r="M19" s="37"/>
      <c r="N19" s="108">
        <f t="shared" si="0"/>
        <v>46119.041087541758</v>
      </c>
      <c r="O19" s="108">
        <f t="shared" si="1"/>
        <v>46119.041087541758</v>
      </c>
      <c r="P19" s="108">
        <f t="shared" si="5"/>
        <v>45768.544918422951</v>
      </c>
      <c r="Q19" s="323">
        <f t="shared" si="6"/>
        <v>350</v>
      </c>
      <c r="R19" s="114">
        <v>0</v>
      </c>
    </row>
    <row r="20" spans="2:18" s="33" customFormat="1" ht="13.5" customHeight="1">
      <c r="B20" s="6">
        <v>16</v>
      </c>
      <c r="C20" s="12" t="s">
        <v>54</v>
      </c>
      <c r="D20" s="112">
        <f>市区町村別_歯科医療費!I21</f>
        <v>45123.913019753352</v>
      </c>
      <c r="E20" s="199">
        <v>46377.955600000001</v>
      </c>
      <c r="F20" s="36"/>
      <c r="G20" s="37"/>
      <c r="H20" s="6">
        <v>16</v>
      </c>
      <c r="I20" s="12" t="s">
        <v>54</v>
      </c>
      <c r="J20" s="199">
        <f t="shared" si="2"/>
        <v>46377.955600000001</v>
      </c>
      <c r="K20" s="199">
        <f t="shared" si="3"/>
        <v>46022.784814999999</v>
      </c>
      <c r="L20" s="199">
        <f t="shared" si="4"/>
        <v>355</v>
      </c>
      <c r="M20" s="37"/>
      <c r="N20" s="108">
        <f t="shared" si="0"/>
        <v>46119.041087541758</v>
      </c>
      <c r="O20" s="108">
        <f t="shared" si="1"/>
        <v>46119.041087541758</v>
      </c>
      <c r="P20" s="108">
        <f t="shared" si="5"/>
        <v>45768.544918422951</v>
      </c>
      <c r="Q20" s="323">
        <f t="shared" si="6"/>
        <v>350</v>
      </c>
      <c r="R20" s="114">
        <v>0</v>
      </c>
    </row>
    <row r="21" spans="2:18" s="33" customFormat="1" ht="13.5" customHeight="1">
      <c r="B21" s="6">
        <v>17</v>
      </c>
      <c r="C21" s="12" t="s">
        <v>78</v>
      </c>
      <c r="D21" s="112">
        <f>市区町村別_歯科医療費!I22</f>
        <v>45796.490288268848</v>
      </c>
      <c r="E21" s="199">
        <v>46356.596342999997</v>
      </c>
      <c r="F21" s="36"/>
      <c r="G21" s="37"/>
      <c r="H21" s="6">
        <v>17</v>
      </c>
      <c r="I21" s="12" t="s">
        <v>78</v>
      </c>
      <c r="J21" s="199">
        <f t="shared" si="2"/>
        <v>46356.596342999997</v>
      </c>
      <c r="K21" s="199">
        <f t="shared" si="3"/>
        <v>46032.473792999997</v>
      </c>
      <c r="L21" s="199">
        <f t="shared" si="4"/>
        <v>325</v>
      </c>
      <c r="M21" s="37"/>
      <c r="N21" s="108">
        <f t="shared" si="0"/>
        <v>46119.041087541758</v>
      </c>
      <c r="O21" s="108">
        <f t="shared" si="1"/>
        <v>46119.041087541758</v>
      </c>
      <c r="P21" s="108">
        <f t="shared" si="5"/>
        <v>45768.544918422951</v>
      </c>
      <c r="Q21" s="323">
        <f t="shared" si="6"/>
        <v>350</v>
      </c>
      <c r="R21" s="114">
        <v>0</v>
      </c>
    </row>
    <row r="22" spans="2:18" s="33" customFormat="1" ht="13.5" customHeight="1">
      <c r="B22" s="6">
        <v>18</v>
      </c>
      <c r="C22" s="12" t="s">
        <v>55</v>
      </c>
      <c r="D22" s="112">
        <f>市区町村別_歯科医療費!I23</f>
        <v>51056.562917618656</v>
      </c>
      <c r="E22" s="199">
        <v>46395.385945000002</v>
      </c>
      <c r="F22" s="36"/>
      <c r="G22" s="37"/>
      <c r="H22" s="6">
        <v>18</v>
      </c>
      <c r="I22" s="12" t="s">
        <v>55</v>
      </c>
      <c r="J22" s="199">
        <f t="shared" si="2"/>
        <v>46395.385945000002</v>
      </c>
      <c r="K22" s="199">
        <f t="shared" si="3"/>
        <v>46043.440732000003</v>
      </c>
      <c r="L22" s="199">
        <f t="shared" si="4"/>
        <v>352</v>
      </c>
      <c r="M22" s="37"/>
      <c r="N22" s="108">
        <f t="shared" si="0"/>
        <v>46119.041087541758</v>
      </c>
      <c r="O22" s="108">
        <f t="shared" si="1"/>
        <v>46119.041087541758</v>
      </c>
      <c r="P22" s="108">
        <f t="shared" si="5"/>
        <v>45768.544918422951</v>
      </c>
      <c r="Q22" s="323">
        <f t="shared" si="6"/>
        <v>350</v>
      </c>
      <c r="R22" s="114">
        <v>0</v>
      </c>
    </row>
    <row r="23" spans="2:18" s="33" customFormat="1" ht="13.5" customHeight="1">
      <c r="B23" s="6">
        <v>19</v>
      </c>
      <c r="C23" s="12" t="s">
        <v>79</v>
      </c>
      <c r="D23" s="112">
        <f>市区町村別_歯科医療費!I24</f>
        <v>40033.652623706839</v>
      </c>
      <c r="E23" s="199">
        <v>46380.554517999997</v>
      </c>
      <c r="F23" s="36"/>
      <c r="G23" s="37"/>
      <c r="H23" s="6">
        <v>19</v>
      </c>
      <c r="I23" s="12" t="s">
        <v>79</v>
      </c>
      <c r="J23" s="199">
        <f t="shared" si="2"/>
        <v>46380.554517999997</v>
      </c>
      <c r="K23" s="199">
        <f t="shared" si="3"/>
        <v>45979.359780999999</v>
      </c>
      <c r="L23" s="199">
        <f t="shared" si="4"/>
        <v>402</v>
      </c>
      <c r="M23" s="37"/>
      <c r="N23" s="108">
        <f t="shared" si="0"/>
        <v>46119.041087541758</v>
      </c>
      <c r="O23" s="108">
        <f t="shared" si="1"/>
        <v>46119.041087541758</v>
      </c>
      <c r="P23" s="108">
        <f t="shared" si="5"/>
        <v>45768.544918422951</v>
      </c>
      <c r="Q23" s="323">
        <f t="shared" si="6"/>
        <v>350</v>
      </c>
      <c r="R23" s="114">
        <v>0</v>
      </c>
    </row>
    <row r="24" spans="2:18" s="33" customFormat="1" ht="13.5" customHeight="1">
      <c r="B24" s="6">
        <v>20</v>
      </c>
      <c r="C24" s="12" t="s">
        <v>80</v>
      </c>
      <c r="D24" s="112">
        <f>市区町村別_歯科医療費!I25</f>
        <v>45920.601243126941</v>
      </c>
      <c r="E24" s="199">
        <v>46167.466215</v>
      </c>
      <c r="F24" s="36"/>
      <c r="G24" s="37"/>
      <c r="H24" s="6">
        <v>20</v>
      </c>
      <c r="I24" s="12" t="s">
        <v>80</v>
      </c>
      <c r="J24" s="199">
        <f t="shared" si="2"/>
        <v>46167.466215</v>
      </c>
      <c r="K24" s="199">
        <f t="shared" si="3"/>
        <v>45842.075591000001</v>
      </c>
      <c r="L24" s="199">
        <f t="shared" si="4"/>
        <v>325</v>
      </c>
      <c r="M24" s="37"/>
      <c r="N24" s="108">
        <f t="shared" si="0"/>
        <v>46119.041087541758</v>
      </c>
      <c r="O24" s="108">
        <f t="shared" si="1"/>
        <v>46119.041087541758</v>
      </c>
      <c r="P24" s="108">
        <f t="shared" si="5"/>
        <v>45768.544918422951</v>
      </c>
      <c r="Q24" s="323">
        <f t="shared" si="6"/>
        <v>350</v>
      </c>
      <c r="R24" s="114">
        <v>0</v>
      </c>
    </row>
    <row r="25" spans="2:18" s="33" customFormat="1" ht="13.5" customHeight="1">
      <c r="B25" s="6">
        <v>21</v>
      </c>
      <c r="C25" s="12" t="s">
        <v>81</v>
      </c>
      <c r="D25" s="112">
        <f>市区町村別_歯科医療費!I26</f>
        <v>45566.584173541094</v>
      </c>
      <c r="E25" s="199">
        <v>46373.306191000003</v>
      </c>
      <c r="F25" s="36"/>
      <c r="G25" s="37"/>
      <c r="H25" s="6">
        <v>21</v>
      </c>
      <c r="I25" s="12" t="s">
        <v>81</v>
      </c>
      <c r="J25" s="199">
        <f t="shared" si="2"/>
        <v>46373.306191000003</v>
      </c>
      <c r="K25" s="199">
        <f t="shared" si="3"/>
        <v>46038.842911</v>
      </c>
      <c r="L25" s="199">
        <f t="shared" si="4"/>
        <v>334</v>
      </c>
      <c r="M25" s="37"/>
      <c r="N25" s="108">
        <f t="shared" si="0"/>
        <v>46119.041087541758</v>
      </c>
      <c r="O25" s="108">
        <f t="shared" si="1"/>
        <v>46119.041087541758</v>
      </c>
      <c r="P25" s="108">
        <f t="shared" si="5"/>
        <v>45768.544918422951</v>
      </c>
      <c r="Q25" s="323">
        <f t="shared" si="6"/>
        <v>350</v>
      </c>
      <c r="R25" s="114">
        <v>0</v>
      </c>
    </row>
    <row r="26" spans="2:18" s="33" customFormat="1" ht="13.5" customHeight="1">
      <c r="B26" s="6">
        <v>22</v>
      </c>
      <c r="C26" s="12" t="s">
        <v>56</v>
      </c>
      <c r="D26" s="112">
        <f>市区町村別_歯科医療費!I27</f>
        <v>45352.879114824849</v>
      </c>
      <c r="E26" s="199">
        <v>46096.595438999997</v>
      </c>
      <c r="F26" s="36"/>
      <c r="G26" s="37"/>
      <c r="H26" s="6">
        <v>22</v>
      </c>
      <c r="I26" s="12" t="s">
        <v>56</v>
      </c>
      <c r="J26" s="199">
        <f t="shared" si="2"/>
        <v>46096.595438999997</v>
      </c>
      <c r="K26" s="199">
        <f t="shared" si="3"/>
        <v>45781.497434999997</v>
      </c>
      <c r="L26" s="199">
        <f t="shared" si="4"/>
        <v>316</v>
      </c>
      <c r="M26" s="37"/>
      <c r="N26" s="108">
        <f t="shared" si="0"/>
        <v>46119.041087541758</v>
      </c>
      <c r="O26" s="108">
        <f t="shared" si="1"/>
        <v>46119.041087541758</v>
      </c>
      <c r="P26" s="108">
        <f t="shared" si="5"/>
        <v>45768.544918422951</v>
      </c>
      <c r="Q26" s="323">
        <f t="shared" si="6"/>
        <v>350</v>
      </c>
      <c r="R26" s="114">
        <v>0</v>
      </c>
    </row>
    <row r="27" spans="2:18" s="33" customFormat="1" ht="13.5" customHeight="1">
      <c r="B27" s="6">
        <v>23</v>
      </c>
      <c r="C27" s="12" t="s">
        <v>82</v>
      </c>
      <c r="D27" s="112">
        <f>市区町村別_歯科医療費!I28</f>
        <v>44772.573548978442</v>
      </c>
      <c r="E27" s="199">
        <v>46474.206430999999</v>
      </c>
      <c r="F27" s="36"/>
      <c r="G27" s="37"/>
      <c r="H27" s="6">
        <v>23</v>
      </c>
      <c r="I27" s="12" t="s">
        <v>82</v>
      </c>
      <c r="J27" s="199">
        <f t="shared" si="2"/>
        <v>46474.206430999999</v>
      </c>
      <c r="K27" s="199">
        <f t="shared" si="3"/>
        <v>46110.140892000003</v>
      </c>
      <c r="L27" s="199">
        <f t="shared" si="4"/>
        <v>364</v>
      </c>
      <c r="M27" s="37"/>
      <c r="N27" s="108">
        <f t="shared" si="0"/>
        <v>46119.041087541758</v>
      </c>
      <c r="O27" s="108">
        <f t="shared" si="1"/>
        <v>46119.041087541758</v>
      </c>
      <c r="P27" s="108">
        <f t="shared" si="5"/>
        <v>45768.544918422951</v>
      </c>
      <c r="Q27" s="323">
        <f t="shared" si="6"/>
        <v>350</v>
      </c>
      <c r="R27" s="114">
        <v>0</v>
      </c>
    </row>
    <row r="28" spans="2:18" s="33" customFormat="1" ht="13.5" customHeight="1">
      <c r="B28" s="6">
        <v>24</v>
      </c>
      <c r="C28" s="12" t="s">
        <v>83</v>
      </c>
      <c r="D28" s="112">
        <f>市区町村別_歯科医療費!I29</f>
        <v>50628.234265734267</v>
      </c>
      <c r="E28" s="199">
        <v>46171.489757000003</v>
      </c>
      <c r="F28" s="36"/>
      <c r="G28" s="37"/>
      <c r="H28" s="6">
        <v>24</v>
      </c>
      <c r="I28" s="12" t="s">
        <v>83</v>
      </c>
      <c r="J28" s="199">
        <f t="shared" si="2"/>
        <v>46171.489757000003</v>
      </c>
      <c r="K28" s="199">
        <f t="shared" si="3"/>
        <v>45840.319542999998</v>
      </c>
      <c r="L28" s="199">
        <f t="shared" si="4"/>
        <v>331</v>
      </c>
      <c r="M28" s="37"/>
      <c r="N28" s="108">
        <f t="shared" si="0"/>
        <v>46119.041087541758</v>
      </c>
      <c r="O28" s="108">
        <f t="shared" si="1"/>
        <v>46119.041087541758</v>
      </c>
      <c r="P28" s="108">
        <f t="shared" si="5"/>
        <v>45768.544918422951</v>
      </c>
      <c r="Q28" s="323">
        <f t="shared" si="6"/>
        <v>350</v>
      </c>
      <c r="R28" s="114">
        <v>0</v>
      </c>
    </row>
    <row r="29" spans="2:18" s="33" customFormat="1" ht="13.5" customHeight="1">
      <c r="B29" s="6">
        <v>25</v>
      </c>
      <c r="C29" s="12" t="s">
        <v>84</v>
      </c>
      <c r="D29" s="112">
        <f>市区町村別_歯科医療費!I30</f>
        <v>44086.55904922328</v>
      </c>
      <c r="E29" s="199">
        <v>46236.658561999997</v>
      </c>
      <c r="F29" s="36"/>
      <c r="G29" s="37"/>
      <c r="H29" s="6">
        <v>25</v>
      </c>
      <c r="I29" s="12" t="s">
        <v>391</v>
      </c>
      <c r="J29" s="199">
        <f t="shared" si="2"/>
        <v>46236.658561999997</v>
      </c>
      <c r="K29" s="199">
        <f t="shared" si="3"/>
        <v>45923.063894999999</v>
      </c>
      <c r="L29" s="199">
        <f t="shared" si="4"/>
        <v>314</v>
      </c>
      <c r="M29" s="37"/>
      <c r="N29" s="108">
        <f t="shared" si="0"/>
        <v>46119.041087541758</v>
      </c>
      <c r="O29" s="108">
        <f t="shared" si="1"/>
        <v>46119.041087541758</v>
      </c>
      <c r="P29" s="108">
        <f t="shared" si="5"/>
        <v>45768.544918422951</v>
      </c>
      <c r="Q29" s="323">
        <f t="shared" si="6"/>
        <v>350</v>
      </c>
      <c r="R29" s="114">
        <v>0</v>
      </c>
    </row>
    <row r="30" spans="2:18" s="33" customFormat="1" ht="13.5" customHeight="1">
      <c r="B30" s="6">
        <v>26</v>
      </c>
      <c r="C30" s="12" t="s">
        <v>30</v>
      </c>
      <c r="D30" s="112">
        <f>市区町村別_歯科医療費!I31</f>
        <v>46938.92259834319</v>
      </c>
      <c r="E30" s="199">
        <v>46153.365226000002</v>
      </c>
      <c r="F30" s="36"/>
      <c r="G30" s="37"/>
      <c r="H30" s="6">
        <v>26</v>
      </c>
      <c r="I30" s="12" t="s">
        <v>30</v>
      </c>
      <c r="J30" s="199">
        <f t="shared" si="2"/>
        <v>46153.365226000002</v>
      </c>
      <c r="K30" s="199">
        <f t="shared" si="3"/>
        <v>45794.720845999997</v>
      </c>
      <c r="L30" s="199">
        <f t="shared" si="4"/>
        <v>358</v>
      </c>
      <c r="M30" s="37"/>
      <c r="N30" s="108">
        <f t="shared" si="0"/>
        <v>46119.041087541758</v>
      </c>
      <c r="O30" s="108">
        <f t="shared" si="1"/>
        <v>46119.041087541758</v>
      </c>
      <c r="P30" s="108">
        <f t="shared" si="5"/>
        <v>45768.544918422951</v>
      </c>
      <c r="Q30" s="323">
        <f t="shared" si="6"/>
        <v>350</v>
      </c>
      <c r="R30" s="114">
        <v>0</v>
      </c>
    </row>
    <row r="31" spans="2:18" s="33" customFormat="1" ht="13.5" customHeight="1">
      <c r="B31" s="6">
        <v>27</v>
      </c>
      <c r="C31" s="12" t="s">
        <v>31</v>
      </c>
      <c r="D31" s="112">
        <f>市区町村別_歯科医療費!I32</f>
        <v>46731.084911374004</v>
      </c>
      <c r="E31" s="199">
        <v>46273.545868000001</v>
      </c>
      <c r="F31" s="36"/>
      <c r="G31" s="37"/>
      <c r="H31" s="6">
        <v>27</v>
      </c>
      <c r="I31" s="12" t="s">
        <v>31</v>
      </c>
      <c r="J31" s="199">
        <f t="shared" si="2"/>
        <v>46273.545868000001</v>
      </c>
      <c r="K31" s="199">
        <f t="shared" si="3"/>
        <v>45925.227658000003</v>
      </c>
      <c r="L31" s="199">
        <f t="shared" si="4"/>
        <v>349</v>
      </c>
      <c r="M31" s="37"/>
      <c r="N31" s="108">
        <f t="shared" si="0"/>
        <v>46119.041087541758</v>
      </c>
      <c r="O31" s="108">
        <f t="shared" si="1"/>
        <v>46119.041087541758</v>
      </c>
      <c r="P31" s="108">
        <f t="shared" si="5"/>
        <v>45768.544918422951</v>
      </c>
      <c r="Q31" s="323">
        <f t="shared" si="6"/>
        <v>350</v>
      </c>
      <c r="R31" s="114">
        <v>0</v>
      </c>
    </row>
    <row r="32" spans="2:18" s="33" customFormat="1" ht="13.5" customHeight="1">
      <c r="B32" s="6">
        <v>28</v>
      </c>
      <c r="C32" s="12" t="s">
        <v>32</v>
      </c>
      <c r="D32" s="112">
        <f>市区町村別_歯科医療費!I33</f>
        <v>44539.523514851484</v>
      </c>
      <c r="E32" s="199">
        <v>46145.247660000001</v>
      </c>
      <c r="F32" s="36"/>
      <c r="G32" s="37"/>
      <c r="H32" s="6">
        <v>28</v>
      </c>
      <c r="I32" s="12" t="s">
        <v>32</v>
      </c>
      <c r="J32" s="199">
        <f t="shared" si="2"/>
        <v>46145.247660000001</v>
      </c>
      <c r="K32" s="199">
        <f t="shared" si="3"/>
        <v>45739.490809000003</v>
      </c>
      <c r="L32" s="199">
        <f t="shared" si="4"/>
        <v>406</v>
      </c>
      <c r="M32" s="37"/>
      <c r="N32" s="108">
        <f t="shared" si="0"/>
        <v>46119.041087541758</v>
      </c>
      <c r="O32" s="108">
        <f t="shared" si="1"/>
        <v>46119.041087541758</v>
      </c>
      <c r="P32" s="108">
        <f t="shared" si="5"/>
        <v>45768.544918422951</v>
      </c>
      <c r="Q32" s="323">
        <f t="shared" si="6"/>
        <v>350</v>
      </c>
      <c r="R32" s="114">
        <v>0</v>
      </c>
    </row>
    <row r="33" spans="2:18" s="33" customFormat="1" ht="13.5" customHeight="1">
      <c r="B33" s="6">
        <v>29</v>
      </c>
      <c r="C33" s="12" t="s">
        <v>33</v>
      </c>
      <c r="D33" s="112">
        <f>市区町村別_歯科医療費!I34</f>
        <v>47833.748406536099</v>
      </c>
      <c r="E33" s="199">
        <v>46248.713045999997</v>
      </c>
      <c r="F33" s="36"/>
      <c r="G33" s="37"/>
      <c r="H33" s="6">
        <v>29</v>
      </c>
      <c r="I33" s="12" t="s">
        <v>33</v>
      </c>
      <c r="J33" s="199">
        <f t="shared" si="2"/>
        <v>46248.713045999997</v>
      </c>
      <c r="K33" s="199">
        <f t="shared" si="3"/>
        <v>45858.289417</v>
      </c>
      <c r="L33" s="199">
        <f t="shared" si="4"/>
        <v>391</v>
      </c>
      <c r="M33" s="37"/>
      <c r="N33" s="108">
        <f t="shared" si="0"/>
        <v>46119.041087541758</v>
      </c>
      <c r="O33" s="108">
        <f t="shared" si="1"/>
        <v>46119.041087541758</v>
      </c>
      <c r="P33" s="108">
        <f t="shared" si="5"/>
        <v>45768.544918422951</v>
      </c>
      <c r="Q33" s="323">
        <f t="shared" si="6"/>
        <v>350</v>
      </c>
      <c r="R33" s="114">
        <v>0</v>
      </c>
    </row>
    <row r="34" spans="2:18" s="33" customFormat="1" ht="13.5" customHeight="1">
      <c r="B34" s="6">
        <v>30</v>
      </c>
      <c r="C34" s="12" t="s">
        <v>34</v>
      </c>
      <c r="D34" s="112">
        <f>市区町村別_歯科医療費!I35</f>
        <v>46674.03107149039</v>
      </c>
      <c r="E34" s="199">
        <v>46223.234756999998</v>
      </c>
      <c r="F34" s="36"/>
      <c r="G34" s="37"/>
      <c r="H34" s="6">
        <v>30</v>
      </c>
      <c r="I34" s="12" t="s">
        <v>34</v>
      </c>
      <c r="J34" s="199">
        <f t="shared" si="2"/>
        <v>46223.234756999998</v>
      </c>
      <c r="K34" s="199">
        <f t="shared" si="3"/>
        <v>45878.959727000001</v>
      </c>
      <c r="L34" s="199">
        <f t="shared" si="4"/>
        <v>344</v>
      </c>
      <c r="M34" s="37"/>
      <c r="N34" s="108">
        <f t="shared" si="0"/>
        <v>46119.041087541758</v>
      </c>
      <c r="O34" s="108">
        <f t="shared" si="1"/>
        <v>46119.041087541758</v>
      </c>
      <c r="P34" s="108">
        <f t="shared" si="5"/>
        <v>45768.544918422951</v>
      </c>
      <c r="Q34" s="323">
        <f t="shared" si="6"/>
        <v>350</v>
      </c>
      <c r="R34" s="114">
        <v>0</v>
      </c>
    </row>
    <row r="35" spans="2:18" s="33" customFormat="1" ht="13.5" customHeight="1">
      <c r="B35" s="6">
        <v>31</v>
      </c>
      <c r="C35" s="12" t="s">
        <v>35</v>
      </c>
      <c r="D35" s="112">
        <f>市区町村別_歯科医療費!I36</f>
        <v>45640.470185666309</v>
      </c>
      <c r="E35" s="199">
        <v>46104.905272000004</v>
      </c>
      <c r="F35" s="36"/>
      <c r="G35" s="37"/>
      <c r="H35" s="6">
        <v>31</v>
      </c>
      <c r="I35" s="12" t="s">
        <v>35</v>
      </c>
      <c r="J35" s="199">
        <f t="shared" si="2"/>
        <v>46104.905272000004</v>
      </c>
      <c r="K35" s="199">
        <f t="shared" si="3"/>
        <v>45743.821565999999</v>
      </c>
      <c r="L35" s="199">
        <f t="shared" si="4"/>
        <v>361</v>
      </c>
      <c r="M35" s="37"/>
      <c r="N35" s="108">
        <f t="shared" si="0"/>
        <v>46119.041087541758</v>
      </c>
      <c r="O35" s="108">
        <f t="shared" si="1"/>
        <v>46119.041087541758</v>
      </c>
      <c r="P35" s="108">
        <f t="shared" si="5"/>
        <v>45768.544918422951</v>
      </c>
      <c r="Q35" s="323">
        <f t="shared" si="6"/>
        <v>350</v>
      </c>
      <c r="R35" s="114">
        <v>0</v>
      </c>
    </row>
    <row r="36" spans="2:18" s="33" customFormat="1" ht="13.5" customHeight="1">
      <c r="B36" s="6">
        <v>32</v>
      </c>
      <c r="C36" s="12" t="s">
        <v>36</v>
      </c>
      <c r="D36" s="112">
        <f>市区町村別_歯科医療費!I37</f>
        <v>43719.797299926082</v>
      </c>
      <c r="E36" s="199">
        <v>46297.641637000001</v>
      </c>
      <c r="F36" s="36"/>
      <c r="G36" s="37"/>
      <c r="H36" s="6">
        <v>32</v>
      </c>
      <c r="I36" s="12" t="s">
        <v>36</v>
      </c>
      <c r="J36" s="199">
        <f t="shared" si="2"/>
        <v>46297.641637000001</v>
      </c>
      <c r="K36" s="199">
        <f t="shared" si="3"/>
        <v>45930.472135000004</v>
      </c>
      <c r="L36" s="199">
        <f t="shared" si="4"/>
        <v>368</v>
      </c>
      <c r="M36" s="37"/>
      <c r="N36" s="108">
        <f t="shared" si="0"/>
        <v>46119.041087541758</v>
      </c>
      <c r="O36" s="108">
        <f t="shared" si="1"/>
        <v>46119.041087541758</v>
      </c>
      <c r="P36" s="108">
        <f t="shared" si="5"/>
        <v>45768.544918422951</v>
      </c>
      <c r="Q36" s="323">
        <f t="shared" si="6"/>
        <v>350</v>
      </c>
      <c r="R36" s="114">
        <v>0</v>
      </c>
    </row>
    <row r="37" spans="2:18" s="33" customFormat="1" ht="13.5" customHeight="1">
      <c r="B37" s="6">
        <v>33</v>
      </c>
      <c r="C37" s="12" t="s">
        <v>37</v>
      </c>
      <c r="D37" s="112">
        <f>市区町村別_歯科医療費!I38</f>
        <v>44259.732627399077</v>
      </c>
      <c r="E37" s="199">
        <v>45944.903453999999</v>
      </c>
      <c r="F37" s="36"/>
      <c r="G37" s="37"/>
      <c r="H37" s="6">
        <v>33</v>
      </c>
      <c r="I37" s="12" t="s">
        <v>37</v>
      </c>
      <c r="J37" s="199">
        <f t="shared" si="2"/>
        <v>45944.903453999999</v>
      </c>
      <c r="K37" s="199">
        <f t="shared" si="3"/>
        <v>45587.296040000001</v>
      </c>
      <c r="L37" s="199">
        <f t="shared" si="4"/>
        <v>358</v>
      </c>
      <c r="M37" s="37"/>
      <c r="N37" s="108">
        <f t="shared" si="0"/>
        <v>46119.041087541758</v>
      </c>
      <c r="O37" s="108">
        <f t="shared" si="1"/>
        <v>46119.041087541758</v>
      </c>
      <c r="P37" s="108">
        <f t="shared" si="5"/>
        <v>45768.544918422951</v>
      </c>
      <c r="Q37" s="323">
        <f t="shared" si="6"/>
        <v>350</v>
      </c>
      <c r="R37" s="114">
        <v>0</v>
      </c>
    </row>
    <row r="38" spans="2:18" s="33" customFormat="1" ht="13.5" customHeight="1">
      <c r="B38" s="6">
        <v>34</v>
      </c>
      <c r="C38" s="12" t="s">
        <v>38</v>
      </c>
      <c r="D38" s="112">
        <f>市区町村別_歯科医療費!I39</f>
        <v>38700.324779470728</v>
      </c>
      <c r="E38" s="199">
        <v>46194.386895000003</v>
      </c>
      <c r="F38" s="36"/>
      <c r="G38" s="37"/>
      <c r="H38" s="6">
        <v>34</v>
      </c>
      <c r="I38" s="12" t="s">
        <v>38</v>
      </c>
      <c r="J38" s="199">
        <f t="shared" si="2"/>
        <v>46194.386895000003</v>
      </c>
      <c r="K38" s="199">
        <f t="shared" si="3"/>
        <v>45845.179528000001</v>
      </c>
      <c r="L38" s="199">
        <f t="shared" si="4"/>
        <v>349</v>
      </c>
      <c r="M38" s="37"/>
      <c r="N38" s="108">
        <f t="shared" si="0"/>
        <v>46119.041087541758</v>
      </c>
      <c r="O38" s="108">
        <f t="shared" si="1"/>
        <v>46119.041087541758</v>
      </c>
      <c r="P38" s="108">
        <f t="shared" si="5"/>
        <v>45768.544918422951</v>
      </c>
      <c r="Q38" s="323">
        <f t="shared" si="6"/>
        <v>350</v>
      </c>
      <c r="R38" s="114">
        <v>0</v>
      </c>
    </row>
    <row r="39" spans="2:18" s="33" customFormat="1" ht="13.5" customHeight="1">
      <c r="B39" s="6">
        <v>35</v>
      </c>
      <c r="C39" s="12" t="s">
        <v>1</v>
      </c>
      <c r="D39" s="112">
        <f>市区町村別_歯科医療費!I40</f>
        <v>47511.908278450108</v>
      </c>
      <c r="E39" s="199">
        <v>46173.487476000002</v>
      </c>
      <c r="F39" s="36"/>
      <c r="G39" s="37"/>
      <c r="H39" s="6">
        <v>35</v>
      </c>
      <c r="I39" s="12" t="s">
        <v>1</v>
      </c>
      <c r="J39" s="199">
        <f t="shared" si="2"/>
        <v>46173.487476000002</v>
      </c>
      <c r="K39" s="199">
        <f t="shared" si="3"/>
        <v>45803.809285000003</v>
      </c>
      <c r="L39" s="199">
        <f t="shared" si="4"/>
        <v>369</v>
      </c>
      <c r="M39" s="37"/>
      <c r="N39" s="108">
        <f t="shared" si="0"/>
        <v>46119.041087541758</v>
      </c>
      <c r="O39" s="108">
        <f t="shared" si="1"/>
        <v>46119.041087541758</v>
      </c>
      <c r="P39" s="108">
        <f t="shared" si="5"/>
        <v>45768.544918422951</v>
      </c>
      <c r="Q39" s="323">
        <f t="shared" si="6"/>
        <v>350</v>
      </c>
      <c r="R39" s="114">
        <v>0</v>
      </c>
    </row>
    <row r="40" spans="2:18" s="33" customFormat="1" ht="13.5" customHeight="1">
      <c r="B40" s="6">
        <v>36</v>
      </c>
      <c r="C40" s="12" t="s">
        <v>2</v>
      </c>
      <c r="D40" s="112">
        <f>市区町村別_歯科医療費!I41</f>
        <v>44630.529169377573</v>
      </c>
      <c r="E40" s="199">
        <v>46184.885752000002</v>
      </c>
      <c r="F40" s="36"/>
      <c r="G40" s="37"/>
      <c r="H40" s="6">
        <v>36</v>
      </c>
      <c r="I40" s="12" t="s">
        <v>2</v>
      </c>
      <c r="J40" s="199">
        <f t="shared" si="2"/>
        <v>46184.885752000002</v>
      </c>
      <c r="K40" s="199">
        <f t="shared" si="3"/>
        <v>45838.214953000002</v>
      </c>
      <c r="L40" s="199">
        <f t="shared" si="4"/>
        <v>347</v>
      </c>
      <c r="M40" s="37"/>
      <c r="N40" s="108">
        <f t="shared" si="0"/>
        <v>46119.041087541758</v>
      </c>
      <c r="O40" s="108">
        <f t="shared" si="1"/>
        <v>46119.041087541758</v>
      </c>
      <c r="P40" s="108">
        <f t="shared" si="5"/>
        <v>45768.544918422951</v>
      </c>
      <c r="Q40" s="323">
        <f t="shared" si="6"/>
        <v>350</v>
      </c>
      <c r="R40" s="114">
        <v>0</v>
      </c>
    </row>
    <row r="41" spans="2:18" s="33" customFormat="1" ht="13.5" customHeight="1">
      <c r="B41" s="6">
        <v>37</v>
      </c>
      <c r="C41" s="12" t="s">
        <v>3</v>
      </c>
      <c r="D41" s="112">
        <f>市区町村別_歯科医療費!I42</f>
        <v>46766.617914307681</v>
      </c>
      <c r="E41" s="199">
        <v>46076.545140000002</v>
      </c>
      <c r="F41" s="36"/>
      <c r="G41" s="37"/>
      <c r="H41" s="6">
        <v>37</v>
      </c>
      <c r="I41" s="12" t="s">
        <v>3</v>
      </c>
      <c r="J41" s="199">
        <f t="shared" si="2"/>
        <v>46076.545140000002</v>
      </c>
      <c r="K41" s="199">
        <f t="shared" si="3"/>
        <v>45741.052710000004</v>
      </c>
      <c r="L41" s="199">
        <f t="shared" si="4"/>
        <v>336</v>
      </c>
      <c r="M41" s="37"/>
      <c r="N41" s="108">
        <f t="shared" si="0"/>
        <v>46119.041087541758</v>
      </c>
      <c r="O41" s="108">
        <f t="shared" si="1"/>
        <v>46119.041087541758</v>
      </c>
      <c r="P41" s="108">
        <f t="shared" si="5"/>
        <v>45768.544918422951</v>
      </c>
      <c r="Q41" s="323">
        <f t="shared" si="6"/>
        <v>350</v>
      </c>
      <c r="R41" s="114">
        <v>0</v>
      </c>
    </row>
    <row r="42" spans="2:18" s="33" customFormat="1" ht="13.5" customHeight="1">
      <c r="B42" s="6">
        <v>38</v>
      </c>
      <c r="C42" s="22" t="s">
        <v>39</v>
      </c>
      <c r="D42" s="112">
        <f>市区町村別_歯科医療費!I43</f>
        <v>43874.956928995569</v>
      </c>
      <c r="E42" s="199">
        <v>46131.427802999999</v>
      </c>
      <c r="F42" s="36"/>
      <c r="G42" s="37"/>
      <c r="H42" s="6">
        <v>38</v>
      </c>
      <c r="I42" s="22" t="s">
        <v>39</v>
      </c>
      <c r="J42" s="199">
        <f t="shared" si="2"/>
        <v>46131.427802999999</v>
      </c>
      <c r="K42" s="199">
        <f t="shared" si="3"/>
        <v>45773.499437999999</v>
      </c>
      <c r="L42" s="199">
        <f t="shared" si="4"/>
        <v>358</v>
      </c>
      <c r="M42" s="37"/>
      <c r="N42" s="108">
        <f t="shared" si="0"/>
        <v>46119.041087541758</v>
      </c>
      <c r="O42" s="108">
        <f t="shared" si="1"/>
        <v>46119.041087541758</v>
      </c>
      <c r="P42" s="108">
        <f t="shared" si="5"/>
        <v>45768.544918422951</v>
      </c>
      <c r="Q42" s="323">
        <f t="shared" si="6"/>
        <v>350</v>
      </c>
      <c r="R42" s="114">
        <v>0</v>
      </c>
    </row>
    <row r="43" spans="2:18" s="33" customFormat="1" ht="13.5" customHeight="1">
      <c r="B43" s="6">
        <v>39</v>
      </c>
      <c r="C43" s="22" t="s">
        <v>7</v>
      </c>
      <c r="D43" s="112">
        <f>市区町村別_歯科医療費!I44</f>
        <v>41559.188355649167</v>
      </c>
      <c r="E43" s="199">
        <v>46158.501436999999</v>
      </c>
      <c r="F43" s="36"/>
      <c r="G43" s="37"/>
      <c r="H43" s="6">
        <v>39</v>
      </c>
      <c r="I43" s="22" t="s">
        <v>7</v>
      </c>
      <c r="J43" s="199">
        <f t="shared" si="2"/>
        <v>46158.501436999999</v>
      </c>
      <c r="K43" s="199">
        <f t="shared" si="3"/>
        <v>45764.074970000001</v>
      </c>
      <c r="L43" s="199">
        <f t="shared" si="4"/>
        <v>395</v>
      </c>
      <c r="M43" s="37"/>
      <c r="N43" s="108">
        <f t="shared" si="0"/>
        <v>46119.041087541758</v>
      </c>
      <c r="O43" s="108">
        <f t="shared" si="1"/>
        <v>46119.041087541758</v>
      </c>
      <c r="P43" s="108">
        <f t="shared" si="5"/>
        <v>45768.544918422951</v>
      </c>
      <c r="Q43" s="323">
        <f t="shared" si="6"/>
        <v>350</v>
      </c>
      <c r="R43" s="114">
        <v>0</v>
      </c>
    </row>
    <row r="44" spans="2:18" s="33" customFormat="1" ht="13.5" customHeight="1">
      <c r="B44" s="6">
        <v>40</v>
      </c>
      <c r="C44" s="22" t="s">
        <v>40</v>
      </c>
      <c r="D44" s="112">
        <f>市区町村別_歯科医療費!I45</f>
        <v>36193.002649191301</v>
      </c>
      <c r="E44" s="199">
        <v>46274.025091000003</v>
      </c>
      <c r="F44" s="36"/>
      <c r="G44" s="37"/>
      <c r="H44" s="6">
        <v>40</v>
      </c>
      <c r="I44" s="22" t="s">
        <v>40</v>
      </c>
      <c r="J44" s="199">
        <f t="shared" si="2"/>
        <v>46274.025091000003</v>
      </c>
      <c r="K44" s="199">
        <f t="shared" si="3"/>
        <v>45917.627860000001</v>
      </c>
      <c r="L44" s="199">
        <f t="shared" si="4"/>
        <v>356</v>
      </c>
      <c r="M44" s="37"/>
      <c r="N44" s="108">
        <f t="shared" si="0"/>
        <v>46119.041087541758</v>
      </c>
      <c r="O44" s="108">
        <f t="shared" si="1"/>
        <v>46119.041087541758</v>
      </c>
      <c r="P44" s="108">
        <f t="shared" si="5"/>
        <v>45768.544918422951</v>
      </c>
      <c r="Q44" s="323">
        <f t="shared" si="6"/>
        <v>350</v>
      </c>
      <c r="R44" s="114">
        <v>0</v>
      </c>
    </row>
    <row r="45" spans="2:18" s="33" customFormat="1" ht="13.5" customHeight="1">
      <c r="B45" s="6">
        <v>41</v>
      </c>
      <c r="C45" s="22" t="s">
        <v>11</v>
      </c>
      <c r="D45" s="112">
        <f>市区町村別_歯科医療費!I46</f>
        <v>43579.047149039558</v>
      </c>
      <c r="E45" s="199">
        <v>46270.916467000003</v>
      </c>
      <c r="F45" s="36"/>
      <c r="G45" s="37"/>
      <c r="H45" s="6">
        <v>41</v>
      </c>
      <c r="I45" s="22" t="s">
        <v>11</v>
      </c>
      <c r="J45" s="199">
        <f t="shared" si="2"/>
        <v>46270.916467000003</v>
      </c>
      <c r="K45" s="199">
        <f t="shared" si="3"/>
        <v>45901.361738</v>
      </c>
      <c r="L45" s="199">
        <f t="shared" si="4"/>
        <v>370</v>
      </c>
      <c r="M45" s="37"/>
      <c r="N45" s="108">
        <f t="shared" si="0"/>
        <v>46119.041087541758</v>
      </c>
      <c r="O45" s="108">
        <f t="shared" si="1"/>
        <v>46119.041087541758</v>
      </c>
      <c r="P45" s="108">
        <f t="shared" si="5"/>
        <v>45768.544918422951</v>
      </c>
      <c r="Q45" s="323">
        <f t="shared" si="6"/>
        <v>350</v>
      </c>
      <c r="R45" s="114">
        <v>0</v>
      </c>
    </row>
    <row r="46" spans="2:18" s="33" customFormat="1" ht="13.5" customHeight="1">
      <c r="B46" s="6">
        <v>42</v>
      </c>
      <c r="C46" s="22" t="s">
        <v>12</v>
      </c>
      <c r="D46" s="112">
        <f>市区町村別_歯科医療費!I47</f>
        <v>40215.815805884689</v>
      </c>
      <c r="E46" s="199">
        <v>46015.782052000002</v>
      </c>
      <c r="F46" s="36"/>
      <c r="G46" s="37"/>
      <c r="H46" s="6">
        <v>42</v>
      </c>
      <c r="I46" s="22" t="s">
        <v>12</v>
      </c>
      <c r="J46" s="199">
        <f t="shared" si="2"/>
        <v>46015.782052000002</v>
      </c>
      <c r="K46" s="199">
        <f t="shared" si="3"/>
        <v>45665.061401999999</v>
      </c>
      <c r="L46" s="199">
        <f t="shared" si="4"/>
        <v>351</v>
      </c>
      <c r="M46" s="37"/>
      <c r="N46" s="108">
        <f t="shared" si="0"/>
        <v>46119.041087541758</v>
      </c>
      <c r="O46" s="108">
        <f t="shared" si="1"/>
        <v>46119.041087541758</v>
      </c>
      <c r="P46" s="108">
        <f t="shared" si="5"/>
        <v>45768.544918422951</v>
      </c>
      <c r="Q46" s="323">
        <f t="shared" si="6"/>
        <v>350</v>
      </c>
      <c r="R46" s="114">
        <v>0</v>
      </c>
    </row>
    <row r="47" spans="2:18" s="33" customFormat="1" ht="13.5" customHeight="1">
      <c r="B47" s="6">
        <v>43</v>
      </c>
      <c r="C47" s="22" t="s">
        <v>8</v>
      </c>
      <c r="D47" s="112">
        <f>市区町村別_歯科医療費!I48</f>
        <v>46641.485618220759</v>
      </c>
      <c r="E47" s="199">
        <v>46040.30906</v>
      </c>
      <c r="F47" s="36"/>
      <c r="G47" s="37"/>
      <c r="H47" s="6">
        <v>43</v>
      </c>
      <c r="I47" s="22" t="s">
        <v>8</v>
      </c>
      <c r="J47" s="199">
        <f t="shared" si="2"/>
        <v>46040.30906</v>
      </c>
      <c r="K47" s="199">
        <f t="shared" si="3"/>
        <v>45690.138942999998</v>
      </c>
      <c r="L47" s="199">
        <f t="shared" si="4"/>
        <v>350</v>
      </c>
      <c r="M47" s="37"/>
      <c r="N47" s="108">
        <f t="shared" si="0"/>
        <v>46119.041087541758</v>
      </c>
      <c r="O47" s="108">
        <f t="shared" si="1"/>
        <v>46119.041087541758</v>
      </c>
      <c r="P47" s="108">
        <f t="shared" si="5"/>
        <v>45768.544918422951</v>
      </c>
      <c r="Q47" s="323">
        <f t="shared" si="6"/>
        <v>350</v>
      </c>
      <c r="R47" s="114">
        <v>0</v>
      </c>
    </row>
    <row r="48" spans="2:18" s="33" customFormat="1" ht="13.5" customHeight="1">
      <c r="B48" s="6">
        <v>44</v>
      </c>
      <c r="C48" s="22" t="s">
        <v>18</v>
      </c>
      <c r="D48" s="112">
        <f>市区町村別_歯科医療費!I49</f>
        <v>48234.009174115279</v>
      </c>
      <c r="E48" s="199">
        <v>46176.275126</v>
      </c>
      <c r="F48" s="36"/>
      <c r="G48" s="37"/>
      <c r="H48" s="6">
        <v>44</v>
      </c>
      <c r="I48" s="22" t="s">
        <v>18</v>
      </c>
      <c r="J48" s="199">
        <f t="shared" si="2"/>
        <v>46176.275126</v>
      </c>
      <c r="K48" s="199">
        <f t="shared" si="3"/>
        <v>45785.384807000002</v>
      </c>
      <c r="L48" s="199">
        <f t="shared" si="4"/>
        <v>391</v>
      </c>
      <c r="M48" s="37"/>
      <c r="N48" s="108">
        <f t="shared" si="0"/>
        <v>46119.041087541758</v>
      </c>
      <c r="O48" s="108">
        <f t="shared" si="1"/>
        <v>46119.041087541758</v>
      </c>
      <c r="P48" s="108">
        <f t="shared" si="5"/>
        <v>45768.544918422951</v>
      </c>
      <c r="Q48" s="323">
        <f t="shared" si="6"/>
        <v>350</v>
      </c>
      <c r="R48" s="114">
        <v>0</v>
      </c>
    </row>
    <row r="49" spans="2:18" s="33" customFormat="1" ht="13.5" customHeight="1">
      <c r="B49" s="6">
        <v>45</v>
      </c>
      <c r="C49" s="22" t="s">
        <v>41</v>
      </c>
      <c r="D49" s="112">
        <f>市区町村別_歯科医療費!I50</f>
        <v>39152.534960745827</v>
      </c>
      <c r="E49" s="199">
        <v>46277.135148000001</v>
      </c>
      <c r="F49" s="36"/>
      <c r="G49" s="37"/>
      <c r="H49" s="6">
        <v>45</v>
      </c>
      <c r="I49" s="22" t="s">
        <v>41</v>
      </c>
      <c r="J49" s="199">
        <f t="shared" si="2"/>
        <v>46277.135148000001</v>
      </c>
      <c r="K49" s="199">
        <f t="shared" si="3"/>
        <v>45916.924013999997</v>
      </c>
      <c r="L49" s="199">
        <f t="shared" si="4"/>
        <v>360</v>
      </c>
      <c r="M49" s="37"/>
      <c r="N49" s="108">
        <f t="shared" si="0"/>
        <v>46119.041087541758</v>
      </c>
      <c r="O49" s="108">
        <f t="shared" si="1"/>
        <v>46119.041087541758</v>
      </c>
      <c r="P49" s="108">
        <f t="shared" si="5"/>
        <v>45768.544918422951</v>
      </c>
      <c r="Q49" s="323">
        <f t="shared" si="6"/>
        <v>350</v>
      </c>
      <c r="R49" s="114">
        <v>0</v>
      </c>
    </row>
    <row r="50" spans="2:18" s="33" customFormat="1" ht="13.5" customHeight="1">
      <c r="B50" s="6">
        <v>46</v>
      </c>
      <c r="C50" s="22" t="s">
        <v>21</v>
      </c>
      <c r="D50" s="112">
        <f>市区町村別_歯科医療費!I51</f>
        <v>42243.386288416077</v>
      </c>
      <c r="E50" s="199">
        <v>46166.211689999996</v>
      </c>
      <c r="F50" s="36"/>
      <c r="G50" s="37"/>
      <c r="H50" s="6">
        <v>46</v>
      </c>
      <c r="I50" s="22" t="s">
        <v>21</v>
      </c>
      <c r="J50" s="199">
        <f t="shared" si="2"/>
        <v>46166.211689999996</v>
      </c>
      <c r="K50" s="199">
        <f t="shared" si="3"/>
        <v>45809.075149999997</v>
      </c>
      <c r="L50" s="199">
        <f t="shared" si="4"/>
        <v>357</v>
      </c>
      <c r="M50" s="37"/>
      <c r="N50" s="108">
        <f t="shared" si="0"/>
        <v>46119.041087541758</v>
      </c>
      <c r="O50" s="108">
        <f t="shared" si="1"/>
        <v>46119.041087541758</v>
      </c>
      <c r="P50" s="108">
        <f t="shared" si="5"/>
        <v>45768.544918422951</v>
      </c>
      <c r="Q50" s="323">
        <f t="shared" si="6"/>
        <v>350</v>
      </c>
      <c r="R50" s="114">
        <v>0</v>
      </c>
    </row>
    <row r="51" spans="2:18" s="33" customFormat="1" ht="13.5" customHeight="1">
      <c r="B51" s="6">
        <v>47</v>
      </c>
      <c r="C51" s="22" t="s">
        <v>13</v>
      </c>
      <c r="D51" s="112">
        <f>市区町村別_歯科医療費!I52</f>
        <v>39378.387044308649</v>
      </c>
      <c r="E51" s="199">
        <v>46096.835570000003</v>
      </c>
      <c r="F51" s="36"/>
      <c r="G51" s="37"/>
      <c r="H51" s="6">
        <v>47</v>
      </c>
      <c r="I51" s="22" t="s">
        <v>13</v>
      </c>
      <c r="J51" s="199">
        <f t="shared" si="2"/>
        <v>46096.835570000003</v>
      </c>
      <c r="K51" s="199">
        <f t="shared" si="3"/>
        <v>45718.024513999997</v>
      </c>
      <c r="L51" s="199">
        <f t="shared" si="4"/>
        <v>379</v>
      </c>
      <c r="M51" s="37"/>
      <c r="N51" s="108">
        <f t="shared" si="0"/>
        <v>46119.041087541758</v>
      </c>
      <c r="O51" s="108">
        <f t="shared" si="1"/>
        <v>46119.041087541758</v>
      </c>
      <c r="P51" s="108">
        <f t="shared" si="5"/>
        <v>45768.544918422951</v>
      </c>
      <c r="Q51" s="323">
        <f t="shared" si="6"/>
        <v>350</v>
      </c>
      <c r="R51" s="114">
        <v>0</v>
      </c>
    </row>
    <row r="52" spans="2:18" s="33" customFormat="1" ht="13.5" customHeight="1">
      <c r="B52" s="6">
        <v>48</v>
      </c>
      <c r="C52" s="22" t="s">
        <v>22</v>
      </c>
      <c r="D52" s="112">
        <f>市区町村別_歯科医療費!I53</f>
        <v>44960.870882569361</v>
      </c>
      <c r="E52" s="199">
        <v>46038.158682000001</v>
      </c>
      <c r="F52" s="36"/>
      <c r="G52" s="37"/>
      <c r="H52" s="6">
        <v>48</v>
      </c>
      <c r="I52" s="22" t="s">
        <v>22</v>
      </c>
      <c r="J52" s="199">
        <f t="shared" si="2"/>
        <v>46038.158682000001</v>
      </c>
      <c r="K52" s="199">
        <f t="shared" si="3"/>
        <v>45670.280336000003</v>
      </c>
      <c r="L52" s="199">
        <f t="shared" si="4"/>
        <v>368</v>
      </c>
      <c r="M52" s="37"/>
      <c r="N52" s="108">
        <f t="shared" si="0"/>
        <v>46119.041087541758</v>
      </c>
      <c r="O52" s="108">
        <f t="shared" si="1"/>
        <v>46119.041087541758</v>
      </c>
      <c r="P52" s="108">
        <f t="shared" si="5"/>
        <v>45768.544918422951</v>
      </c>
      <c r="Q52" s="323">
        <f t="shared" si="6"/>
        <v>350</v>
      </c>
      <c r="R52" s="114">
        <v>0</v>
      </c>
    </row>
    <row r="53" spans="2:18" s="33" customFormat="1" ht="13.5" customHeight="1">
      <c r="B53" s="6">
        <v>49</v>
      </c>
      <c r="C53" s="22" t="s">
        <v>23</v>
      </c>
      <c r="D53" s="112">
        <f>市区町村別_歯科医療費!I54</f>
        <v>42748.245568072656</v>
      </c>
      <c r="E53" s="199">
        <v>46220.478951999998</v>
      </c>
      <c r="F53" s="36"/>
      <c r="G53" s="37"/>
      <c r="H53" s="6">
        <v>49</v>
      </c>
      <c r="I53" s="22" t="s">
        <v>23</v>
      </c>
      <c r="J53" s="199">
        <f t="shared" si="2"/>
        <v>46220.478951999998</v>
      </c>
      <c r="K53" s="199">
        <f t="shared" si="3"/>
        <v>45811.997210000001</v>
      </c>
      <c r="L53" s="199">
        <f t="shared" si="4"/>
        <v>408</v>
      </c>
      <c r="M53" s="37"/>
      <c r="N53" s="108">
        <f t="shared" si="0"/>
        <v>46119.041087541758</v>
      </c>
      <c r="O53" s="108">
        <f t="shared" si="1"/>
        <v>46119.041087541758</v>
      </c>
      <c r="P53" s="108">
        <f t="shared" si="5"/>
        <v>45768.544918422951</v>
      </c>
      <c r="Q53" s="323">
        <f t="shared" si="6"/>
        <v>350</v>
      </c>
      <c r="R53" s="114">
        <v>0</v>
      </c>
    </row>
    <row r="54" spans="2:18" s="33" customFormat="1" ht="13.5" customHeight="1">
      <c r="B54" s="6">
        <v>50</v>
      </c>
      <c r="C54" s="22" t="s">
        <v>14</v>
      </c>
      <c r="D54" s="112">
        <f>市区町村別_歯科医療費!I55</f>
        <v>43639.356073290917</v>
      </c>
      <c r="E54" s="199">
        <v>46125.951000000001</v>
      </c>
      <c r="F54" s="36"/>
      <c r="G54" s="37"/>
      <c r="H54" s="6">
        <v>50</v>
      </c>
      <c r="I54" s="22" t="s">
        <v>14</v>
      </c>
      <c r="J54" s="199">
        <f t="shared" si="2"/>
        <v>46125.951000000001</v>
      </c>
      <c r="K54" s="199">
        <f t="shared" si="3"/>
        <v>45760.39559</v>
      </c>
      <c r="L54" s="199">
        <f t="shared" si="4"/>
        <v>366</v>
      </c>
      <c r="M54" s="37"/>
      <c r="N54" s="108">
        <f t="shared" si="0"/>
        <v>46119.041087541758</v>
      </c>
      <c r="O54" s="108">
        <f t="shared" si="1"/>
        <v>46119.041087541758</v>
      </c>
      <c r="P54" s="108">
        <f t="shared" si="5"/>
        <v>45768.544918422951</v>
      </c>
      <c r="Q54" s="323">
        <f t="shared" si="6"/>
        <v>350</v>
      </c>
      <c r="R54" s="114">
        <v>0</v>
      </c>
    </row>
    <row r="55" spans="2:18" s="33" customFormat="1" ht="13.5" customHeight="1">
      <c r="B55" s="6">
        <v>51</v>
      </c>
      <c r="C55" s="22" t="s">
        <v>42</v>
      </c>
      <c r="D55" s="112">
        <f>市区町村別_歯科医療費!I56</f>
        <v>44599.177066946337</v>
      </c>
      <c r="E55" s="199">
        <v>45979.673304999997</v>
      </c>
      <c r="F55" s="36"/>
      <c r="G55" s="37"/>
      <c r="H55" s="6">
        <v>51</v>
      </c>
      <c r="I55" s="22" t="s">
        <v>42</v>
      </c>
      <c r="J55" s="199">
        <f t="shared" si="2"/>
        <v>45979.673304999997</v>
      </c>
      <c r="K55" s="199">
        <f t="shared" si="3"/>
        <v>45624.419439999998</v>
      </c>
      <c r="L55" s="199">
        <f t="shared" si="4"/>
        <v>356</v>
      </c>
      <c r="M55" s="37"/>
      <c r="N55" s="108">
        <f t="shared" si="0"/>
        <v>46119.041087541758</v>
      </c>
      <c r="O55" s="108">
        <f t="shared" si="1"/>
        <v>46119.041087541758</v>
      </c>
      <c r="P55" s="108">
        <f t="shared" si="5"/>
        <v>45768.544918422951</v>
      </c>
      <c r="Q55" s="323">
        <f t="shared" si="6"/>
        <v>350</v>
      </c>
      <c r="R55" s="114">
        <v>0</v>
      </c>
    </row>
    <row r="56" spans="2:18" s="33" customFormat="1" ht="13.5" customHeight="1">
      <c r="B56" s="6">
        <v>52</v>
      </c>
      <c r="C56" s="22" t="s">
        <v>4</v>
      </c>
      <c r="D56" s="112">
        <f>市区町村別_歯科医療費!I57</f>
        <v>47741.99022346369</v>
      </c>
      <c r="E56" s="199">
        <v>46042.433666999998</v>
      </c>
      <c r="F56" s="36"/>
      <c r="G56" s="37"/>
      <c r="H56" s="6">
        <v>52</v>
      </c>
      <c r="I56" s="22" t="s">
        <v>4</v>
      </c>
      <c r="J56" s="199">
        <f t="shared" si="2"/>
        <v>46042.433666999998</v>
      </c>
      <c r="K56" s="199">
        <f t="shared" si="3"/>
        <v>45664.183183000001</v>
      </c>
      <c r="L56" s="199">
        <f t="shared" si="4"/>
        <v>378</v>
      </c>
      <c r="M56" s="37"/>
      <c r="N56" s="108">
        <f t="shared" si="0"/>
        <v>46119.041087541758</v>
      </c>
      <c r="O56" s="108">
        <f t="shared" si="1"/>
        <v>46119.041087541758</v>
      </c>
      <c r="P56" s="108">
        <f t="shared" si="5"/>
        <v>45768.544918422951</v>
      </c>
      <c r="Q56" s="323">
        <f t="shared" si="6"/>
        <v>350</v>
      </c>
      <c r="R56" s="114">
        <v>0</v>
      </c>
    </row>
    <row r="57" spans="2:18" s="33" customFormat="1" ht="13.5" customHeight="1">
      <c r="B57" s="6">
        <v>53</v>
      </c>
      <c r="C57" s="22" t="s">
        <v>19</v>
      </c>
      <c r="D57" s="112">
        <f>市区町村別_歯科医療費!I58</f>
        <v>38631.879005783958</v>
      </c>
      <c r="E57" s="199">
        <v>46112.803956000003</v>
      </c>
      <c r="F57" s="36"/>
      <c r="G57" s="37"/>
      <c r="H57" s="6">
        <v>53</v>
      </c>
      <c r="I57" s="22" t="s">
        <v>19</v>
      </c>
      <c r="J57" s="199">
        <f t="shared" si="2"/>
        <v>46112.803956000003</v>
      </c>
      <c r="K57" s="199">
        <f t="shared" si="3"/>
        <v>45777.883503999998</v>
      </c>
      <c r="L57" s="199">
        <f t="shared" si="4"/>
        <v>335</v>
      </c>
      <c r="M57" s="37"/>
      <c r="N57" s="108">
        <f t="shared" si="0"/>
        <v>46119.041087541758</v>
      </c>
      <c r="O57" s="108">
        <f t="shared" si="1"/>
        <v>46119.041087541758</v>
      </c>
      <c r="P57" s="108">
        <f t="shared" si="5"/>
        <v>45768.544918422951</v>
      </c>
      <c r="Q57" s="323">
        <f t="shared" si="6"/>
        <v>350</v>
      </c>
      <c r="R57" s="114">
        <v>0</v>
      </c>
    </row>
    <row r="58" spans="2:18" s="33" customFormat="1" ht="13.5" customHeight="1">
      <c r="B58" s="6">
        <v>54</v>
      </c>
      <c r="C58" s="22" t="s">
        <v>24</v>
      </c>
      <c r="D58" s="112">
        <f>市区町村別_歯科医療費!I59</f>
        <v>44330.613551819937</v>
      </c>
      <c r="E58" s="199">
        <v>46160.060373</v>
      </c>
      <c r="F58" s="36"/>
      <c r="G58" s="37"/>
      <c r="H58" s="6">
        <v>54</v>
      </c>
      <c r="I58" s="22" t="s">
        <v>24</v>
      </c>
      <c r="J58" s="199">
        <f t="shared" si="2"/>
        <v>46160.060373</v>
      </c>
      <c r="K58" s="199">
        <f t="shared" si="3"/>
        <v>45800.840007999999</v>
      </c>
      <c r="L58" s="199">
        <f t="shared" si="4"/>
        <v>359</v>
      </c>
      <c r="M58" s="37"/>
      <c r="N58" s="108">
        <f t="shared" si="0"/>
        <v>46119.041087541758</v>
      </c>
      <c r="O58" s="108">
        <f t="shared" si="1"/>
        <v>46119.041087541758</v>
      </c>
      <c r="P58" s="108">
        <f t="shared" si="5"/>
        <v>45768.544918422951</v>
      </c>
      <c r="Q58" s="323">
        <f t="shared" si="6"/>
        <v>350</v>
      </c>
      <c r="R58" s="114">
        <v>0</v>
      </c>
    </row>
    <row r="59" spans="2:18" s="33" customFormat="1" ht="13.5" customHeight="1">
      <c r="B59" s="6">
        <v>55</v>
      </c>
      <c r="C59" s="22" t="s">
        <v>15</v>
      </c>
      <c r="D59" s="112">
        <f>市区町村別_歯科医療費!I60</f>
        <v>43175.5795221843</v>
      </c>
      <c r="E59" s="199">
        <v>46267.422498</v>
      </c>
      <c r="F59" s="36"/>
      <c r="G59" s="37"/>
      <c r="H59" s="6">
        <v>55</v>
      </c>
      <c r="I59" s="22" t="s">
        <v>15</v>
      </c>
      <c r="J59" s="199">
        <f t="shared" si="2"/>
        <v>46267.422498</v>
      </c>
      <c r="K59" s="199">
        <f t="shared" si="3"/>
        <v>45879.246278999999</v>
      </c>
      <c r="L59" s="199">
        <f t="shared" si="4"/>
        <v>388</v>
      </c>
      <c r="M59" s="37"/>
      <c r="N59" s="108">
        <f t="shared" si="0"/>
        <v>46119.041087541758</v>
      </c>
      <c r="O59" s="108">
        <f t="shared" si="1"/>
        <v>46119.041087541758</v>
      </c>
      <c r="P59" s="108">
        <f t="shared" si="5"/>
        <v>45768.544918422951</v>
      </c>
      <c r="Q59" s="323">
        <f t="shared" si="6"/>
        <v>350</v>
      </c>
      <c r="R59" s="114">
        <v>0</v>
      </c>
    </row>
    <row r="60" spans="2:18" s="33" customFormat="1" ht="13.5" customHeight="1">
      <c r="B60" s="6">
        <v>56</v>
      </c>
      <c r="C60" s="22" t="s">
        <v>9</v>
      </c>
      <c r="D60" s="112">
        <f>市区町村別_歯科医療費!I61</f>
        <v>41350.257655755013</v>
      </c>
      <c r="E60" s="199">
        <v>46041.684115999997</v>
      </c>
      <c r="F60" s="36"/>
      <c r="G60" s="37"/>
      <c r="H60" s="6">
        <v>56</v>
      </c>
      <c r="I60" s="22" t="s">
        <v>9</v>
      </c>
      <c r="J60" s="199">
        <f t="shared" si="2"/>
        <v>46041.684115999997</v>
      </c>
      <c r="K60" s="199">
        <f t="shared" si="3"/>
        <v>45662.117565</v>
      </c>
      <c r="L60" s="199">
        <f t="shared" si="4"/>
        <v>380</v>
      </c>
      <c r="M60" s="37"/>
      <c r="N60" s="108">
        <f t="shared" si="0"/>
        <v>46119.041087541758</v>
      </c>
      <c r="O60" s="108">
        <f t="shared" si="1"/>
        <v>46119.041087541758</v>
      </c>
      <c r="P60" s="108">
        <f t="shared" si="5"/>
        <v>45768.544918422951</v>
      </c>
      <c r="Q60" s="323">
        <f t="shared" si="6"/>
        <v>350</v>
      </c>
      <c r="R60" s="114">
        <v>0</v>
      </c>
    </row>
    <row r="61" spans="2:18" s="33" customFormat="1" ht="13.5" customHeight="1">
      <c r="B61" s="6">
        <v>57</v>
      </c>
      <c r="C61" s="22" t="s">
        <v>43</v>
      </c>
      <c r="D61" s="112">
        <f>市区町村別_歯科医療費!I62</f>
        <v>44496.572056765937</v>
      </c>
      <c r="E61" s="199">
        <v>46174.610702999998</v>
      </c>
      <c r="F61" s="36"/>
      <c r="G61" s="37"/>
      <c r="H61" s="6">
        <v>57</v>
      </c>
      <c r="I61" s="22" t="s">
        <v>43</v>
      </c>
      <c r="J61" s="199">
        <f t="shared" si="2"/>
        <v>46174.610702999998</v>
      </c>
      <c r="K61" s="199">
        <f t="shared" si="3"/>
        <v>45834.183976</v>
      </c>
      <c r="L61" s="199">
        <f t="shared" si="4"/>
        <v>341</v>
      </c>
      <c r="M61" s="37"/>
      <c r="N61" s="108">
        <f t="shared" si="0"/>
        <v>46119.041087541758</v>
      </c>
      <c r="O61" s="108">
        <f t="shared" si="1"/>
        <v>46119.041087541758</v>
      </c>
      <c r="P61" s="108">
        <f t="shared" si="5"/>
        <v>45768.544918422951</v>
      </c>
      <c r="Q61" s="323">
        <f t="shared" si="6"/>
        <v>350</v>
      </c>
      <c r="R61" s="114">
        <v>0</v>
      </c>
    </row>
    <row r="62" spans="2:18" s="33" customFormat="1" ht="13.5" customHeight="1">
      <c r="B62" s="6">
        <v>58</v>
      </c>
      <c r="C62" s="22" t="s">
        <v>25</v>
      </c>
      <c r="D62" s="112">
        <f>市区町村別_歯科医療費!I63</f>
        <v>45549.221919209136</v>
      </c>
      <c r="E62" s="199">
        <v>46213.731290999996</v>
      </c>
      <c r="F62" s="36"/>
      <c r="G62" s="37"/>
      <c r="H62" s="6">
        <v>58</v>
      </c>
      <c r="I62" s="22" t="s">
        <v>25</v>
      </c>
      <c r="J62" s="199">
        <f t="shared" si="2"/>
        <v>46213.731290999996</v>
      </c>
      <c r="K62" s="199">
        <f t="shared" si="3"/>
        <v>45836.939275999997</v>
      </c>
      <c r="L62" s="199">
        <f t="shared" si="4"/>
        <v>377</v>
      </c>
      <c r="M62" s="37"/>
      <c r="N62" s="108">
        <f t="shared" si="0"/>
        <v>46119.041087541758</v>
      </c>
      <c r="O62" s="108">
        <f t="shared" si="1"/>
        <v>46119.041087541758</v>
      </c>
      <c r="P62" s="108">
        <f t="shared" si="5"/>
        <v>45768.544918422951</v>
      </c>
      <c r="Q62" s="323">
        <f t="shared" si="6"/>
        <v>350</v>
      </c>
      <c r="R62" s="114">
        <v>0</v>
      </c>
    </row>
    <row r="63" spans="2:18" s="33" customFormat="1" ht="13.5" customHeight="1">
      <c r="B63" s="6">
        <v>59</v>
      </c>
      <c r="C63" s="22" t="s">
        <v>20</v>
      </c>
      <c r="D63" s="112">
        <f>市区町村別_歯科医療費!I64</f>
        <v>46678.198148635398</v>
      </c>
      <c r="E63" s="199">
        <v>46133.804459999999</v>
      </c>
      <c r="F63" s="36"/>
      <c r="G63" s="37"/>
      <c r="H63" s="6">
        <v>59</v>
      </c>
      <c r="I63" s="22" t="s">
        <v>20</v>
      </c>
      <c r="J63" s="199">
        <f t="shared" si="2"/>
        <v>46133.804459999999</v>
      </c>
      <c r="K63" s="199">
        <f t="shared" si="3"/>
        <v>45753.018364000003</v>
      </c>
      <c r="L63" s="199">
        <f t="shared" si="4"/>
        <v>381</v>
      </c>
      <c r="M63" s="37"/>
      <c r="N63" s="108">
        <f t="shared" si="0"/>
        <v>46119.041087541758</v>
      </c>
      <c r="O63" s="108">
        <f t="shared" si="1"/>
        <v>46119.041087541758</v>
      </c>
      <c r="P63" s="108">
        <f t="shared" si="5"/>
        <v>45768.544918422951</v>
      </c>
      <c r="Q63" s="323">
        <f t="shared" si="6"/>
        <v>350</v>
      </c>
      <c r="R63" s="114">
        <v>0</v>
      </c>
    </row>
    <row r="64" spans="2:18" s="33" customFormat="1" ht="13.5" customHeight="1">
      <c r="B64" s="6">
        <v>60</v>
      </c>
      <c r="C64" s="22" t="s">
        <v>44</v>
      </c>
      <c r="D64" s="112">
        <f>市区町村別_歯科医療費!I65</f>
        <v>38199.52312785184</v>
      </c>
      <c r="E64" s="199">
        <v>46110.150484999998</v>
      </c>
      <c r="F64" s="36"/>
      <c r="G64" s="37"/>
      <c r="H64" s="6">
        <v>60</v>
      </c>
      <c r="I64" s="22" t="s">
        <v>44</v>
      </c>
      <c r="J64" s="199">
        <f t="shared" si="2"/>
        <v>46110.150484999998</v>
      </c>
      <c r="K64" s="199">
        <f t="shared" si="3"/>
        <v>45691.839936999997</v>
      </c>
      <c r="L64" s="199">
        <f t="shared" si="4"/>
        <v>418</v>
      </c>
      <c r="M64" s="37"/>
      <c r="N64" s="108">
        <f t="shared" si="0"/>
        <v>46119.041087541758</v>
      </c>
      <c r="O64" s="108">
        <f t="shared" si="1"/>
        <v>46119.041087541758</v>
      </c>
      <c r="P64" s="108">
        <f t="shared" si="5"/>
        <v>45768.544918422951</v>
      </c>
      <c r="Q64" s="323">
        <f t="shared" si="6"/>
        <v>350</v>
      </c>
      <c r="R64" s="114">
        <v>0</v>
      </c>
    </row>
    <row r="65" spans="2:18" s="33" customFormat="1" ht="13.5" customHeight="1">
      <c r="B65" s="6">
        <v>61</v>
      </c>
      <c r="C65" s="22" t="s">
        <v>16</v>
      </c>
      <c r="D65" s="112">
        <f>市区町村別_歯科医療費!I66</f>
        <v>40441.283548453182</v>
      </c>
      <c r="E65" s="199">
        <v>46006.611000999997</v>
      </c>
      <c r="F65" s="36"/>
      <c r="G65" s="37"/>
      <c r="H65" s="6">
        <v>61</v>
      </c>
      <c r="I65" s="22" t="s">
        <v>16</v>
      </c>
      <c r="J65" s="199">
        <f t="shared" si="2"/>
        <v>46006.611000999997</v>
      </c>
      <c r="K65" s="199">
        <f t="shared" si="3"/>
        <v>45639.303755000001</v>
      </c>
      <c r="L65" s="199">
        <f t="shared" si="4"/>
        <v>368</v>
      </c>
      <c r="M65" s="37"/>
      <c r="N65" s="108">
        <f t="shared" si="0"/>
        <v>46119.041087541758</v>
      </c>
      <c r="O65" s="108">
        <f t="shared" si="1"/>
        <v>46119.041087541758</v>
      </c>
      <c r="P65" s="108">
        <f t="shared" si="5"/>
        <v>45768.544918422951</v>
      </c>
      <c r="Q65" s="323">
        <f t="shared" si="6"/>
        <v>350</v>
      </c>
      <c r="R65" s="114">
        <v>0</v>
      </c>
    </row>
    <row r="66" spans="2:18" s="33" customFormat="1" ht="13.5" customHeight="1">
      <c r="B66" s="6">
        <v>62</v>
      </c>
      <c r="C66" s="22" t="s">
        <v>17</v>
      </c>
      <c r="D66" s="112">
        <f>市区町村別_歯科医療費!I67</f>
        <v>43736.016937387198</v>
      </c>
      <c r="E66" s="199">
        <v>46110.126242999999</v>
      </c>
      <c r="F66" s="36"/>
      <c r="G66" s="37"/>
      <c r="H66" s="6">
        <v>62</v>
      </c>
      <c r="I66" s="22" t="s">
        <v>17</v>
      </c>
      <c r="J66" s="199">
        <f t="shared" si="2"/>
        <v>46110.126242999999</v>
      </c>
      <c r="K66" s="199">
        <f t="shared" si="3"/>
        <v>45716.338184</v>
      </c>
      <c r="L66" s="199">
        <f t="shared" si="4"/>
        <v>394</v>
      </c>
      <c r="M66" s="37"/>
      <c r="N66" s="108">
        <f t="shared" si="0"/>
        <v>46119.041087541758</v>
      </c>
      <c r="O66" s="108">
        <f t="shared" si="1"/>
        <v>46119.041087541758</v>
      </c>
      <c r="P66" s="108">
        <f t="shared" si="5"/>
        <v>45768.544918422951</v>
      </c>
      <c r="Q66" s="323">
        <f t="shared" si="6"/>
        <v>350</v>
      </c>
      <c r="R66" s="114">
        <v>0</v>
      </c>
    </row>
    <row r="67" spans="2:18" s="33" customFormat="1" ht="13.5" customHeight="1">
      <c r="B67" s="6">
        <v>63</v>
      </c>
      <c r="C67" s="22" t="s">
        <v>26</v>
      </c>
      <c r="D67" s="112">
        <f>市区町村別_歯科医療費!I68</f>
        <v>44579.550455235207</v>
      </c>
      <c r="E67" s="199">
        <v>46094.042440999998</v>
      </c>
      <c r="F67" s="36"/>
      <c r="G67" s="37"/>
      <c r="H67" s="6">
        <v>63</v>
      </c>
      <c r="I67" s="22" t="s">
        <v>26</v>
      </c>
      <c r="J67" s="199">
        <f t="shared" si="2"/>
        <v>46094.042440999998</v>
      </c>
      <c r="K67" s="199">
        <f t="shared" si="3"/>
        <v>45698.189256999998</v>
      </c>
      <c r="L67" s="199">
        <f t="shared" si="4"/>
        <v>396</v>
      </c>
      <c r="M67" s="37"/>
      <c r="N67" s="108">
        <f t="shared" si="0"/>
        <v>46119.041087541758</v>
      </c>
      <c r="O67" s="108">
        <f t="shared" si="1"/>
        <v>46119.041087541758</v>
      </c>
      <c r="P67" s="108">
        <f t="shared" si="5"/>
        <v>45768.544918422951</v>
      </c>
      <c r="Q67" s="323">
        <f t="shared" si="6"/>
        <v>350</v>
      </c>
      <c r="R67" s="114">
        <v>0</v>
      </c>
    </row>
    <row r="68" spans="2:18" s="33" customFormat="1" ht="13.5" customHeight="1">
      <c r="B68" s="6">
        <v>64</v>
      </c>
      <c r="C68" s="22" t="s">
        <v>45</v>
      </c>
      <c r="D68" s="112">
        <f>市区町村別_歯科医療費!I69</f>
        <v>43532.047445255477</v>
      </c>
      <c r="E68" s="199">
        <v>46131.845945000001</v>
      </c>
      <c r="F68" s="36"/>
      <c r="G68" s="37"/>
      <c r="H68" s="6">
        <v>64</v>
      </c>
      <c r="I68" s="22" t="s">
        <v>45</v>
      </c>
      <c r="J68" s="199">
        <f t="shared" si="2"/>
        <v>46131.845945000001</v>
      </c>
      <c r="K68" s="199">
        <f t="shared" si="3"/>
        <v>45700.988894000002</v>
      </c>
      <c r="L68" s="199">
        <f t="shared" si="4"/>
        <v>431</v>
      </c>
      <c r="M68" s="37"/>
      <c r="N68" s="108">
        <f t="shared" si="0"/>
        <v>46119.041087541758</v>
      </c>
      <c r="O68" s="108">
        <f t="shared" si="1"/>
        <v>46119.041087541758</v>
      </c>
      <c r="P68" s="108">
        <f t="shared" si="5"/>
        <v>45768.544918422951</v>
      </c>
      <c r="Q68" s="323">
        <f t="shared" si="6"/>
        <v>350</v>
      </c>
      <c r="R68" s="114">
        <v>0</v>
      </c>
    </row>
    <row r="69" spans="2:18" s="33" customFormat="1" ht="13.5" customHeight="1">
      <c r="B69" s="6">
        <v>65</v>
      </c>
      <c r="C69" s="22" t="s">
        <v>10</v>
      </c>
      <c r="D69" s="112">
        <f>市区町村別_歯科医療費!I70</f>
        <v>39490.795206971678</v>
      </c>
      <c r="E69" s="199">
        <v>45950.195162999997</v>
      </c>
      <c r="F69" s="36"/>
      <c r="G69" s="37"/>
      <c r="H69" s="6">
        <v>65</v>
      </c>
      <c r="I69" s="22" t="s">
        <v>10</v>
      </c>
      <c r="J69" s="199">
        <f t="shared" si="2"/>
        <v>45950.195162999997</v>
      </c>
      <c r="K69" s="199">
        <f t="shared" si="3"/>
        <v>45561.550841999997</v>
      </c>
      <c r="L69" s="199">
        <f t="shared" si="4"/>
        <v>388</v>
      </c>
      <c r="M69" s="37"/>
      <c r="N69" s="108">
        <f t="shared" ref="N69:N78" si="7">$D$79</f>
        <v>46119.041087541758</v>
      </c>
      <c r="O69" s="108">
        <f t="shared" ref="O69:O78" si="8">$E$79</f>
        <v>46119.041087541758</v>
      </c>
      <c r="P69" s="108">
        <f t="shared" si="5"/>
        <v>45768.544918422951</v>
      </c>
      <c r="Q69" s="323">
        <f t="shared" si="6"/>
        <v>350</v>
      </c>
      <c r="R69" s="114">
        <v>0</v>
      </c>
    </row>
    <row r="70" spans="2:18" s="33" customFormat="1" ht="13.5" customHeight="1">
      <c r="B70" s="6">
        <v>66</v>
      </c>
      <c r="C70" s="22" t="s">
        <v>5</v>
      </c>
      <c r="D70" s="112">
        <f>市区町村別_歯科医療費!I71</f>
        <v>45590.072310405645</v>
      </c>
      <c r="E70" s="199">
        <v>45876.657179000002</v>
      </c>
      <c r="F70" s="36"/>
      <c r="G70" s="37"/>
      <c r="H70" s="6">
        <v>66</v>
      </c>
      <c r="I70" s="22" t="s">
        <v>5</v>
      </c>
      <c r="J70" s="199">
        <f t="shared" ref="J70:J78" si="9">E70</f>
        <v>45876.657179000002</v>
      </c>
      <c r="K70" s="199">
        <f t="shared" ref="K70:K78" si="10">K149</f>
        <v>45493.863218999999</v>
      </c>
      <c r="L70" s="199">
        <f t="shared" ref="L70:L78" si="11">ROUND(J70,0)-ROUND(K70,0)</f>
        <v>383</v>
      </c>
      <c r="M70" s="37"/>
      <c r="N70" s="108">
        <f t="shared" si="7"/>
        <v>46119.041087541758</v>
      </c>
      <c r="O70" s="108">
        <f t="shared" si="8"/>
        <v>46119.041087541758</v>
      </c>
      <c r="P70" s="108">
        <f t="shared" ref="P70:P78" si="12">$K$158</f>
        <v>45768.544918422951</v>
      </c>
      <c r="Q70" s="323">
        <f t="shared" ref="Q70:Q78" si="13">ROUND(O70,0)-ROUND(P70,0)</f>
        <v>350</v>
      </c>
      <c r="R70" s="114">
        <v>0</v>
      </c>
    </row>
    <row r="71" spans="2:18" s="33" customFormat="1" ht="13.5" customHeight="1">
      <c r="B71" s="6">
        <v>67</v>
      </c>
      <c r="C71" s="22" t="s">
        <v>6</v>
      </c>
      <c r="D71" s="112">
        <f>市区町村別_歯科医療費!I72</f>
        <v>40881.83572895277</v>
      </c>
      <c r="E71" s="199">
        <v>45969.606470999999</v>
      </c>
      <c r="F71" s="36"/>
      <c r="G71" s="37"/>
      <c r="H71" s="6">
        <v>67</v>
      </c>
      <c r="I71" s="22" t="s">
        <v>6</v>
      </c>
      <c r="J71" s="199">
        <f t="shared" si="9"/>
        <v>45969.606470999999</v>
      </c>
      <c r="K71" s="199">
        <f t="shared" si="10"/>
        <v>45627.460398000003</v>
      </c>
      <c r="L71" s="199">
        <f t="shared" si="11"/>
        <v>343</v>
      </c>
      <c r="M71" s="37"/>
      <c r="N71" s="108">
        <f t="shared" si="7"/>
        <v>46119.041087541758</v>
      </c>
      <c r="O71" s="108">
        <f t="shared" si="8"/>
        <v>46119.041087541758</v>
      </c>
      <c r="P71" s="108">
        <f t="shared" si="12"/>
        <v>45768.544918422951</v>
      </c>
      <c r="Q71" s="323">
        <f t="shared" si="13"/>
        <v>350</v>
      </c>
      <c r="R71" s="114">
        <v>0</v>
      </c>
    </row>
    <row r="72" spans="2:18" s="33" customFormat="1" ht="13.5" customHeight="1">
      <c r="B72" s="6">
        <v>68</v>
      </c>
      <c r="C72" s="22" t="s">
        <v>46</v>
      </c>
      <c r="D72" s="112">
        <f>市区町村別_歯科医療費!I73</f>
        <v>39246.145110410092</v>
      </c>
      <c r="E72" s="199">
        <v>46285.465408999997</v>
      </c>
      <c r="F72" s="36"/>
      <c r="G72" s="37"/>
      <c r="H72" s="6">
        <v>68</v>
      </c>
      <c r="I72" s="22" t="s">
        <v>46</v>
      </c>
      <c r="J72" s="199">
        <f t="shared" si="9"/>
        <v>46285.465408999997</v>
      </c>
      <c r="K72" s="199">
        <f t="shared" si="10"/>
        <v>45907.561307999997</v>
      </c>
      <c r="L72" s="199">
        <f t="shared" si="11"/>
        <v>377</v>
      </c>
      <c r="M72" s="37"/>
      <c r="N72" s="108">
        <f t="shared" si="7"/>
        <v>46119.041087541758</v>
      </c>
      <c r="O72" s="108">
        <f t="shared" si="8"/>
        <v>46119.041087541758</v>
      </c>
      <c r="P72" s="108">
        <f t="shared" si="12"/>
        <v>45768.544918422951</v>
      </c>
      <c r="Q72" s="323">
        <f t="shared" si="13"/>
        <v>350</v>
      </c>
      <c r="R72" s="114">
        <v>0</v>
      </c>
    </row>
    <row r="73" spans="2:18" s="33" customFormat="1" ht="13.5" customHeight="1">
      <c r="B73" s="6">
        <v>69</v>
      </c>
      <c r="C73" s="22" t="s">
        <v>47</v>
      </c>
      <c r="D73" s="112">
        <f>市区町村別_歯科医療費!I74</f>
        <v>38714.191326530614</v>
      </c>
      <c r="E73" s="199">
        <v>45867.001336000001</v>
      </c>
      <c r="F73" s="36"/>
      <c r="G73" s="37"/>
      <c r="H73" s="6">
        <v>69</v>
      </c>
      <c r="I73" s="22" t="s">
        <v>47</v>
      </c>
      <c r="J73" s="199">
        <f t="shared" si="9"/>
        <v>45867.001336000001</v>
      </c>
      <c r="K73" s="199">
        <f t="shared" si="10"/>
        <v>45501.233310000003</v>
      </c>
      <c r="L73" s="199">
        <f t="shared" si="11"/>
        <v>366</v>
      </c>
      <c r="M73" s="37"/>
      <c r="N73" s="108">
        <f t="shared" si="7"/>
        <v>46119.041087541758</v>
      </c>
      <c r="O73" s="108">
        <f t="shared" si="8"/>
        <v>46119.041087541758</v>
      </c>
      <c r="P73" s="108">
        <f t="shared" si="12"/>
        <v>45768.544918422951</v>
      </c>
      <c r="Q73" s="323">
        <f t="shared" si="13"/>
        <v>350</v>
      </c>
      <c r="R73" s="114">
        <v>0</v>
      </c>
    </row>
    <row r="74" spans="2:18" s="33" customFormat="1" ht="13.5" customHeight="1">
      <c r="B74" s="6">
        <v>70</v>
      </c>
      <c r="C74" s="22" t="s">
        <v>48</v>
      </c>
      <c r="D74" s="112">
        <f>市区町村別_歯科医療費!I75</f>
        <v>40065.042340261738</v>
      </c>
      <c r="E74" s="199">
        <v>46290.519894999998</v>
      </c>
      <c r="F74" s="36"/>
      <c r="G74" s="37"/>
      <c r="H74" s="6">
        <v>70</v>
      </c>
      <c r="I74" s="22" t="s">
        <v>48</v>
      </c>
      <c r="J74" s="199">
        <f t="shared" si="9"/>
        <v>46290.519894999998</v>
      </c>
      <c r="K74" s="199">
        <f t="shared" si="10"/>
        <v>45884.048625000003</v>
      </c>
      <c r="L74" s="199">
        <f t="shared" si="11"/>
        <v>407</v>
      </c>
      <c r="M74" s="37"/>
      <c r="N74" s="108">
        <f t="shared" si="7"/>
        <v>46119.041087541758</v>
      </c>
      <c r="O74" s="108">
        <f t="shared" si="8"/>
        <v>46119.041087541758</v>
      </c>
      <c r="P74" s="108">
        <f t="shared" si="12"/>
        <v>45768.544918422951</v>
      </c>
      <c r="Q74" s="323">
        <f t="shared" si="13"/>
        <v>350</v>
      </c>
      <c r="R74" s="114">
        <v>0</v>
      </c>
    </row>
    <row r="75" spans="2:18" s="33" customFormat="1" ht="13.5" customHeight="1">
      <c r="B75" s="6">
        <v>71</v>
      </c>
      <c r="C75" s="22" t="s">
        <v>49</v>
      </c>
      <c r="D75" s="112">
        <f>市区町村別_歯科医療費!I76</f>
        <v>35067.83728115345</v>
      </c>
      <c r="E75" s="199">
        <v>46192.814789999997</v>
      </c>
      <c r="F75" s="36"/>
      <c r="G75" s="37"/>
      <c r="H75" s="6">
        <v>71</v>
      </c>
      <c r="I75" s="22" t="s">
        <v>49</v>
      </c>
      <c r="J75" s="199">
        <f t="shared" si="9"/>
        <v>46192.814789999997</v>
      </c>
      <c r="K75" s="199">
        <f t="shared" si="10"/>
        <v>45803.398299</v>
      </c>
      <c r="L75" s="199">
        <f t="shared" si="11"/>
        <v>390</v>
      </c>
      <c r="M75" s="37"/>
      <c r="N75" s="108">
        <f t="shared" si="7"/>
        <v>46119.041087541758</v>
      </c>
      <c r="O75" s="108">
        <f t="shared" si="8"/>
        <v>46119.041087541758</v>
      </c>
      <c r="P75" s="108">
        <f t="shared" si="12"/>
        <v>45768.544918422951</v>
      </c>
      <c r="Q75" s="323">
        <f t="shared" si="13"/>
        <v>350</v>
      </c>
      <c r="R75" s="114">
        <v>0</v>
      </c>
    </row>
    <row r="76" spans="2:18" s="33" customFormat="1" ht="13.5" customHeight="1">
      <c r="B76" s="6">
        <v>72</v>
      </c>
      <c r="C76" s="22" t="s">
        <v>27</v>
      </c>
      <c r="D76" s="112">
        <f>市区町村別_歯科医療費!I77</f>
        <v>46102.599919257169</v>
      </c>
      <c r="E76" s="199">
        <v>45947.423345000003</v>
      </c>
      <c r="F76" s="36"/>
      <c r="G76" s="37"/>
      <c r="H76" s="6">
        <v>72</v>
      </c>
      <c r="I76" s="22" t="s">
        <v>27</v>
      </c>
      <c r="J76" s="199">
        <f t="shared" si="9"/>
        <v>45947.423345000003</v>
      </c>
      <c r="K76" s="199">
        <f t="shared" si="10"/>
        <v>45632.226935999999</v>
      </c>
      <c r="L76" s="199">
        <f t="shared" si="11"/>
        <v>315</v>
      </c>
      <c r="M76" s="37"/>
      <c r="N76" s="108">
        <f t="shared" si="7"/>
        <v>46119.041087541758</v>
      </c>
      <c r="O76" s="108">
        <f t="shared" si="8"/>
        <v>46119.041087541758</v>
      </c>
      <c r="P76" s="108">
        <f t="shared" si="12"/>
        <v>45768.544918422951</v>
      </c>
      <c r="Q76" s="323">
        <f t="shared" si="13"/>
        <v>350</v>
      </c>
      <c r="R76" s="114">
        <v>0</v>
      </c>
    </row>
    <row r="77" spans="2:18" s="33" customFormat="1" ht="13.5" customHeight="1">
      <c r="B77" s="6">
        <v>73</v>
      </c>
      <c r="C77" s="22" t="s">
        <v>28</v>
      </c>
      <c r="D77" s="112">
        <f>市区町村別_歯科医療費!I78</f>
        <v>40603.15426170468</v>
      </c>
      <c r="E77" s="199">
        <v>46257.592926999998</v>
      </c>
      <c r="F77" s="36"/>
      <c r="G77" s="37"/>
      <c r="H77" s="6">
        <v>73</v>
      </c>
      <c r="I77" s="22" t="s">
        <v>28</v>
      </c>
      <c r="J77" s="199">
        <f t="shared" si="9"/>
        <v>46257.592926999998</v>
      </c>
      <c r="K77" s="199">
        <f t="shared" si="10"/>
        <v>45806.449451</v>
      </c>
      <c r="L77" s="199">
        <f t="shared" si="11"/>
        <v>452</v>
      </c>
      <c r="M77" s="37"/>
      <c r="N77" s="108">
        <f t="shared" si="7"/>
        <v>46119.041087541758</v>
      </c>
      <c r="O77" s="108">
        <f t="shared" si="8"/>
        <v>46119.041087541758</v>
      </c>
      <c r="P77" s="108">
        <f t="shared" si="12"/>
        <v>45768.544918422951</v>
      </c>
      <c r="Q77" s="323">
        <f t="shared" si="13"/>
        <v>350</v>
      </c>
      <c r="R77" s="114">
        <v>0</v>
      </c>
    </row>
    <row r="78" spans="2:18" s="33" customFormat="1" ht="13.5" customHeight="1" thickBot="1">
      <c r="B78" s="6">
        <v>74</v>
      </c>
      <c r="C78" s="22" t="s">
        <v>29</v>
      </c>
      <c r="D78" s="112">
        <f>市区町村別_歯科医療費!I79</f>
        <v>36074.273670557719</v>
      </c>
      <c r="E78" s="112">
        <v>45822.923849999999</v>
      </c>
      <c r="F78" s="36"/>
      <c r="G78" s="37"/>
      <c r="H78" s="6">
        <v>74</v>
      </c>
      <c r="I78" s="22" t="s">
        <v>29</v>
      </c>
      <c r="J78" s="199">
        <f t="shared" si="9"/>
        <v>45822.923849999999</v>
      </c>
      <c r="K78" s="199">
        <f t="shared" si="10"/>
        <v>45466.417927000002</v>
      </c>
      <c r="L78" s="199">
        <f t="shared" si="11"/>
        <v>357</v>
      </c>
      <c r="M78" s="37"/>
      <c r="N78" s="108">
        <f t="shared" si="7"/>
        <v>46119.041087541758</v>
      </c>
      <c r="O78" s="108">
        <f t="shared" si="8"/>
        <v>46119.041087541758</v>
      </c>
      <c r="P78" s="108">
        <f t="shared" si="12"/>
        <v>45768.544918422951</v>
      </c>
      <c r="Q78" s="323">
        <f t="shared" si="13"/>
        <v>350</v>
      </c>
      <c r="R78" s="114">
        <v>9999</v>
      </c>
    </row>
    <row r="79" spans="2:18" s="33" customFormat="1" ht="13.5" customHeight="1" thickTop="1">
      <c r="B79" s="419" t="s">
        <v>0</v>
      </c>
      <c r="C79" s="420"/>
      <c r="D79" s="113">
        <f>年齢階層別_歯科医療費!H13</f>
        <v>46119.041087541758</v>
      </c>
      <c r="E79" s="113">
        <f>年齢階層別_歯科医療費!H13</f>
        <v>46119.041087541758</v>
      </c>
      <c r="F79" s="36"/>
      <c r="G79" s="37"/>
      <c r="H79" s="2"/>
      <c r="I79" s="2"/>
      <c r="J79" s="2"/>
      <c r="K79" s="2"/>
      <c r="L79" s="2"/>
      <c r="M79" s="37"/>
      <c r="N79" s="25"/>
      <c r="O79" s="25"/>
      <c r="P79" s="25"/>
      <c r="Q79" s="25"/>
      <c r="R79" s="25"/>
    </row>
    <row r="80" spans="2:18" ht="13.5" customHeight="1">
      <c r="B80" s="21"/>
    </row>
    <row r="81" spans="2:11" ht="13.5" customHeight="1">
      <c r="B81" s="21"/>
      <c r="H81" s="2" t="s">
        <v>389</v>
      </c>
    </row>
    <row r="82" spans="2:11" ht="13.5" customHeight="1">
      <c r="H82" s="431"/>
      <c r="I82" s="432" t="s">
        <v>97</v>
      </c>
      <c r="J82" s="434" t="s">
        <v>98</v>
      </c>
      <c r="K82" s="434" t="s">
        <v>99</v>
      </c>
    </row>
    <row r="83" spans="2:11">
      <c r="H83" s="431"/>
      <c r="I83" s="433"/>
      <c r="J83" s="435"/>
      <c r="K83" s="435"/>
    </row>
    <row r="84" spans="2:11">
      <c r="H84" s="350">
        <v>1</v>
      </c>
      <c r="I84" s="11" t="s">
        <v>50</v>
      </c>
      <c r="J84" s="112">
        <v>46716.327817590936</v>
      </c>
      <c r="K84" s="199">
        <v>45921.918016000003</v>
      </c>
    </row>
    <row r="85" spans="2:11">
      <c r="H85" s="347">
        <v>2</v>
      </c>
      <c r="I85" s="11" t="s">
        <v>67</v>
      </c>
      <c r="J85" s="112">
        <v>47597.667167030566</v>
      </c>
      <c r="K85" s="199">
        <v>45908.682311999997</v>
      </c>
    </row>
    <row r="86" spans="2:11">
      <c r="H86" s="347">
        <v>3</v>
      </c>
      <c r="I86" s="11" t="s">
        <v>68</v>
      </c>
      <c r="J86" s="112">
        <v>50141.488287126587</v>
      </c>
      <c r="K86" s="199">
        <v>45863.121876999998</v>
      </c>
    </row>
    <row r="87" spans="2:11">
      <c r="H87" s="347">
        <v>4</v>
      </c>
      <c r="I87" s="11" t="s">
        <v>69</v>
      </c>
      <c r="J87" s="112">
        <v>47023.125179856113</v>
      </c>
      <c r="K87" s="199">
        <v>45966.877648000001</v>
      </c>
    </row>
    <row r="88" spans="2:11">
      <c r="H88" s="347">
        <v>5</v>
      </c>
      <c r="I88" s="11" t="s">
        <v>70</v>
      </c>
      <c r="J88" s="112">
        <v>42910.156316916487</v>
      </c>
      <c r="K88" s="199">
        <v>45811.650639</v>
      </c>
    </row>
    <row r="89" spans="2:11">
      <c r="H89" s="347">
        <v>6</v>
      </c>
      <c r="I89" s="11" t="s">
        <v>71</v>
      </c>
      <c r="J89" s="112">
        <v>41928.732581806798</v>
      </c>
      <c r="K89" s="199">
        <v>46017.808439</v>
      </c>
    </row>
    <row r="90" spans="2:11">
      <c r="H90" s="347">
        <v>7</v>
      </c>
      <c r="I90" s="11" t="s">
        <v>72</v>
      </c>
      <c r="J90" s="112">
        <v>40915.720642121792</v>
      </c>
      <c r="K90" s="199">
        <v>45909.860675000004</v>
      </c>
    </row>
    <row r="91" spans="2:11">
      <c r="H91" s="347">
        <v>8</v>
      </c>
      <c r="I91" s="11" t="s">
        <v>51</v>
      </c>
      <c r="J91" s="112">
        <v>44740.565879265094</v>
      </c>
      <c r="K91" s="199">
        <v>45894.525926000002</v>
      </c>
    </row>
    <row r="92" spans="2:11">
      <c r="H92" s="347">
        <v>9</v>
      </c>
      <c r="I92" s="11" t="s">
        <v>73</v>
      </c>
      <c r="J92" s="112">
        <v>37907.309489286286</v>
      </c>
      <c r="K92" s="199">
        <v>45901.616924000002</v>
      </c>
    </row>
    <row r="93" spans="2:11">
      <c r="H93" s="347">
        <v>10</v>
      </c>
      <c r="I93" s="11" t="s">
        <v>52</v>
      </c>
      <c r="J93" s="112">
        <v>43462.897070298648</v>
      </c>
      <c r="K93" s="199">
        <v>45864.704844</v>
      </c>
    </row>
    <row r="94" spans="2:11">
      <c r="H94" s="347">
        <v>11</v>
      </c>
      <c r="I94" s="11" t="s">
        <v>53</v>
      </c>
      <c r="J94" s="112">
        <v>43357.88630040281</v>
      </c>
      <c r="K94" s="199">
        <v>45982.838553000001</v>
      </c>
    </row>
    <row r="95" spans="2:11">
      <c r="H95" s="347">
        <v>12</v>
      </c>
      <c r="I95" s="11" t="s">
        <v>74</v>
      </c>
      <c r="J95" s="112">
        <v>43608.651838766658</v>
      </c>
      <c r="K95" s="199">
        <v>46004.999756999998</v>
      </c>
    </row>
    <row r="96" spans="2:11">
      <c r="H96" s="347">
        <v>13</v>
      </c>
      <c r="I96" s="11" t="s">
        <v>75</v>
      </c>
      <c r="J96" s="112">
        <v>47214.220797454138</v>
      </c>
      <c r="K96" s="199">
        <v>46050.123330000002</v>
      </c>
    </row>
    <row r="97" spans="8:11">
      <c r="H97" s="347">
        <v>14</v>
      </c>
      <c r="I97" s="11" t="s">
        <v>76</v>
      </c>
      <c r="J97" s="112">
        <v>43736.098985551798</v>
      </c>
      <c r="K97" s="199">
        <v>46024.626695999999</v>
      </c>
    </row>
    <row r="98" spans="8:11">
      <c r="H98" s="347">
        <v>15</v>
      </c>
      <c r="I98" s="11" t="s">
        <v>77</v>
      </c>
      <c r="J98" s="112">
        <v>43685.915068389913</v>
      </c>
      <c r="K98" s="199">
        <v>45941.118043000002</v>
      </c>
    </row>
    <row r="99" spans="8:11">
      <c r="H99" s="347">
        <v>16</v>
      </c>
      <c r="I99" s="11" t="s">
        <v>54</v>
      </c>
      <c r="J99" s="112">
        <v>46178.974636032755</v>
      </c>
      <c r="K99" s="199">
        <v>46022.784814999999</v>
      </c>
    </row>
    <row r="100" spans="8:11">
      <c r="H100" s="347">
        <v>17</v>
      </c>
      <c r="I100" s="11" t="s">
        <v>78</v>
      </c>
      <c r="J100" s="112">
        <v>45405.802632635045</v>
      </c>
      <c r="K100" s="199">
        <v>46032.473792999997</v>
      </c>
    </row>
    <row r="101" spans="8:11">
      <c r="H101" s="347">
        <v>18</v>
      </c>
      <c r="I101" s="11" t="s">
        <v>55</v>
      </c>
      <c r="J101" s="112">
        <v>49899.367461806483</v>
      </c>
      <c r="K101" s="199">
        <v>46043.440732000003</v>
      </c>
    </row>
    <row r="102" spans="8:11">
      <c r="H102" s="347">
        <v>19</v>
      </c>
      <c r="I102" s="11" t="s">
        <v>79</v>
      </c>
      <c r="J102" s="112">
        <v>39747.462571483644</v>
      </c>
      <c r="K102" s="199">
        <v>45979.359780999999</v>
      </c>
    </row>
    <row r="103" spans="8:11">
      <c r="H103" s="347">
        <v>20</v>
      </c>
      <c r="I103" s="11" t="s">
        <v>80</v>
      </c>
      <c r="J103" s="112">
        <v>45640.861982012269</v>
      </c>
      <c r="K103" s="199">
        <v>45842.075591000001</v>
      </c>
    </row>
    <row r="104" spans="8:11">
      <c r="H104" s="347">
        <v>21</v>
      </c>
      <c r="I104" s="11" t="s">
        <v>81</v>
      </c>
      <c r="J104" s="112">
        <v>44888.68568875271</v>
      </c>
      <c r="K104" s="199">
        <v>46038.842911</v>
      </c>
    </row>
    <row r="105" spans="8:11">
      <c r="H105" s="347">
        <v>22</v>
      </c>
      <c r="I105" s="11" t="s">
        <v>56</v>
      </c>
      <c r="J105" s="112">
        <v>45701.949885214672</v>
      </c>
      <c r="K105" s="199">
        <v>45781.497434999997</v>
      </c>
    </row>
    <row r="106" spans="8:11">
      <c r="H106" s="347">
        <v>23</v>
      </c>
      <c r="I106" s="11" t="s">
        <v>82</v>
      </c>
      <c r="J106" s="112">
        <v>46031.642503211595</v>
      </c>
      <c r="K106" s="199">
        <v>46110.140892000003</v>
      </c>
    </row>
    <row r="107" spans="8:11">
      <c r="H107" s="347">
        <v>24</v>
      </c>
      <c r="I107" s="11" t="s">
        <v>83</v>
      </c>
      <c r="J107" s="112">
        <v>50255.228161668841</v>
      </c>
      <c r="K107" s="199">
        <v>45840.319542999998</v>
      </c>
    </row>
    <row r="108" spans="8:11">
      <c r="H108" s="347">
        <v>25</v>
      </c>
      <c r="I108" s="11" t="s">
        <v>84</v>
      </c>
      <c r="J108" s="112">
        <v>42423.77439267224</v>
      </c>
      <c r="K108" s="199">
        <v>45923.063894999999</v>
      </c>
    </row>
    <row r="109" spans="8:11">
      <c r="H109" s="347">
        <v>26</v>
      </c>
      <c r="I109" s="11" t="s">
        <v>30</v>
      </c>
      <c r="J109" s="112">
        <v>46531.741007605648</v>
      </c>
      <c r="K109" s="199">
        <v>45794.720845999997</v>
      </c>
    </row>
    <row r="110" spans="8:11">
      <c r="H110" s="347">
        <v>27</v>
      </c>
      <c r="I110" s="11" t="s">
        <v>31</v>
      </c>
      <c r="J110" s="112">
        <v>45553.651630870503</v>
      </c>
      <c r="K110" s="199">
        <v>45925.227658000003</v>
      </c>
    </row>
    <row r="111" spans="8:11">
      <c r="H111" s="347">
        <v>28</v>
      </c>
      <c r="I111" s="11" t="s">
        <v>32</v>
      </c>
      <c r="J111" s="112">
        <v>44749.273793870736</v>
      </c>
      <c r="K111" s="199">
        <v>45739.490809000003</v>
      </c>
    </row>
    <row r="112" spans="8:11">
      <c r="H112" s="347">
        <v>29</v>
      </c>
      <c r="I112" s="11" t="s">
        <v>33</v>
      </c>
      <c r="J112" s="112">
        <v>47415.722413897463</v>
      </c>
      <c r="K112" s="199">
        <v>45858.289417</v>
      </c>
    </row>
    <row r="113" spans="8:11">
      <c r="H113" s="347">
        <v>30</v>
      </c>
      <c r="I113" s="11" t="s">
        <v>34</v>
      </c>
      <c r="J113" s="112">
        <v>46749.977369421562</v>
      </c>
      <c r="K113" s="199">
        <v>45878.959727000001</v>
      </c>
    </row>
    <row r="114" spans="8:11">
      <c r="H114" s="347">
        <v>31</v>
      </c>
      <c r="I114" s="11" t="s">
        <v>35</v>
      </c>
      <c r="J114" s="112">
        <v>46246.400390822411</v>
      </c>
      <c r="K114" s="199">
        <v>45743.821565999999</v>
      </c>
    </row>
    <row r="115" spans="8:11">
      <c r="H115" s="347">
        <v>32</v>
      </c>
      <c r="I115" s="11" t="s">
        <v>36</v>
      </c>
      <c r="J115" s="112">
        <v>43094.369950216271</v>
      </c>
      <c r="K115" s="199">
        <v>45930.472135000004</v>
      </c>
    </row>
    <row r="116" spans="8:11">
      <c r="H116" s="347">
        <v>33</v>
      </c>
      <c r="I116" s="11" t="s">
        <v>37</v>
      </c>
      <c r="J116" s="112">
        <v>42132.929122807014</v>
      </c>
      <c r="K116" s="199">
        <v>45587.296040000001</v>
      </c>
    </row>
    <row r="117" spans="8:11">
      <c r="H117" s="347">
        <v>34</v>
      </c>
      <c r="I117" s="11" t="s">
        <v>38</v>
      </c>
      <c r="J117" s="112">
        <v>38921.323605205514</v>
      </c>
      <c r="K117" s="199">
        <v>45845.179528000001</v>
      </c>
    </row>
    <row r="118" spans="8:11">
      <c r="H118" s="347">
        <v>35</v>
      </c>
      <c r="I118" s="11" t="s">
        <v>1</v>
      </c>
      <c r="J118" s="112">
        <v>46727.481745520781</v>
      </c>
      <c r="K118" s="199">
        <v>45803.809285000003</v>
      </c>
    </row>
    <row r="119" spans="8:11">
      <c r="H119" s="347">
        <v>36</v>
      </c>
      <c r="I119" s="11" t="s">
        <v>2</v>
      </c>
      <c r="J119" s="112">
        <v>43688.296094149751</v>
      </c>
      <c r="K119" s="199">
        <v>45838.214953000002</v>
      </c>
    </row>
    <row r="120" spans="8:11">
      <c r="H120" s="347">
        <v>37</v>
      </c>
      <c r="I120" s="11" t="s">
        <v>3</v>
      </c>
      <c r="J120" s="112">
        <v>46698.852060097706</v>
      </c>
      <c r="K120" s="199">
        <v>45741.052710000004</v>
      </c>
    </row>
    <row r="121" spans="8:11">
      <c r="H121" s="347">
        <v>38</v>
      </c>
      <c r="I121" s="279" t="s">
        <v>39</v>
      </c>
      <c r="J121" s="112">
        <v>45415.572599841311</v>
      </c>
      <c r="K121" s="199">
        <v>45773.499437999999</v>
      </c>
    </row>
    <row r="122" spans="8:11">
      <c r="H122" s="347">
        <v>39</v>
      </c>
      <c r="I122" s="279" t="s">
        <v>7</v>
      </c>
      <c r="J122" s="112">
        <v>41309.282889242553</v>
      </c>
      <c r="K122" s="199">
        <v>45764.074970000001</v>
      </c>
    </row>
    <row r="123" spans="8:11">
      <c r="H123" s="347">
        <v>40</v>
      </c>
      <c r="I123" s="279" t="s">
        <v>40</v>
      </c>
      <c r="J123" s="112">
        <v>35957.906858100723</v>
      </c>
      <c r="K123" s="199">
        <v>45917.627860000001</v>
      </c>
    </row>
    <row r="124" spans="8:11">
      <c r="H124" s="347">
        <v>41</v>
      </c>
      <c r="I124" s="279" t="s">
        <v>11</v>
      </c>
      <c r="J124" s="112">
        <v>43744.811466024403</v>
      </c>
      <c r="K124" s="199">
        <v>45901.361738</v>
      </c>
    </row>
    <row r="125" spans="8:11">
      <c r="H125" s="347">
        <v>42</v>
      </c>
      <c r="I125" s="279" t="s">
        <v>12</v>
      </c>
      <c r="J125" s="112">
        <v>39476.329446935728</v>
      </c>
      <c r="K125" s="199">
        <v>45665.061401999999</v>
      </c>
    </row>
    <row r="126" spans="8:11">
      <c r="H126" s="347">
        <v>43</v>
      </c>
      <c r="I126" s="279" t="s">
        <v>8</v>
      </c>
      <c r="J126" s="112">
        <v>45572.434913541867</v>
      </c>
      <c r="K126" s="199">
        <v>45690.138942999998</v>
      </c>
    </row>
    <row r="127" spans="8:11">
      <c r="H127" s="347">
        <v>44</v>
      </c>
      <c r="I127" s="279" t="s">
        <v>18</v>
      </c>
      <c r="J127" s="112">
        <v>48039.509331190282</v>
      </c>
      <c r="K127" s="199">
        <v>45785.384807000002</v>
      </c>
    </row>
    <row r="128" spans="8:11">
      <c r="H128" s="347">
        <v>45</v>
      </c>
      <c r="I128" s="279" t="s">
        <v>41</v>
      </c>
      <c r="J128" s="112">
        <v>39251.930361584084</v>
      </c>
      <c r="K128" s="199">
        <v>45916.924013999997</v>
      </c>
    </row>
    <row r="129" spans="8:11">
      <c r="H129" s="347">
        <v>46</v>
      </c>
      <c r="I129" s="279" t="s">
        <v>21</v>
      </c>
      <c r="J129" s="112">
        <v>41915.25477548995</v>
      </c>
      <c r="K129" s="199">
        <v>45809.075149999997</v>
      </c>
    </row>
    <row r="130" spans="8:11">
      <c r="H130" s="347">
        <v>47</v>
      </c>
      <c r="I130" s="279" t="s">
        <v>13</v>
      </c>
      <c r="J130" s="112">
        <v>39399.063678667648</v>
      </c>
      <c r="K130" s="199">
        <v>45718.024513999997</v>
      </c>
    </row>
    <row r="131" spans="8:11">
      <c r="H131" s="347">
        <v>48</v>
      </c>
      <c r="I131" s="279" t="s">
        <v>22</v>
      </c>
      <c r="J131" s="112">
        <v>45314.514436892758</v>
      </c>
      <c r="K131" s="199">
        <v>45670.280336000003</v>
      </c>
    </row>
    <row r="132" spans="8:11">
      <c r="H132" s="347">
        <v>49</v>
      </c>
      <c r="I132" s="279" t="s">
        <v>23</v>
      </c>
      <c r="J132" s="112">
        <v>42221.609169211137</v>
      </c>
      <c r="K132" s="199">
        <v>45811.997210000001</v>
      </c>
    </row>
    <row r="133" spans="8:11">
      <c r="H133" s="347">
        <v>50</v>
      </c>
      <c r="I133" s="279" t="s">
        <v>14</v>
      </c>
      <c r="J133" s="112">
        <v>43738.177114727747</v>
      </c>
      <c r="K133" s="199">
        <v>45760.39559</v>
      </c>
    </row>
    <row r="134" spans="8:11">
      <c r="H134" s="347">
        <v>51</v>
      </c>
      <c r="I134" s="279" t="s">
        <v>42</v>
      </c>
      <c r="J134" s="112">
        <v>44249.208657171541</v>
      </c>
      <c r="K134" s="199">
        <v>45624.419439999998</v>
      </c>
    </row>
    <row r="135" spans="8:11">
      <c r="H135" s="347">
        <v>52</v>
      </c>
      <c r="I135" s="279" t="s">
        <v>4</v>
      </c>
      <c r="J135" s="112">
        <v>47311.488921577642</v>
      </c>
      <c r="K135" s="199">
        <v>45664.183183000001</v>
      </c>
    </row>
    <row r="136" spans="8:11">
      <c r="H136" s="347">
        <v>53</v>
      </c>
      <c r="I136" s="279" t="s">
        <v>19</v>
      </c>
      <c r="J136" s="112">
        <v>39781.914363953198</v>
      </c>
      <c r="K136" s="199">
        <v>45777.883503999998</v>
      </c>
    </row>
    <row r="137" spans="8:11">
      <c r="H137" s="347">
        <v>54</v>
      </c>
      <c r="I137" s="279" t="s">
        <v>24</v>
      </c>
      <c r="J137" s="112">
        <v>43806.567863483921</v>
      </c>
      <c r="K137" s="199">
        <v>45800.840007999999</v>
      </c>
    </row>
    <row r="138" spans="8:11">
      <c r="H138" s="347">
        <v>55</v>
      </c>
      <c r="I138" s="279" t="s">
        <v>15</v>
      </c>
      <c r="J138" s="112">
        <v>44473.983685857915</v>
      </c>
      <c r="K138" s="199">
        <v>45879.246278999999</v>
      </c>
    </row>
    <row r="139" spans="8:11">
      <c r="H139" s="347">
        <v>56</v>
      </c>
      <c r="I139" s="279" t="s">
        <v>9</v>
      </c>
      <c r="J139" s="112">
        <v>40241.873607604335</v>
      </c>
      <c r="K139" s="199">
        <v>45662.117565</v>
      </c>
    </row>
    <row r="140" spans="8:11">
      <c r="H140" s="347">
        <v>57</v>
      </c>
      <c r="I140" s="279" t="s">
        <v>43</v>
      </c>
      <c r="J140" s="112">
        <v>44378.444652517683</v>
      </c>
      <c r="K140" s="199">
        <v>45834.183976</v>
      </c>
    </row>
    <row r="141" spans="8:11">
      <c r="H141" s="347">
        <v>58</v>
      </c>
      <c r="I141" s="279" t="s">
        <v>25</v>
      </c>
      <c r="J141" s="112">
        <v>45721.357276535069</v>
      </c>
      <c r="K141" s="199">
        <v>45836.939275999997</v>
      </c>
    </row>
    <row r="142" spans="8:11">
      <c r="H142" s="347">
        <v>59</v>
      </c>
      <c r="I142" s="279" t="s">
        <v>20</v>
      </c>
      <c r="J142" s="112">
        <v>46206.824436432587</v>
      </c>
      <c r="K142" s="199">
        <v>45753.018364000003</v>
      </c>
    </row>
    <row r="143" spans="8:11">
      <c r="H143" s="347">
        <v>60</v>
      </c>
      <c r="I143" s="279" t="s">
        <v>44</v>
      </c>
      <c r="J143" s="112">
        <v>38448.030087993189</v>
      </c>
      <c r="K143" s="199">
        <v>45691.839936999997</v>
      </c>
    </row>
    <row r="144" spans="8:11">
      <c r="H144" s="347">
        <v>61</v>
      </c>
      <c r="I144" s="279" t="s">
        <v>16</v>
      </c>
      <c r="J144" s="112">
        <v>40655.252503499512</v>
      </c>
      <c r="K144" s="199">
        <v>45639.303755000001</v>
      </c>
    </row>
    <row r="145" spans="8:11">
      <c r="H145" s="347">
        <v>62</v>
      </c>
      <c r="I145" s="279" t="s">
        <v>17</v>
      </c>
      <c r="J145" s="112">
        <v>43280.439906309468</v>
      </c>
      <c r="K145" s="199">
        <v>45716.338184</v>
      </c>
    </row>
    <row r="146" spans="8:11">
      <c r="H146" s="347">
        <v>63</v>
      </c>
      <c r="I146" s="279" t="s">
        <v>26</v>
      </c>
      <c r="J146" s="112">
        <v>45692.609483539716</v>
      </c>
      <c r="K146" s="199">
        <v>45698.189256999998</v>
      </c>
    </row>
    <row r="147" spans="8:11">
      <c r="H147" s="347">
        <v>64</v>
      </c>
      <c r="I147" s="279" t="s">
        <v>45</v>
      </c>
      <c r="J147" s="112">
        <v>41985.173435260389</v>
      </c>
      <c r="K147" s="199">
        <v>45700.988894000002</v>
      </c>
    </row>
    <row r="148" spans="8:11">
      <c r="H148" s="347">
        <v>65</v>
      </c>
      <c r="I148" s="279" t="s">
        <v>10</v>
      </c>
      <c r="J148" s="112">
        <v>38954.291195089201</v>
      </c>
      <c r="K148" s="199">
        <v>45561.550841999997</v>
      </c>
    </row>
    <row r="149" spans="8:11">
      <c r="H149" s="347">
        <v>66</v>
      </c>
      <c r="I149" s="279" t="s">
        <v>5</v>
      </c>
      <c r="J149" s="112">
        <v>46309.331341053417</v>
      </c>
      <c r="K149" s="199">
        <v>45493.863218999999</v>
      </c>
    </row>
    <row r="150" spans="8:11">
      <c r="H150" s="347">
        <v>67</v>
      </c>
      <c r="I150" s="279" t="s">
        <v>6</v>
      </c>
      <c r="J150" s="112">
        <v>40641.880754055237</v>
      </c>
      <c r="K150" s="199">
        <v>45627.460398000003</v>
      </c>
    </row>
    <row r="151" spans="8:11">
      <c r="H151" s="347">
        <v>68</v>
      </c>
      <c r="I151" s="279" t="s">
        <v>46</v>
      </c>
      <c r="J151" s="112">
        <v>41793.136422976502</v>
      </c>
      <c r="K151" s="199">
        <v>45907.561307999997</v>
      </c>
    </row>
    <row r="152" spans="8:11">
      <c r="H152" s="347">
        <v>69</v>
      </c>
      <c r="I152" s="279" t="s">
        <v>47</v>
      </c>
      <c r="J152" s="112">
        <v>36569.974132062627</v>
      </c>
      <c r="K152" s="199">
        <v>45501.233310000003</v>
      </c>
    </row>
    <row r="153" spans="8:11">
      <c r="H153" s="347">
        <v>70</v>
      </c>
      <c r="I153" s="279" t="s">
        <v>48</v>
      </c>
      <c r="J153" s="112">
        <v>42824.748784440846</v>
      </c>
      <c r="K153" s="199">
        <v>45884.048625000003</v>
      </c>
    </row>
    <row r="154" spans="8:11">
      <c r="H154" s="347">
        <v>71</v>
      </c>
      <c r="I154" s="279" t="s">
        <v>49</v>
      </c>
      <c r="J154" s="112">
        <v>36431.442307692305</v>
      </c>
      <c r="K154" s="199">
        <v>45803.398299</v>
      </c>
    </row>
    <row r="155" spans="8:11">
      <c r="H155" s="347">
        <v>72</v>
      </c>
      <c r="I155" s="279" t="s">
        <v>27</v>
      </c>
      <c r="J155" s="112">
        <v>46963.251823251827</v>
      </c>
      <c r="K155" s="199">
        <v>45632.226935999999</v>
      </c>
    </row>
    <row r="156" spans="8:11">
      <c r="H156" s="347">
        <v>73</v>
      </c>
      <c r="I156" s="279" t="s">
        <v>28</v>
      </c>
      <c r="J156" s="112">
        <v>43003.410022061144</v>
      </c>
      <c r="K156" s="199">
        <v>45806.449451</v>
      </c>
    </row>
    <row r="157" spans="8:11">
      <c r="H157" s="347">
        <v>74</v>
      </c>
      <c r="I157" s="279" t="s">
        <v>29</v>
      </c>
      <c r="J157" s="199">
        <v>36398.218232044201</v>
      </c>
      <c r="K157" s="199">
        <v>45466.417927000002</v>
      </c>
    </row>
    <row r="158" spans="8:11">
      <c r="H158" s="436" t="s">
        <v>0</v>
      </c>
      <c r="I158" s="433"/>
      <c r="J158" s="337">
        <v>45768.544918422951</v>
      </c>
      <c r="K158" s="337">
        <v>45768.544918422951</v>
      </c>
    </row>
  </sheetData>
  <mergeCells count="15">
    <mergeCell ref="O3:Q3"/>
    <mergeCell ref="N3:N4"/>
    <mergeCell ref="B79:C79"/>
    <mergeCell ref="B3:B4"/>
    <mergeCell ref="C3:C4"/>
    <mergeCell ref="D3:D4"/>
    <mergeCell ref="E3:E4"/>
    <mergeCell ref="H3:H4"/>
    <mergeCell ref="I3:I4"/>
    <mergeCell ref="J3:L3"/>
    <mergeCell ref="H82:H83"/>
    <mergeCell ref="I82:I83"/>
    <mergeCell ref="J82:J83"/>
    <mergeCell ref="K82:K83"/>
    <mergeCell ref="H158:I158"/>
  </mergeCells>
  <phoneticPr fontId="4"/>
  <pageMargins left="0.70866141732283472" right="0.43307086614173229" top="0.74803149606299213" bottom="0.74803149606299213" header="0.31496062992125984" footer="0.31496062992125984"/>
  <pageSetup paperSize="8" scale="72" fitToHeight="0" orientation="landscape" r:id="rId1"/>
  <headerFooter scaleWithDoc="0" alignWithMargins="0">
    <oddHeader>&amp;R&amp;"ＭＳ 明朝,標準"&amp;9 2-5.歯科医療費の状況</oddHeader>
  </headerFooter>
  <rowBreaks count="1" manualBreakCount="1">
    <brk id="79" max="5" man="1"/>
  </rowBreaks>
  <ignoredErrors>
    <ignoredError sqref="J5:J78"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J82"/>
  <sheetViews>
    <sheetView showGridLines="0" zoomScaleNormal="100" zoomScaleSheetLayoutView="100" zoomScalePageLayoutView="55" workbookViewId="0"/>
  </sheetViews>
  <sheetFormatPr defaultColWidth="9" defaultRowHeight="13.5"/>
  <cols>
    <col min="1" max="1" width="4.625" style="2" customWidth="1"/>
    <col min="2" max="5" width="15.375" style="2" customWidth="1"/>
    <col min="6" max="6" width="15.375" style="31" customWidth="1"/>
    <col min="7" max="9" width="15.375" style="2" customWidth="1"/>
    <col min="10" max="10" width="20.625" style="2" customWidth="1"/>
    <col min="11" max="16384" width="9" style="2"/>
  </cols>
  <sheetData>
    <row r="1" spans="2:10" ht="16.5" customHeight="1">
      <c r="B1" s="2" t="s">
        <v>217</v>
      </c>
    </row>
    <row r="2" spans="2:10" ht="16.5" customHeight="1">
      <c r="B2" s="2" t="s">
        <v>208</v>
      </c>
    </row>
    <row r="3" spans="2:10" ht="16.5" customHeight="1">
      <c r="B3" s="2" t="s">
        <v>218</v>
      </c>
      <c r="J3" s="2" t="s">
        <v>96</v>
      </c>
    </row>
    <row r="77" spans="2:2" ht="16.5" customHeight="1"/>
    <row r="78" spans="2:2" ht="16.5" customHeight="1"/>
    <row r="79" spans="2:2" ht="16.5" customHeight="1"/>
    <row r="80" spans="2:2" ht="16.5" customHeight="1">
      <c r="B80" s="2" t="s">
        <v>369</v>
      </c>
    </row>
    <row r="81" spans="2:2" ht="16.5" customHeight="1">
      <c r="B81" s="2" t="s">
        <v>219</v>
      </c>
    </row>
    <row r="82" spans="2:2" ht="16.5" customHeight="1">
      <c r="B82" s="2" t="s">
        <v>220</v>
      </c>
    </row>
  </sheetData>
  <phoneticPr fontId="4"/>
  <pageMargins left="0.70866141732283472" right="0.43307086614173229" top="0.74803149606299213" bottom="0.59055118110236227"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9" max="1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M35"/>
  <sheetViews>
    <sheetView showGridLines="0" zoomScaleNormal="100" zoomScaleSheetLayoutView="100" workbookViewId="0"/>
  </sheetViews>
  <sheetFormatPr defaultColWidth="9" defaultRowHeight="13.5"/>
  <cols>
    <col min="1" max="1" width="4.625" style="3" customWidth="1"/>
    <col min="2" max="2" width="4.125" style="3" customWidth="1"/>
    <col min="3" max="3" width="21.125" style="3" customWidth="1"/>
    <col min="4" max="8" width="12.75" style="3" customWidth="1"/>
    <col min="9" max="9" width="12.5" style="13" customWidth="1"/>
    <col min="10" max="10" width="9" style="3"/>
    <col min="11" max="12" width="9" style="3" customWidth="1"/>
    <col min="13" max="13" width="30.375" style="3" customWidth="1"/>
    <col min="14" max="16384" width="9" style="3"/>
  </cols>
  <sheetData>
    <row r="1" spans="2:13" ht="16.5" customHeight="1">
      <c r="B1" s="13" t="s">
        <v>184</v>
      </c>
      <c r="K1" s="61"/>
      <c r="L1" s="62"/>
      <c r="M1" s="62"/>
    </row>
    <row r="2" spans="2:13" ht="16.5" customHeight="1">
      <c r="B2" s="13" t="s">
        <v>212</v>
      </c>
      <c r="K2" s="61"/>
      <c r="L2" s="62"/>
      <c r="M2" s="62"/>
    </row>
    <row r="3" spans="2:13" ht="46.5" customHeight="1">
      <c r="B3" s="452" t="s">
        <v>181</v>
      </c>
      <c r="C3" s="453"/>
      <c r="D3" s="102" t="s">
        <v>154</v>
      </c>
      <c r="E3" s="70" t="s">
        <v>155</v>
      </c>
      <c r="F3" s="70" t="s">
        <v>156</v>
      </c>
      <c r="G3" s="59" t="s">
        <v>157</v>
      </c>
      <c r="H3" s="59" t="s">
        <v>160</v>
      </c>
      <c r="I3" s="167" t="s">
        <v>187</v>
      </c>
      <c r="J3" s="63"/>
    </row>
    <row r="4" spans="2:13" ht="24" customHeight="1">
      <c r="B4" s="194">
        <v>1101</v>
      </c>
      <c r="C4" s="71" t="s">
        <v>107</v>
      </c>
      <c r="D4" s="384">
        <v>981685</v>
      </c>
      <c r="E4" s="384">
        <v>7627221223.9140196</v>
      </c>
      <c r="F4" s="384">
        <v>424968</v>
      </c>
      <c r="G4" s="108">
        <f t="shared" ref="G4:G10" si="0">IFERROR(E4/D4,"-")</f>
        <v>7769.51998239152</v>
      </c>
      <c r="H4" s="108">
        <f t="shared" ref="H4:H10" si="1">IFERROR(E4/F4,"-")</f>
        <v>17947.754240116948</v>
      </c>
      <c r="I4" s="90">
        <f t="shared" ref="I4:I10" si="2">IFERROR(F4/$M$10,"-")</f>
        <v>0.29769816457012999</v>
      </c>
      <c r="J4" s="62"/>
    </row>
    <row r="5" spans="2:13" ht="24" customHeight="1">
      <c r="B5" s="194">
        <v>1102</v>
      </c>
      <c r="C5" s="71" t="s">
        <v>108</v>
      </c>
      <c r="D5" s="384">
        <v>3641805</v>
      </c>
      <c r="E5" s="384">
        <v>28200844699.633202</v>
      </c>
      <c r="F5" s="384">
        <v>744589</v>
      </c>
      <c r="G5" s="108">
        <f t="shared" si="0"/>
        <v>7743.6448957682251</v>
      </c>
      <c r="H5" s="108">
        <f t="shared" si="1"/>
        <v>37874.377273412851</v>
      </c>
      <c r="I5" s="90">
        <f t="shared" si="2"/>
        <v>0.52159875251573895</v>
      </c>
      <c r="J5" s="62"/>
    </row>
    <row r="6" spans="2:13" ht="26.25" customHeight="1">
      <c r="B6" s="194">
        <v>1103</v>
      </c>
      <c r="C6" s="72" t="s">
        <v>109</v>
      </c>
      <c r="D6" s="384">
        <v>1492537</v>
      </c>
      <c r="E6" s="384">
        <v>14667481618.215599</v>
      </c>
      <c r="F6" s="384">
        <v>471111</v>
      </c>
      <c r="G6" s="108">
        <f t="shared" si="0"/>
        <v>9827.2147479195482</v>
      </c>
      <c r="H6" s="108">
        <f t="shared" si="1"/>
        <v>31133.812664564401</v>
      </c>
      <c r="I6" s="90">
        <f t="shared" si="2"/>
        <v>0.33002221345795102</v>
      </c>
      <c r="J6" s="62"/>
    </row>
    <row r="7" spans="2:13" ht="26.25" customHeight="1">
      <c r="B7" s="194">
        <v>1113</v>
      </c>
      <c r="C7" s="72" t="s">
        <v>110</v>
      </c>
      <c r="D7" s="384">
        <v>631931</v>
      </c>
      <c r="E7" s="384">
        <v>3282767708.7056499</v>
      </c>
      <c r="F7" s="384">
        <v>186186</v>
      </c>
      <c r="G7" s="108">
        <f t="shared" si="0"/>
        <v>5194.8198596138654</v>
      </c>
      <c r="H7" s="108">
        <f t="shared" si="1"/>
        <v>17631.657099382606</v>
      </c>
      <c r="I7" s="91">
        <f t="shared" si="2"/>
        <v>0.13042683324074808</v>
      </c>
    </row>
    <row r="8" spans="2:13" ht="27" customHeight="1">
      <c r="B8" s="194">
        <v>1905</v>
      </c>
      <c r="C8" s="72" t="s">
        <v>111</v>
      </c>
      <c r="D8" s="384">
        <v>1473531</v>
      </c>
      <c r="E8" s="384">
        <v>8701525507.8515091</v>
      </c>
      <c r="F8" s="384">
        <v>422706</v>
      </c>
      <c r="G8" s="108">
        <f t="shared" si="0"/>
        <v>5905.2205266475621</v>
      </c>
      <c r="H8" s="108">
        <f t="shared" si="1"/>
        <v>20585.289794446988</v>
      </c>
      <c r="I8" s="90">
        <f t="shared" si="2"/>
        <v>0.29611359055924535</v>
      </c>
    </row>
    <row r="9" spans="2:13" ht="24" customHeight="1" thickBot="1">
      <c r="B9" s="205" t="s">
        <v>205</v>
      </c>
      <c r="C9" s="206" t="s">
        <v>206</v>
      </c>
      <c r="D9" s="112">
        <v>381365</v>
      </c>
      <c r="E9" s="112">
        <v>3355689941.6799598</v>
      </c>
      <c r="F9" s="112">
        <v>131376</v>
      </c>
      <c r="G9" s="107">
        <f t="shared" si="0"/>
        <v>8799.1555115963965</v>
      </c>
      <c r="H9" s="107">
        <f t="shared" si="1"/>
        <v>25542.640525514249</v>
      </c>
      <c r="I9" s="148">
        <f t="shared" si="2"/>
        <v>9.2031386053927355E-2</v>
      </c>
      <c r="M9" s="3" t="s">
        <v>115</v>
      </c>
    </row>
    <row r="10" spans="2:13" ht="24" customHeight="1" thickTop="1">
      <c r="B10" s="451" t="s">
        <v>112</v>
      </c>
      <c r="C10" s="451"/>
      <c r="D10" s="109">
        <v>4178057</v>
      </c>
      <c r="E10" s="109">
        <v>65835530699.999901</v>
      </c>
      <c r="F10" s="109">
        <v>829332</v>
      </c>
      <c r="G10" s="109">
        <f t="shared" si="0"/>
        <v>15757.451537879904</v>
      </c>
      <c r="H10" s="109">
        <f t="shared" si="1"/>
        <v>79383.806123482398</v>
      </c>
      <c r="I10" s="149">
        <f t="shared" si="2"/>
        <v>0.58096283536472171</v>
      </c>
      <c r="M10" s="106">
        <f>年齢階層別_歯科医療費!$C$13</f>
        <v>1427513</v>
      </c>
    </row>
    <row r="11" spans="2:13" ht="13.5" customHeight="1">
      <c r="B11" s="21" t="s">
        <v>388</v>
      </c>
    </row>
    <row r="12" spans="2:13" ht="13.5" customHeight="1">
      <c r="B12" s="67" t="s">
        <v>95</v>
      </c>
    </row>
    <row r="13" spans="2:13" ht="13.5" customHeight="1">
      <c r="B13" s="68" t="s">
        <v>113</v>
      </c>
    </row>
    <row r="14" spans="2:13" ht="13.5" customHeight="1">
      <c r="B14" s="68"/>
    </row>
    <row r="15" spans="2:13" ht="13.5" customHeight="1">
      <c r="B15" s="60"/>
    </row>
    <row r="16" spans="2:13" ht="16.5" customHeight="1">
      <c r="B16" s="69" t="s">
        <v>221</v>
      </c>
      <c r="C16" s="64"/>
      <c r="D16" s="64"/>
      <c r="E16" s="64"/>
      <c r="F16" s="64"/>
      <c r="G16" s="64"/>
    </row>
    <row r="17" spans="2:13" ht="16.5" customHeight="1">
      <c r="B17" s="13" t="s">
        <v>212</v>
      </c>
      <c r="C17" s="64"/>
      <c r="D17" s="64"/>
      <c r="E17" s="64"/>
      <c r="F17" s="64"/>
      <c r="G17" s="64"/>
      <c r="M17" s="3" t="s">
        <v>189</v>
      </c>
    </row>
    <row r="18" spans="2:13" ht="18.399999999999999" customHeight="1">
      <c r="B18" s="65"/>
      <c r="C18" s="64"/>
      <c r="D18" s="64"/>
      <c r="E18" s="64"/>
      <c r="F18" s="64"/>
      <c r="G18" s="64"/>
      <c r="K18" s="61"/>
      <c r="M18" s="71" t="s">
        <v>351</v>
      </c>
    </row>
    <row r="19" spans="2:13" ht="18.399999999999999" customHeight="1">
      <c r="B19" s="65"/>
      <c r="C19" s="64"/>
      <c r="D19" s="64"/>
      <c r="E19" s="64"/>
      <c r="F19" s="64"/>
      <c r="G19" s="64"/>
      <c r="J19" s="13"/>
      <c r="K19" s="13"/>
      <c r="M19" s="71" t="s">
        <v>352</v>
      </c>
    </row>
    <row r="20" spans="2:13" ht="30" customHeight="1">
      <c r="B20" s="65"/>
      <c r="C20" s="64"/>
      <c r="D20" s="64"/>
      <c r="E20" s="64"/>
      <c r="F20" s="64"/>
      <c r="G20" s="64"/>
      <c r="J20" s="13"/>
      <c r="K20" s="13"/>
      <c r="M20" s="72" t="s">
        <v>365</v>
      </c>
    </row>
    <row r="21" spans="2:13" ht="18.399999999999999" customHeight="1">
      <c r="B21" s="66"/>
      <c r="C21" s="64"/>
      <c r="D21" s="64"/>
      <c r="E21" s="64"/>
      <c r="F21" s="64"/>
      <c r="G21" s="64"/>
      <c r="J21" s="13"/>
      <c r="K21" s="13"/>
      <c r="M21" s="71" t="s">
        <v>353</v>
      </c>
    </row>
    <row r="22" spans="2:13" ht="27.6" customHeight="1">
      <c r="B22" s="64"/>
      <c r="C22" s="64"/>
      <c r="D22" s="64"/>
      <c r="E22" s="64"/>
      <c r="F22" s="64"/>
      <c r="G22" s="64"/>
      <c r="J22" s="13"/>
      <c r="K22" s="13"/>
      <c r="M22" s="72" t="s">
        <v>364</v>
      </c>
    </row>
    <row r="23" spans="2:13" ht="18.399999999999999" customHeight="1">
      <c r="B23" s="64"/>
      <c r="C23" s="64"/>
      <c r="D23" s="64"/>
      <c r="E23" s="64"/>
      <c r="F23" s="64"/>
      <c r="G23" s="64"/>
      <c r="J23" s="13"/>
      <c r="K23" s="13"/>
      <c r="M23" s="104" t="s">
        <v>383</v>
      </c>
    </row>
    <row r="24" spans="2:13" ht="18.399999999999999" customHeight="1">
      <c r="B24" s="64"/>
      <c r="C24" s="64"/>
      <c r="D24" s="64"/>
      <c r="E24" s="64"/>
      <c r="F24" s="64"/>
      <c r="G24" s="64"/>
      <c r="J24" s="13"/>
      <c r="K24" s="13"/>
    </row>
    <row r="25" spans="2:13" ht="18.399999999999999" customHeight="1">
      <c r="B25" s="64"/>
      <c r="C25" s="64"/>
      <c r="D25" s="64"/>
      <c r="E25" s="64"/>
      <c r="F25" s="64"/>
      <c r="G25" s="64"/>
    </row>
    <row r="26" spans="2:13" ht="18.399999999999999" customHeight="1">
      <c r="B26" s="64"/>
      <c r="C26" s="64"/>
      <c r="D26" s="64"/>
      <c r="E26" s="64"/>
      <c r="F26" s="64"/>
      <c r="G26" s="64"/>
    </row>
    <row r="27" spans="2:13" ht="18.399999999999999" customHeight="1">
      <c r="B27" s="64"/>
      <c r="C27" s="64"/>
      <c r="D27" s="64"/>
      <c r="E27" s="64"/>
      <c r="F27" s="64"/>
      <c r="G27" s="64"/>
    </row>
    <row r="28" spans="2:13" ht="18.399999999999999" customHeight="1">
      <c r="B28" s="64"/>
      <c r="C28" s="64"/>
      <c r="D28" s="64"/>
      <c r="E28" s="64"/>
      <c r="F28" s="64"/>
      <c r="G28" s="64"/>
    </row>
    <row r="29" spans="2:13" ht="18.399999999999999" customHeight="1">
      <c r="B29" s="64"/>
      <c r="C29" s="64"/>
      <c r="D29" s="64"/>
      <c r="E29" s="64"/>
      <c r="F29" s="64"/>
      <c r="G29" s="64"/>
    </row>
    <row r="30" spans="2:13" ht="18.399999999999999" customHeight="1">
      <c r="B30" s="64"/>
      <c r="C30" s="64"/>
      <c r="D30" s="64"/>
      <c r="E30" s="64"/>
      <c r="F30" s="64"/>
      <c r="G30" s="64"/>
    </row>
    <row r="31" spans="2:13" ht="18.399999999999999" customHeight="1">
      <c r="B31" s="64"/>
      <c r="C31" s="64"/>
      <c r="D31" s="64"/>
      <c r="E31" s="64"/>
      <c r="F31" s="64"/>
      <c r="G31" s="64"/>
    </row>
    <row r="32" spans="2:13" ht="18.399999999999999" customHeight="1">
      <c r="B32" s="64"/>
      <c r="C32" s="64"/>
      <c r="D32" s="64"/>
      <c r="E32" s="64"/>
      <c r="F32" s="64"/>
      <c r="G32" s="64"/>
    </row>
    <row r="33" spans="2:7" ht="13.5" customHeight="1">
      <c r="B33" s="21" t="s">
        <v>388</v>
      </c>
      <c r="C33" s="64"/>
      <c r="D33" s="64"/>
      <c r="E33" s="64"/>
      <c r="F33" s="64"/>
      <c r="G33" s="64"/>
    </row>
    <row r="34" spans="2:7" ht="13.5" customHeight="1">
      <c r="B34" s="67" t="s">
        <v>95</v>
      </c>
      <c r="C34" s="64"/>
      <c r="D34" s="64"/>
      <c r="E34" s="64"/>
      <c r="F34" s="64"/>
      <c r="G34" s="64"/>
    </row>
    <row r="35" spans="2:7">
      <c r="B35" s="60"/>
      <c r="C35" s="64"/>
      <c r="D35" s="64"/>
      <c r="E35" s="64"/>
      <c r="F35" s="64"/>
      <c r="G35" s="64"/>
    </row>
  </sheetData>
  <mergeCells count="2">
    <mergeCell ref="B10:C10"/>
    <mergeCell ref="B3:C3"/>
  </mergeCells>
  <phoneticPr fontId="4"/>
  <pageMargins left="0.70866141732283472" right="0.43307086614173229" top="0.74803149606299213" bottom="0.74803149606299213" header="0.31496062992125984" footer="0.31496062992125984"/>
  <pageSetup paperSize="8" scale="75" orientation="landscape" r:id="rId1"/>
  <headerFooter scaleWithDoc="0" alignWithMargins="0">
    <oddHeader>&amp;R&amp;"ＭＳ 明朝,標準"&amp;9 2-5.歯科医療費の状況</oddHeader>
  </headerFooter>
  <rowBreaks count="1" manualBreakCount="1">
    <brk id="37" min="1" max="28" man="1"/>
  </rowBreaks>
  <ignoredErrors>
    <ignoredError sqref="G4:I10" emptyCellReferenc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910A-45D6-4D4F-B8D5-C070CDDC71BA}">
  <sheetPr codeName="Sheet51"/>
  <dimension ref="A1:P63"/>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184</v>
      </c>
      <c r="C1" s="3"/>
      <c r="D1" s="3"/>
      <c r="E1" s="3"/>
      <c r="F1" s="3"/>
      <c r="G1" s="3"/>
      <c r="H1" s="3"/>
      <c r="I1" s="3"/>
      <c r="J1" s="3"/>
    </row>
    <row r="2" spans="2:16" ht="16.5" customHeight="1">
      <c r="B2" s="13" t="s">
        <v>209</v>
      </c>
      <c r="C2" s="3"/>
      <c r="D2" s="3"/>
      <c r="E2" s="3"/>
      <c r="F2" s="3"/>
      <c r="G2" s="3"/>
      <c r="H2" s="3"/>
      <c r="I2" s="3"/>
      <c r="J2" s="3"/>
    </row>
    <row r="3" spans="2:16" ht="46.5" customHeight="1">
      <c r="B3" s="202" t="s">
        <v>199</v>
      </c>
      <c r="C3" s="203" t="s">
        <v>158</v>
      </c>
      <c r="D3" s="462" t="s">
        <v>102</v>
      </c>
      <c r="E3" s="463"/>
      <c r="F3" s="70" t="s">
        <v>151</v>
      </c>
      <c r="G3" s="70" t="s">
        <v>155</v>
      </c>
      <c r="H3" s="70" t="s">
        <v>159</v>
      </c>
      <c r="I3" s="59" t="s">
        <v>157</v>
      </c>
      <c r="J3" s="59" t="s">
        <v>160</v>
      </c>
      <c r="K3" s="167" t="s">
        <v>187</v>
      </c>
      <c r="N3" s="163"/>
      <c r="O3" s="38"/>
      <c r="P3" s="38"/>
    </row>
    <row r="4" spans="2:16">
      <c r="B4" s="464" t="s">
        <v>86</v>
      </c>
      <c r="C4" s="457">
        <f>年齢階層別_歯科医療費!$C$6</f>
        <v>1789</v>
      </c>
      <c r="D4" s="195">
        <v>1101</v>
      </c>
      <c r="E4" s="209" t="s">
        <v>107</v>
      </c>
      <c r="F4" s="115">
        <v>1408</v>
      </c>
      <c r="G4" s="115">
        <v>12220579.6739028</v>
      </c>
      <c r="H4" s="115">
        <v>556</v>
      </c>
      <c r="I4" s="115">
        <f>IFERROR(G4/F4,"-")</f>
        <v>8679.3889729423299</v>
      </c>
      <c r="J4" s="115">
        <f>IFERROR(G4/H4,"-")</f>
        <v>21979.459845148922</v>
      </c>
      <c r="K4" s="148">
        <f>IFERROR(H4/$C$4,"-")</f>
        <v>0.31078814980435998</v>
      </c>
      <c r="N4" s="164"/>
      <c r="O4" s="164"/>
      <c r="P4" s="165"/>
    </row>
    <row r="5" spans="2:16">
      <c r="B5" s="455"/>
      <c r="C5" s="458"/>
      <c r="D5" s="196">
        <v>1102</v>
      </c>
      <c r="E5" s="210" t="s">
        <v>108</v>
      </c>
      <c r="F5" s="385">
        <v>4836</v>
      </c>
      <c r="G5" s="385">
        <v>46981034.963818803</v>
      </c>
      <c r="H5" s="385">
        <v>977</v>
      </c>
      <c r="I5" s="116">
        <f t="shared" ref="I5:I10" si="0">IFERROR(G5/F5,"-")</f>
        <v>9714.854210880645</v>
      </c>
      <c r="J5" s="116">
        <f t="shared" ref="J5:J10" si="1">IFERROR(G5/H5,"-")</f>
        <v>48087.036810459365</v>
      </c>
      <c r="K5" s="93">
        <f t="shared" ref="K5:K9" si="2">IFERROR(H5/$C$4,"-")</f>
        <v>0.54611514812744555</v>
      </c>
      <c r="N5" s="164"/>
      <c r="O5" s="164"/>
      <c r="P5" s="165"/>
    </row>
    <row r="6" spans="2:16" ht="24">
      <c r="B6" s="455"/>
      <c r="C6" s="458"/>
      <c r="D6" s="196">
        <v>1103</v>
      </c>
      <c r="E6" s="211" t="s">
        <v>109</v>
      </c>
      <c r="F6" s="385">
        <v>1695</v>
      </c>
      <c r="G6" s="385">
        <v>17760823.6414565</v>
      </c>
      <c r="H6" s="385">
        <v>521</v>
      </c>
      <c r="I6" s="116">
        <f t="shared" si="0"/>
        <v>10478.362030357817</v>
      </c>
      <c r="J6" s="116">
        <f t="shared" si="1"/>
        <v>34089.872632354127</v>
      </c>
      <c r="K6" s="93">
        <f t="shared" si="2"/>
        <v>0.29122414756847403</v>
      </c>
      <c r="N6" s="164"/>
      <c r="O6" s="164"/>
      <c r="P6" s="165"/>
    </row>
    <row r="7" spans="2:16" ht="24">
      <c r="B7" s="455"/>
      <c r="C7" s="458"/>
      <c r="D7" s="196">
        <v>1113</v>
      </c>
      <c r="E7" s="211" t="s">
        <v>110</v>
      </c>
      <c r="F7" s="385">
        <v>681</v>
      </c>
      <c r="G7" s="385">
        <v>3479487.1721119401</v>
      </c>
      <c r="H7" s="385">
        <v>190</v>
      </c>
      <c r="I7" s="116">
        <f t="shared" si="0"/>
        <v>5109.3791073596767</v>
      </c>
      <c r="J7" s="116">
        <f t="shared" si="1"/>
        <v>18313.090379536527</v>
      </c>
      <c r="K7" s="325">
        <f t="shared" si="2"/>
        <v>0.10620458356623812</v>
      </c>
      <c r="N7" s="164"/>
      <c r="O7" s="164"/>
      <c r="P7" s="165"/>
    </row>
    <row r="8" spans="2:16" ht="24">
      <c r="B8" s="455"/>
      <c r="C8" s="458"/>
      <c r="D8" s="196">
        <v>1905</v>
      </c>
      <c r="E8" s="211" t="s">
        <v>111</v>
      </c>
      <c r="F8" s="385">
        <v>1276</v>
      </c>
      <c r="G8" s="385">
        <v>8670964.2495331392</v>
      </c>
      <c r="H8" s="385">
        <v>397</v>
      </c>
      <c r="I8" s="116">
        <f t="shared" si="0"/>
        <v>6795.4265278472876</v>
      </c>
      <c r="J8" s="116">
        <f t="shared" si="1"/>
        <v>21841.219772123775</v>
      </c>
      <c r="K8" s="150">
        <f t="shared" si="2"/>
        <v>0.2219116825041923</v>
      </c>
      <c r="N8" s="164"/>
      <c r="O8" s="164"/>
      <c r="P8" s="165"/>
    </row>
    <row r="9" spans="2:16">
      <c r="B9" s="455"/>
      <c r="C9" s="458"/>
      <c r="D9" s="207" t="s">
        <v>205</v>
      </c>
      <c r="E9" s="208" t="s">
        <v>206</v>
      </c>
      <c r="F9" s="117">
        <v>591</v>
      </c>
      <c r="G9" s="117">
        <v>5900270.2991765598</v>
      </c>
      <c r="H9" s="117">
        <v>180</v>
      </c>
      <c r="I9" s="118">
        <f t="shared" si="0"/>
        <v>9983.5368852395259</v>
      </c>
      <c r="J9" s="118">
        <f t="shared" si="1"/>
        <v>32779.279439869773</v>
      </c>
      <c r="K9" s="175">
        <f t="shared" si="2"/>
        <v>0.10061486864169927</v>
      </c>
      <c r="N9" s="164"/>
      <c r="O9" s="164"/>
      <c r="P9" s="165"/>
    </row>
    <row r="10" spans="2:16">
      <c r="B10" s="456"/>
      <c r="C10" s="459"/>
      <c r="D10" s="460" t="s">
        <v>116</v>
      </c>
      <c r="E10" s="461"/>
      <c r="F10" s="384">
        <v>5374</v>
      </c>
      <c r="G10" s="384">
        <v>95013159.999999896</v>
      </c>
      <c r="H10" s="384">
        <v>1050</v>
      </c>
      <c r="I10" s="108">
        <f t="shared" si="0"/>
        <v>17680.156308150334</v>
      </c>
      <c r="J10" s="108">
        <f t="shared" si="1"/>
        <v>90488.723809523712</v>
      </c>
      <c r="K10" s="92">
        <f>IFERROR(H10/$C$4,"-")</f>
        <v>0.58692006707657907</v>
      </c>
      <c r="N10" s="164"/>
      <c r="O10" s="164"/>
      <c r="P10" s="165"/>
    </row>
    <row r="11" spans="2:16">
      <c r="B11" s="454" t="s">
        <v>128</v>
      </c>
      <c r="C11" s="457">
        <f>年齢階層別_歯科医療費!$C$7</f>
        <v>5790</v>
      </c>
      <c r="D11" s="197">
        <v>1101</v>
      </c>
      <c r="E11" s="209" t="s">
        <v>107</v>
      </c>
      <c r="F11" s="115">
        <v>4765</v>
      </c>
      <c r="G11" s="115">
        <v>41521118.508825697</v>
      </c>
      <c r="H11" s="115">
        <v>1796</v>
      </c>
      <c r="I11" s="115">
        <f>IFERROR(G11/F11,"-")</f>
        <v>8713.7709357451622</v>
      </c>
      <c r="J11" s="115">
        <f>IFERROR(G11/H11,"-")</f>
        <v>23118.662866829454</v>
      </c>
      <c r="K11" s="148">
        <f>IFERROR(H11/$C$11,"-")</f>
        <v>0.31018998272884285</v>
      </c>
      <c r="N11" s="164"/>
      <c r="O11" s="164"/>
      <c r="P11" s="165"/>
    </row>
    <row r="12" spans="2:16">
      <c r="B12" s="455"/>
      <c r="C12" s="458"/>
      <c r="D12" s="196">
        <v>1102</v>
      </c>
      <c r="E12" s="210" t="s">
        <v>108</v>
      </c>
      <c r="F12" s="385">
        <v>17434</v>
      </c>
      <c r="G12" s="385">
        <v>170160426.29753801</v>
      </c>
      <c r="H12" s="385">
        <v>3083</v>
      </c>
      <c r="I12" s="116">
        <f t="shared" ref="I12:I17" si="3">IFERROR(G12/F12,"-")</f>
        <v>9760.2630662807169</v>
      </c>
      <c r="J12" s="116">
        <f t="shared" ref="J12:J17" si="4">IFERROR(G12/H12,"-")</f>
        <v>55193.132110781058</v>
      </c>
      <c r="K12" s="150">
        <f t="shared" ref="K12:K17" si="5">IFERROR(H12/$C$11,"-")</f>
        <v>0.53246977547495677</v>
      </c>
      <c r="N12" s="164"/>
      <c r="O12" s="164"/>
      <c r="P12" s="165"/>
    </row>
    <row r="13" spans="2:16" ht="24">
      <c r="B13" s="455"/>
      <c r="C13" s="458"/>
      <c r="D13" s="196">
        <v>1103</v>
      </c>
      <c r="E13" s="211" t="s">
        <v>109</v>
      </c>
      <c r="F13" s="385">
        <v>6070</v>
      </c>
      <c r="G13" s="385">
        <v>62776285.973228402</v>
      </c>
      <c r="H13" s="385">
        <v>1776</v>
      </c>
      <c r="I13" s="116">
        <f t="shared" si="3"/>
        <v>10342.056997236969</v>
      </c>
      <c r="J13" s="116">
        <f t="shared" si="4"/>
        <v>35347.007867808788</v>
      </c>
      <c r="K13" s="150">
        <f t="shared" si="5"/>
        <v>0.30673575129533681</v>
      </c>
    </row>
    <row r="14" spans="2:16" ht="24">
      <c r="B14" s="455"/>
      <c r="C14" s="458"/>
      <c r="D14" s="196">
        <v>1113</v>
      </c>
      <c r="E14" s="211" t="s">
        <v>110</v>
      </c>
      <c r="F14" s="385">
        <v>2584</v>
      </c>
      <c r="G14" s="385">
        <v>16266286.488381101</v>
      </c>
      <c r="H14" s="385">
        <v>697</v>
      </c>
      <c r="I14" s="116">
        <f t="shared" si="3"/>
        <v>6295.0025109833978</v>
      </c>
      <c r="J14" s="116">
        <f t="shared" si="4"/>
        <v>23337.570284621379</v>
      </c>
      <c r="K14" s="150">
        <f t="shared" si="5"/>
        <v>0.12037996545768566</v>
      </c>
    </row>
    <row r="15" spans="2:16" ht="24">
      <c r="B15" s="455"/>
      <c r="C15" s="458"/>
      <c r="D15" s="196">
        <v>1905</v>
      </c>
      <c r="E15" s="211" t="s">
        <v>111</v>
      </c>
      <c r="F15" s="385">
        <v>5718</v>
      </c>
      <c r="G15" s="385">
        <v>39331766.238209799</v>
      </c>
      <c r="H15" s="385">
        <v>1471</v>
      </c>
      <c r="I15" s="116">
        <f t="shared" si="3"/>
        <v>6878.5880094805525</v>
      </c>
      <c r="J15" s="116">
        <f t="shared" si="4"/>
        <v>26738.114369959076</v>
      </c>
      <c r="K15" s="93">
        <f t="shared" si="5"/>
        <v>0.25405872193436962</v>
      </c>
    </row>
    <row r="16" spans="2:16">
      <c r="B16" s="455"/>
      <c r="C16" s="458"/>
      <c r="D16" s="207" t="s">
        <v>205</v>
      </c>
      <c r="E16" s="208" t="s">
        <v>206</v>
      </c>
      <c r="F16" s="117">
        <v>2234</v>
      </c>
      <c r="G16" s="117">
        <v>20771096.493816599</v>
      </c>
      <c r="H16" s="117">
        <v>650</v>
      </c>
      <c r="I16" s="118">
        <f t="shared" si="3"/>
        <v>9297.7155299089518</v>
      </c>
      <c r="J16" s="118">
        <f t="shared" si="4"/>
        <v>31955.533067410153</v>
      </c>
      <c r="K16" s="324">
        <f t="shared" si="5"/>
        <v>0.11226252158894647</v>
      </c>
    </row>
    <row r="17" spans="2:11">
      <c r="B17" s="456"/>
      <c r="C17" s="459"/>
      <c r="D17" s="460" t="s">
        <v>116</v>
      </c>
      <c r="E17" s="461"/>
      <c r="F17" s="384">
        <v>19525</v>
      </c>
      <c r="G17" s="384">
        <v>350826979.99999899</v>
      </c>
      <c r="H17" s="384">
        <v>3362</v>
      </c>
      <c r="I17" s="108">
        <f t="shared" si="3"/>
        <v>17968.091165172802</v>
      </c>
      <c r="J17" s="108">
        <f t="shared" si="4"/>
        <v>104350.67816775698</v>
      </c>
      <c r="K17" s="92">
        <f t="shared" si="5"/>
        <v>0.58065630397236612</v>
      </c>
    </row>
    <row r="18" spans="2:11">
      <c r="B18" s="454" t="s">
        <v>129</v>
      </c>
      <c r="C18" s="457">
        <f>年齢階層別_歯科医療費!$C$8</f>
        <v>513130</v>
      </c>
      <c r="D18" s="197">
        <v>1101</v>
      </c>
      <c r="E18" s="209" t="s">
        <v>107</v>
      </c>
      <c r="F18" s="115">
        <v>377350</v>
      </c>
      <c r="G18" s="115">
        <v>2913568702.8542299</v>
      </c>
      <c r="H18" s="115">
        <v>166946</v>
      </c>
      <c r="I18" s="115">
        <f>IFERROR(G18/F18,"-")</f>
        <v>7721.1307880064396</v>
      </c>
      <c r="J18" s="115">
        <f>IFERROR(G18/H18,"-")</f>
        <v>17452.162392954786</v>
      </c>
      <c r="K18" s="148">
        <f>IFERROR(H18/$C$18,"-")</f>
        <v>0.32534835226940539</v>
      </c>
    </row>
    <row r="19" spans="2:11">
      <c r="B19" s="455"/>
      <c r="C19" s="458"/>
      <c r="D19" s="196">
        <v>1102</v>
      </c>
      <c r="E19" s="210" t="s">
        <v>108</v>
      </c>
      <c r="F19" s="385">
        <v>1266944</v>
      </c>
      <c r="G19" s="385">
        <v>9261997375.0193005</v>
      </c>
      <c r="H19" s="385">
        <v>286826</v>
      </c>
      <c r="I19" s="116">
        <f t="shared" ref="I19:I24" si="6">IFERROR(G19/F19,"-")</f>
        <v>7310.5025755039687</v>
      </c>
      <c r="J19" s="116">
        <f t="shared" ref="J19:J24" si="7">IFERROR(G19/H19,"-")</f>
        <v>32291.345188439333</v>
      </c>
      <c r="K19" s="150">
        <f t="shared" ref="K19:K24" si="8">IFERROR(H19/$C$18,"-")</f>
        <v>0.55897335957749494</v>
      </c>
    </row>
    <row r="20" spans="2:11" ht="24">
      <c r="B20" s="455"/>
      <c r="C20" s="458"/>
      <c r="D20" s="196">
        <v>1103</v>
      </c>
      <c r="E20" s="211" t="s">
        <v>109</v>
      </c>
      <c r="F20" s="385">
        <v>519366</v>
      </c>
      <c r="G20" s="385">
        <v>4974384286.4189997</v>
      </c>
      <c r="H20" s="385">
        <v>170843</v>
      </c>
      <c r="I20" s="116">
        <f t="shared" si="6"/>
        <v>9577.8011776261828</v>
      </c>
      <c r="J20" s="116">
        <f t="shared" si="7"/>
        <v>29116.699463361096</v>
      </c>
      <c r="K20" s="93">
        <f t="shared" si="8"/>
        <v>0.33294291894841466</v>
      </c>
    </row>
    <row r="21" spans="2:11" ht="24">
      <c r="B21" s="455"/>
      <c r="C21" s="458"/>
      <c r="D21" s="196">
        <v>1113</v>
      </c>
      <c r="E21" s="211" t="s">
        <v>110</v>
      </c>
      <c r="F21" s="385">
        <v>178875</v>
      </c>
      <c r="G21" s="385">
        <v>798218876.85408998</v>
      </c>
      <c r="H21" s="385">
        <v>59011</v>
      </c>
      <c r="I21" s="116">
        <f t="shared" si="6"/>
        <v>4462.4395631255902</v>
      </c>
      <c r="J21" s="116">
        <f t="shared" si="7"/>
        <v>13526.611595365101</v>
      </c>
      <c r="K21" s="325">
        <f t="shared" si="8"/>
        <v>0.11500204626507902</v>
      </c>
    </row>
    <row r="22" spans="2:11" ht="24">
      <c r="B22" s="455"/>
      <c r="C22" s="458"/>
      <c r="D22" s="196">
        <v>1905</v>
      </c>
      <c r="E22" s="211" t="s">
        <v>111</v>
      </c>
      <c r="F22" s="385">
        <v>434111</v>
      </c>
      <c r="G22" s="385">
        <v>2354832597.7355099</v>
      </c>
      <c r="H22" s="385">
        <v>142802</v>
      </c>
      <c r="I22" s="116">
        <f t="shared" si="6"/>
        <v>5424.4941909684621</v>
      </c>
      <c r="J22" s="116">
        <f t="shared" si="7"/>
        <v>16490.193398800508</v>
      </c>
      <c r="K22" s="150">
        <f t="shared" si="8"/>
        <v>0.27829594839514354</v>
      </c>
    </row>
    <row r="23" spans="2:11">
      <c r="B23" s="455"/>
      <c r="C23" s="458"/>
      <c r="D23" s="207" t="s">
        <v>205</v>
      </c>
      <c r="E23" s="208" t="s">
        <v>206</v>
      </c>
      <c r="F23" s="117">
        <v>113979</v>
      </c>
      <c r="G23" s="117">
        <v>990613821.11783803</v>
      </c>
      <c r="H23" s="117">
        <v>44235</v>
      </c>
      <c r="I23" s="118">
        <f t="shared" si="6"/>
        <v>8691.1959318632198</v>
      </c>
      <c r="J23" s="118">
        <f t="shared" si="7"/>
        <v>22394.34432277242</v>
      </c>
      <c r="K23" s="175">
        <f t="shared" si="8"/>
        <v>8.6206224543488003E-2</v>
      </c>
    </row>
    <row r="24" spans="2:11">
      <c r="B24" s="456"/>
      <c r="C24" s="459"/>
      <c r="D24" s="460" t="s">
        <v>116</v>
      </c>
      <c r="E24" s="461"/>
      <c r="F24" s="384">
        <v>1409273</v>
      </c>
      <c r="G24" s="384">
        <v>21293615659.999901</v>
      </c>
      <c r="H24" s="384">
        <v>309285</v>
      </c>
      <c r="I24" s="108">
        <f t="shared" si="6"/>
        <v>15109.645654177652</v>
      </c>
      <c r="J24" s="108">
        <f t="shared" si="7"/>
        <v>68847.877071309311</v>
      </c>
      <c r="K24" s="92">
        <f t="shared" si="8"/>
        <v>0.60274199520589322</v>
      </c>
    </row>
    <row r="25" spans="2:11">
      <c r="B25" s="454" t="s">
        <v>130</v>
      </c>
      <c r="C25" s="457">
        <f>年齢階層別_歯科医療費!$C$9</f>
        <v>434254</v>
      </c>
      <c r="D25" s="197">
        <v>1101</v>
      </c>
      <c r="E25" s="209" t="s">
        <v>107</v>
      </c>
      <c r="F25" s="115">
        <v>342250</v>
      </c>
      <c r="G25" s="115">
        <v>2649256613.5784502</v>
      </c>
      <c r="H25" s="115">
        <v>145123</v>
      </c>
      <c r="I25" s="115">
        <f>IFERROR(G25/F25,"-")</f>
        <v>7740.7059564016072</v>
      </c>
      <c r="J25" s="115">
        <f>IFERROR(G25/H25,"-")</f>
        <v>18255.249778315294</v>
      </c>
      <c r="K25" s="92">
        <f>IFERROR(H25/$C$25,"-")</f>
        <v>0.33418920723816015</v>
      </c>
    </row>
    <row r="26" spans="2:11">
      <c r="B26" s="455"/>
      <c r="C26" s="458"/>
      <c r="D26" s="196">
        <v>1102</v>
      </c>
      <c r="E26" s="210" t="s">
        <v>108</v>
      </c>
      <c r="F26" s="385">
        <v>1208677</v>
      </c>
      <c r="G26" s="385">
        <v>9000188937.5911007</v>
      </c>
      <c r="H26" s="385">
        <v>243434</v>
      </c>
      <c r="I26" s="116">
        <f t="shared" ref="I26:I31" si="9">IFERROR(G26/F26,"-")</f>
        <v>7446.3143896931115</v>
      </c>
      <c r="J26" s="116">
        <f t="shared" ref="J26:J31" si="10">IFERROR(G26/H26,"-")</f>
        <v>36971.782649880872</v>
      </c>
      <c r="K26" s="325">
        <f t="shared" ref="K26:K31" si="11">IFERROR(H26/$C$25,"-")</f>
        <v>0.56057975286353146</v>
      </c>
    </row>
    <row r="27" spans="2:11" ht="24">
      <c r="B27" s="455"/>
      <c r="C27" s="458"/>
      <c r="D27" s="196">
        <v>1103</v>
      </c>
      <c r="E27" s="211" t="s">
        <v>109</v>
      </c>
      <c r="F27" s="385">
        <v>519947</v>
      </c>
      <c r="G27" s="385">
        <v>5047287135.61555</v>
      </c>
      <c r="H27" s="385">
        <v>160529</v>
      </c>
      <c r="I27" s="116">
        <f t="shared" si="9"/>
        <v>9707.3108136320625</v>
      </c>
      <c r="J27" s="116">
        <f t="shared" si="10"/>
        <v>31441.590837889416</v>
      </c>
      <c r="K27" s="150">
        <f t="shared" si="11"/>
        <v>0.36966614009312521</v>
      </c>
    </row>
    <row r="28" spans="2:11" ht="24">
      <c r="B28" s="455"/>
      <c r="C28" s="458"/>
      <c r="D28" s="196">
        <v>1113</v>
      </c>
      <c r="E28" s="211" t="s">
        <v>110</v>
      </c>
      <c r="F28" s="385">
        <v>203912</v>
      </c>
      <c r="G28" s="385">
        <v>966983919.28287101</v>
      </c>
      <c r="H28" s="385">
        <v>62091</v>
      </c>
      <c r="I28" s="116">
        <f t="shared" si="9"/>
        <v>4742.1628902804687</v>
      </c>
      <c r="J28" s="116">
        <f t="shared" si="10"/>
        <v>15573.656718089111</v>
      </c>
      <c r="K28" s="150">
        <f t="shared" si="11"/>
        <v>0.14298313890027495</v>
      </c>
    </row>
    <row r="29" spans="2:11" ht="24">
      <c r="B29" s="455"/>
      <c r="C29" s="458"/>
      <c r="D29" s="196">
        <v>1905</v>
      </c>
      <c r="E29" s="211" t="s">
        <v>111</v>
      </c>
      <c r="F29" s="385">
        <v>478253</v>
      </c>
      <c r="G29" s="385">
        <v>2686462394.41536</v>
      </c>
      <c r="H29" s="385">
        <v>140993</v>
      </c>
      <c r="I29" s="116">
        <f t="shared" si="9"/>
        <v>5617.2410720170283</v>
      </c>
      <c r="J29" s="116">
        <f t="shared" si="10"/>
        <v>19053.870719931911</v>
      </c>
      <c r="K29" s="150">
        <f t="shared" si="11"/>
        <v>0.32467864429573473</v>
      </c>
    </row>
    <row r="30" spans="2:11">
      <c r="B30" s="455"/>
      <c r="C30" s="458"/>
      <c r="D30" s="207" t="s">
        <v>205</v>
      </c>
      <c r="E30" s="208" t="s">
        <v>206</v>
      </c>
      <c r="F30" s="117">
        <v>124219</v>
      </c>
      <c r="G30" s="117">
        <v>1041852149.5166399</v>
      </c>
      <c r="H30" s="117">
        <v>43434</v>
      </c>
      <c r="I30" s="118">
        <f t="shared" si="9"/>
        <v>8387.2205501303342</v>
      </c>
      <c r="J30" s="118">
        <f t="shared" si="10"/>
        <v>23987.018223434174</v>
      </c>
      <c r="K30" s="175">
        <f t="shared" si="11"/>
        <v>0.10001980407779779</v>
      </c>
    </row>
    <row r="31" spans="2:11">
      <c r="B31" s="456"/>
      <c r="C31" s="459"/>
      <c r="D31" s="460" t="s">
        <v>116</v>
      </c>
      <c r="E31" s="461"/>
      <c r="F31" s="384">
        <v>1365457</v>
      </c>
      <c r="G31" s="384">
        <v>21392031149.999901</v>
      </c>
      <c r="H31" s="384">
        <v>267640</v>
      </c>
      <c r="I31" s="108">
        <f t="shared" si="9"/>
        <v>15666.572546773645</v>
      </c>
      <c r="J31" s="108">
        <f t="shared" si="10"/>
        <v>79928.378231953</v>
      </c>
      <c r="K31" s="92">
        <f t="shared" si="11"/>
        <v>0.61632132346506885</v>
      </c>
    </row>
    <row r="32" spans="2:11">
      <c r="B32" s="454" t="s">
        <v>131</v>
      </c>
      <c r="C32" s="457">
        <f>年齢階層別_歯科医療費!$C$10</f>
        <v>276841</v>
      </c>
      <c r="D32" s="197">
        <v>1101</v>
      </c>
      <c r="E32" s="209" t="s">
        <v>107</v>
      </c>
      <c r="F32" s="115">
        <v>175972</v>
      </c>
      <c r="G32" s="115">
        <v>1388757932.54562</v>
      </c>
      <c r="H32" s="115">
        <v>75685</v>
      </c>
      <c r="I32" s="115">
        <f>IFERROR(G32/F32,"-")</f>
        <v>7891.9256049008927</v>
      </c>
      <c r="J32" s="115">
        <f>IFERROR(G32/H32,"-")</f>
        <v>18349.183227133777</v>
      </c>
      <c r="K32" s="148">
        <f>IFERROR(H32/$C$32,"-")</f>
        <v>0.27338797360217598</v>
      </c>
    </row>
    <row r="33" spans="2:11">
      <c r="B33" s="455"/>
      <c r="C33" s="458"/>
      <c r="D33" s="196">
        <v>1102</v>
      </c>
      <c r="E33" s="210" t="s">
        <v>108</v>
      </c>
      <c r="F33" s="385">
        <v>704673</v>
      </c>
      <c r="G33" s="385">
        <v>5699184837.8931599</v>
      </c>
      <c r="H33" s="385">
        <v>135752</v>
      </c>
      <c r="I33" s="116">
        <f t="shared" ref="I33:I38" si="12">IFERROR(G33/F33,"-")</f>
        <v>8087.7014415099766</v>
      </c>
      <c r="J33" s="116">
        <f t="shared" ref="J33:J38" si="13">IFERROR(G33/H33,"-")</f>
        <v>41982.326874691789</v>
      </c>
      <c r="K33" s="150">
        <f t="shared" ref="K33:K38" si="14">IFERROR(H33/$C$32,"-")</f>
        <v>0.49036089307580888</v>
      </c>
    </row>
    <row r="34" spans="2:11" ht="24">
      <c r="B34" s="455"/>
      <c r="C34" s="458"/>
      <c r="D34" s="196">
        <v>1103</v>
      </c>
      <c r="E34" s="211" t="s">
        <v>109</v>
      </c>
      <c r="F34" s="385">
        <v>292573</v>
      </c>
      <c r="G34" s="385">
        <v>2955385898.2994499</v>
      </c>
      <c r="H34" s="385">
        <v>90931</v>
      </c>
      <c r="I34" s="116">
        <f t="shared" si="12"/>
        <v>10101.362389213802</v>
      </c>
      <c r="J34" s="116">
        <f t="shared" si="13"/>
        <v>32501.412040992069</v>
      </c>
      <c r="K34" s="150">
        <f t="shared" si="14"/>
        <v>0.3284592961302697</v>
      </c>
    </row>
    <row r="35" spans="2:11" ht="24">
      <c r="B35" s="455"/>
      <c r="C35" s="458"/>
      <c r="D35" s="196">
        <v>1113</v>
      </c>
      <c r="E35" s="211" t="s">
        <v>110</v>
      </c>
      <c r="F35" s="385">
        <v>138417</v>
      </c>
      <c r="G35" s="385">
        <v>767003579.95938599</v>
      </c>
      <c r="H35" s="385">
        <v>38942</v>
      </c>
      <c r="I35" s="116">
        <f t="shared" si="12"/>
        <v>5541.2527360034246</v>
      </c>
      <c r="J35" s="116">
        <f t="shared" si="13"/>
        <v>19696.050022068357</v>
      </c>
      <c r="K35" s="150">
        <f t="shared" si="14"/>
        <v>0.14066558060402903</v>
      </c>
    </row>
    <row r="36" spans="2:11" ht="24">
      <c r="B36" s="455"/>
      <c r="C36" s="458"/>
      <c r="D36" s="196">
        <v>1905</v>
      </c>
      <c r="E36" s="211" t="s">
        <v>111</v>
      </c>
      <c r="F36" s="385">
        <v>313891</v>
      </c>
      <c r="G36" s="385">
        <v>1917169912.5371699</v>
      </c>
      <c r="H36" s="385">
        <v>84833</v>
      </c>
      <c r="I36" s="116">
        <f t="shared" si="12"/>
        <v>6107.7568727270609</v>
      </c>
      <c r="J36" s="116">
        <f t="shared" si="13"/>
        <v>22599.341206101046</v>
      </c>
      <c r="K36" s="150">
        <f t="shared" si="14"/>
        <v>0.30643221199172088</v>
      </c>
    </row>
    <row r="37" spans="2:11">
      <c r="B37" s="455"/>
      <c r="C37" s="458"/>
      <c r="D37" s="207" t="s">
        <v>205</v>
      </c>
      <c r="E37" s="208" t="s">
        <v>206</v>
      </c>
      <c r="F37" s="117">
        <v>81129</v>
      </c>
      <c r="G37" s="117">
        <v>736317038.76519096</v>
      </c>
      <c r="H37" s="117">
        <v>26414</v>
      </c>
      <c r="I37" s="118">
        <f t="shared" si="12"/>
        <v>9075.8796332407765</v>
      </c>
      <c r="J37" s="118">
        <f t="shared" si="13"/>
        <v>27876.014188127167</v>
      </c>
      <c r="K37" s="175">
        <f t="shared" si="14"/>
        <v>9.5412167995347505E-2</v>
      </c>
    </row>
    <row r="38" spans="2:11">
      <c r="B38" s="456"/>
      <c r="C38" s="459"/>
      <c r="D38" s="460" t="s">
        <v>116</v>
      </c>
      <c r="E38" s="461"/>
      <c r="F38" s="384">
        <v>822991</v>
      </c>
      <c r="G38" s="384">
        <v>13463819199.999901</v>
      </c>
      <c r="H38" s="384">
        <v>155230</v>
      </c>
      <c r="I38" s="108">
        <f t="shared" si="12"/>
        <v>16359.618999478611</v>
      </c>
      <c r="J38" s="108">
        <f t="shared" si="13"/>
        <v>86734.646653352451</v>
      </c>
      <c r="K38" s="92">
        <f t="shared" si="14"/>
        <v>0.5607189686498748</v>
      </c>
    </row>
    <row r="39" spans="2:11">
      <c r="B39" s="454" t="s">
        <v>132</v>
      </c>
      <c r="C39" s="457">
        <f>年齢階層別_歯科医療費!$C$11</f>
        <v>138903</v>
      </c>
      <c r="D39" s="197">
        <v>1101</v>
      </c>
      <c r="E39" s="209" t="s">
        <v>107</v>
      </c>
      <c r="F39" s="115">
        <v>63732</v>
      </c>
      <c r="G39" s="115">
        <v>495985540.25274497</v>
      </c>
      <c r="H39" s="115">
        <v>27840</v>
      </c>
      <c r="I39" s="115">
        <f>IFERROR(G39/F39,"-")</f>
        <v>7782.3627102985156</v>
      </c>
      <c r="J39" s="115">
        <f>IFERROR(G39/H39,"-")</f>
        <v>17815.572566549748</v>
      </c>
      <c r="K39" s="92">
        <f>IFERROR(H39/$C$39,"-")</f>
        <v>0.20042763655212631</v>
      </c>
    </row>
    <row r="40" spans="2:11">
      <c r="B40" s="455"/>
      <c r="C40" s="458"/>
      <c r="D40" s="196">
        <v>1102</v>
      </c>
      <c r="E40" s="210" t="s">
        <v>108</v>
      </c>
      <c r="F40" s="385">
        <v>327237</v>
      </c>
      <c r="G40" s="385">
        <v>2916311239.0784502</v>
      </c>
      <c r="H40" s="385">
        <v>57150</v>
      </c>
      <c r="I40" s="116">
        <f t="shared" ref="I40:I45" si="15">IFERROR(G40/F40,"-")</f>
        <v>8911.9238933202851</v>
      </c>
      <c r="J40" s="116">
        <f t="shared" ref="J40:J45" si="16">IFERROR(G40/H40,"-")</f>
        <v>51029.068050366586</v>
      </c>
      <c r="K40" s="325">
        <f t="shared" ref="K40:K45" si="17">IFERROR(H40/$C$39,"-")</f>
        <v>0.41143819787909547</v>
      </c>
    </row>
    <row r="41" spans="2:11" ht="24">
      <c r="B41" s="455"/>
      <c r="C41" s="458"/>
      <c r="D41" s="196">
        <v>1103</v>
      </c>
      <c r="E41" s="211" t="s">
        <v>109</v>
      </c>
      <c r="F41" s="385">
        <v>117733</v>
      </c>
      <c r="G41" s="385">
        <v>1233931617.2221601</v>
      </c>
      <c r="H41" s="385">
        <v>36334</v>
      </c>
      <c r="I41" s="116">
        <f t="shared" si="15"/>
        <v>10480.762549346064</v>
      </c>
      <c r="J41" s="116">
        <f t="shared" si="16"/>
        <v>33960.797523591129</v>
      </c>
      <c r="K41" s="150">
        <f t="shared" si="17"/>
        <v>0.2615782236524769</v>
      </c>
    </row>
    <row r="42" spans="2:11" ht="24">
      <c r="B42" s="455"/>
      <c r="C42" s="458"/>
      <c r="D42" s="196">
        <v>1113</v>
      </c>
      <c r="E42" s="211" t="s">
        <v>110</v>
      </c>
      <c r="F42" s="385">
        <v>74566</v>
      </c>
      <c r="G42" s="385">
        <v>482606456.46443403</v>
      </c>
      <c r="H42" s="385">
        <v>18581</v>
      </c>
      <c r="I42" s="116">
        <f t="shared" si="15"/>
        <v>6472.2052472230507</v>
      </c>
      <c r="J42" s="116">
        <f t="shared" si="16"/>
        <v>25973.115357862011</v>
      </c>
      <c r="K42" s="93">
        <f t="shared" si="17"/>
        <v>0.1337696090077248</v>
      </c>
    </row>
    <row r="43" spans="2:11" ht="24">
      <c r="B43" s="455"/>
      <c r="C43" s="458"/>
      <c r="D43" s="196">
        <v>1905</v>
      </c>
      <c r="E43" s="211" t="s">
        <v>111</v>
      </c>
      <c r="F43" s="385">
        <v>169800</v>
      </c>
      <c r="G43" s="385">
        <v>1153356151.00526</v>
      </c>
      <c r="H43" s="385">
        <v>38844</v>
      </c>
      <c r="I43" s="116">
        <f t="shared" si="15"/>
        <v>6792.4390518566552</v>
      </c>
      <c r="J43" s="116">
        <f t="shared" si="16"/>
        <v>29692.002651767583</v>
      </c>
      <c r="K43" s="325">
        <f t="shared" si="17"/>
        <v>0.27964838772380723</v>
      </c>
    </row>
    <row r="44" spans="2:11">
      <c r="B44" s="455"/>
      <c r="C44" s="458"/>
      <c r="D44" s="207" t="s">
        <v>205</v>
      </c>
      <c r="E44" s="208" t="s">
        <v>206</v>
      </c>
      <c r="F44" s="117">
        <v>41936</v>
      </c>
      <c r="G44" s="117">
        <v>388785975.97693598</v>
      </c>
      <c r="H44" s="117">
        <v>12234</v>
      </c>
      <c r="I44" s="118">
        <f t="shared" si="15"/>
        <v>9270.9360925442579</v>
      </c>
      <c r="J44" s="118">
        <f t="shared" si="16"/>
        <v>31779.13813772568</v>
      </c>
      <c r="K44" s="175">
        <f t="shared" si="17"/>
        <v>8.8075851493488261E-2</v>
      </c>
    </row>
    <row r="45" spans="2:11">
      <c r="B45" s="456"/>
      <c r="C45" s="459"/>
      <c r="D45" s="460" t="s">
        <v>116</v>
      </c>
      <c r="E45" s="461"/>
      <c r="F45" s="384">
        <v>402304</v>
      </c>
      <c r="G45" s="384">
        <v>6670976979.9999905</v>
      </c>
      <c r="H45" s="384">
        <v>69313</v>
      </c>
      <c r="I45" s="108">
        <f t="shared" si="15"/>
        <v>16581.930530146332</v>
      </c>
      <c r="J45" s="108">
        <f t="shared" si="16"/>
        <v>96244.239608731266</v>
      </c>
      <c r="K45" s="92">
        <f t="shared" si="17"/>
        <v>0.4990029013052274</v>
      </c>
    </row>
    <row r="46" spans="2:11">
      <c r="B46" s="454" t="s">
        <v>133</v>
      </c>
      <c r="C46" s="457">
        <f>年齢階層別_歯科医療費!$C$12</f>
        <v>56806</v>
      </c>
      <c r="D46" s="197">
        <v>1101</v>
      </c>
      <c r="E46" s="209" t="s">
        <v>107</v>
      </c>
      <c r="F46" s="115">
        <v>16208</v>
      </c>
      <c r="G46" s="115">
        <v>125910736.500245</v>
      </c>
      <c r="H46" s="115">
        <v>7022</v>
      </c>
      <c r="I46" s="115">
        <f>IFERROR(G46/F46,"-")</f>
        <v>7768.4314227693121</v>
      </c>
      <c r="J46" s="115">
        <f>IFERROR(G46/H46,"-")</f>
        <v>17930.893833700513</v>
      </c>
      <c r="K46" s="148">
        <f>IFERROR(H46/$C$46,"-")</f>
        <v>0.12361370277787558</v>
      </c>
    </row>
    <row r="47" spans="2:11">
      <c r="B47" s="455"/>
      <c r="C47" s="458"/>
      <c r="D47" s="196">
        <v>1102</v>
      </c>
      <c r="E47" s="210" t="s">
        <v>108</v>
      </c>
      <c r="F47" s="385">
        <v>112004</v>
      </c>
      <c r="G47" s="385">
        <v>1106020848.78984</v>
      </c>
      <c r="H47" s="385">
        <v>17367</v>
      </c>
      <c r="I47" s="116">
        <f t="shared" ref="I47:I52" si="18">IFERROR(G47/F47,"-")</f>
        <v>9874.8334772850976</v>
      </c>
      <c r="J47" s="116">
        <f t="shared" ref="J47:J52" si="19">IFERROR(G47/H47,"-")</f>
        <v>63685.198870837798</v>
      </c>
      <c r="K47" s="150">
        <f t="shared" ref="K47:K52" si="20">IFERROR(H47/$C$46,"-")</f>
        <v>0.30572474738583955</v>
      </c>
    </row>
    <row r="48" spans="2:11" ht="24">
      <c r="B48" s="455"/>
      <c r="C48" s="458"/>
      <c r="D48" s="196">
        <v>1103</v>
      </c>
      <c r="E48" s="211" t="s">
        <v>109</v>
      </c>
      <c r="F48" s="385">
        <v>35153</v>
      </c>
      <c r="G48" s="385">
        <v>375955571.04474503</v>
      </c>
      <c r="H48" s="385">
        <v>10177</v>
      </c>
      <c r="I48" s="116">
        <f t="shared" si="18"/>
        <v>10694.836032337071</v>
      </c>
      <c r="J48" s="116">
        <f t="shared" si="19"/>
        <v>36941.68920553651</v>
      </c>
      <c r="K48" s="150">
        <f t="shared" si="20"/>
        <v>0.17915361053409851</v>
      </c>
    </row>
    <row r="49" spans="1:11" ht="24">
      <c r="B49" s="455"/>
      <c r="C49" s="458"/>
      <c r="D49" s="196">
        <v>1113</v>
      </c>
      <c r="E49" s="211" t="s">
        <v>110</v>
      </c>
      <c r="F49" s="385">
        <v>32896</v>
      </c>
      <c r="G49" s="385">
        <v>248209102.48437399</v>
      </c>
      <c r="H49" s="385">
        <v>6674</v>
      </c>
      <c r="I49" s="116">
        <f t="shared" si="18"/>
        <v>7545.2669772730424</v>
      </c>
      <c r="J49" s="116">
        <f t="shared" si="19"/>
        <v>37190.455871197781</v>
      </c>
      <c r="K49" s="150">
        <f t="shared" si="20"/>
        <v>0.11748758933915432</v>
      </c>
    </row>
    <row r="50" spans="1:11" ht="24">
      <c r="B50" s="455"/>
      <c r="C50" s="458"/>
      <c r="D50" s="196">
        <v>1905</v>
      </c>
      <c r="E50" s="211" t="s">
        <v>111</v>
      </c>
      <c r="F50" s="385">
        <v>70482</v>
      </c>
      <c r="G50" s="385">
        <v>541701721.67043996</v>
      </c>
      <c r="H50" s="385">
        <v>13366</v>
      </c>
      <c r="I50" s="116">
        <f t="shared" si="18"/>
        <v>7685.674664033937</v>
      </c>
      <c r="J50" s="116">
        <f t="shared" si="19"/>
        <v>40528.334705255125</v>
      </c>
      <c r="K50" s="150">
        <f t="shared" si="20"/>
        <v>0.23529204661479422</v>
      </c>
    </row>
    <row r="51" spans="1:11">
      <c r="B51" s="455"/>
      <c r="C51" s="458"/>
      <c r="D51" s="207" t="s">
        <v>205</v>
      </c>
      <c r="E51" s="208" t="s">
        <v>206</v>
      </c>
      <c r="F51" s="117">
        <v>17277</v>
      </c>
      <c r="G51" s="117">
        <v>171449589.510351</v>
      </c>
      <c r="H51" s="117">
        <v>4229</v>
      </c>
      <c r="I51" s="118">
        <f t="shared" si="18"/>
        <v>9923.5740875355095</v>
      </c>
      <c r="J51" s="118">
        <f t="shared" si="19"/>
        <v>40541.402106964058</v>
      </c>
      <c r="K51" s="175">
        <f t="shared" si="20"/>
        <v>7.4446361299862693E-2</v>
      </c>
    </row>
    <row r="52" spans="1:11" ht="14.25" thickBot="1">
      <c r="B52" s="456"/>
      <c r="C52" s="458"/>
      <c r="D52" s="465" t="s">
        <v>116</v>
      </c>
      <c r="E52" s="466"/>
      <c r="F52" s="384">
        <v>153133</v>
      </c>
      <c r="G52" s="384">
        <v>2569247569.99999</v>
      </c>
      <c r="H52" s="384">
        <v>23452</v>
      </c>
      <c r="I52" s="107">
        <f t="shared" si="18"/>
        <v>16777.88308202667</v>
      </c>
      <c r="J52" s="107">
        <f t="shared" si="19"/>
        <v>109553.45258400094</v>
      </c>
      <c r="K52" s="92">
        <f t="shared" si="20"/>
        <v>0.41284371369221562</v>
      </c>
    </row>
    <row r="53" spans="1:11" ht="14.25" thickTop="1">
      <c r="A53" s="204"/>
      <c r="B53" s="467" t="s">
        <v>200</v>
      </c>
      <c r="C53" s="468">
        <f>年齢階層別_歯科医療費!$C$13</f>
        <v>1427513</v>
      </c>
      <c r="D53" s="198">
        <v>1101</v>
      </c>
      <c r="E53" s="212" t="s">
        <v>107</v>
      </c>
      <c r="F53" s="119">
        <f>中分類別歯科医療費!D4</f>
        <v>981685</v>
      </c>
      <c r="G53" s="119">
        <f>中分類別歯科医療費!E4</f>
        <v>7627221223.9140196</v>
      </c>
      <c r="H53" s="119">
        <f>中分類別歯科医療費!F4</f>
        <v>424968</v>
      </c>
      <c r="I53" s="119">
        <f>中分類別歯科医療費!G4</f>
        <v>7769.51998239152</v>
      </c>
      <c r="J53" s="119">
        <f>中分類別歯科医療費!H4</f>
        <v>17947.754240116948</v>
      </c>
      <c r="K53" s="95">
        <f>中分類別歯科医療費!I4</f>
        <v>0.29769816457012999</v>
      </c>
    </row>
    <row r="54" spans="1:11">
      <c r="A54" s="204"/>
      <c r="B54" s="455"/>
      <c r="C54" s="458"/>
      <c r="D54" s="196">
        <v>1102</v>
      </c>
      <c r="E54" s="210" t="s">
        <v>108</v>
      </c>
      <c r="F54" s="376">
        <f>中分類別歯科医療費!D5</f>
        <v>3641805</v>
      </c>
      <c r="G54" s="376">
        <f>中分類別歯科医療費!E5</f>
        <v>28200844699.633202</v>
      </c>
      <c r="H54" s="376">
        <f>中分類別歯科医療費!F5</f>
        <v>744589</v>
      </c>
      <c r="I54" s="116">
        <f>中分類別歯科医療費!G5</f>
        <v>7743.6448957682251</v>
      </c>
      <c r="J54" s="116">
        <f>中分類別歯科医療費!H5</f>
        <v>37874.377273412851</v>
      </c>
      <c r="K54" s="93">
        <f>中分類別歯科医療費!I5</f>
        <v>0.52159875251573895</v>
      </c>
    </row>
    <row r="55" spans="1:11" ht="24">
      <c r="A55" s="204"/>
      <c r="B55" s="455"/>
      <c r="C55" s="458"/>
      <c r="D55" s="196">
        <v>1103</v>
      </c>
      <c r="E55" s="211" t="s">
        <v>109</v>
      </c>
      <c r="F55" s="376">
        <f>中分類別歯科医療費!D6</f>
        <v>1492537</v>
      </c>
      <c r="G55" s="376">
        <f>中分類別歯科医療費!E6</f>
        <v>14667481618.215599</v>
      </c>
      <c r="H55" s="376">
        <f>中分類別歯科医療費!F6</f>
        <v>471111</v>
      </c>
      <c r="I55" s="116">
        <f>中分類別歯科医療費!G6</f>
        <v>9827.2147479195482</v>
      </c>
      <c r="J55" s="116">
        <f>中分類別歯科医療費!H6</f>
        <v>31133.812664564401</v>
      </c>
      <c r="K55" s="93">
        <f>中分類別歯科医療費!I6</f>
        <v>0.33002221345795102</v>
      </c>
    </row>
    <row r="56" spans="1:11" ht="24">
      <c r="A56" s="204"/>
      <c r="B56" s="455"/>
      <c r="C56" s="458"/>
      <c r="D56" s="196">
        <v>1113</v>
      </c>
      <c r="E56" s="211" t="s">
        <v>110</v>
      </c>
      <c r="F56" s="376">
        <f>中分類別歯科医療費!D7</f>
        <v>631931</v>
      </c>
      <c r="G56" s="376">
        <f>中分類別歯科医療費!E7</f>
        <v>3282767708.7056499</v>
      </c>
      <c r="H56" s="376">
        <f>中分類別歯科医療費!F7</f>
        <v>186186</v>
      </c>
      <c r="I56" s="116">
        <f>中分類別歯科医療費!G7</f>
        <v>5194.8198596138654</v>
      </c>
      <c r="J56" s="116">
        <f>中分類別歯科医療費!H7</f>
        <v>17631.657099382606</v>
      </c>
      <c r="K56" s="94">
        <f>中分類別歯科医療費!I7</f>
        <v>0.13042683324074808</v>
      </c>
    </row>
    <row r="57" spans="1:11" ht="24">
      <c r="A57" s="204"/>
      <c r="B57" s="455"/>
      <c r="C57" s="458"/>
      <c r="D57" s="196">
        <v>1905</v>
      </c>
      <c r="E57" s="211" t="s">
        <v>111</v>
      </c>
      <c r="F57" s="376">
        <f>中分類別歯科医療費!D8</f>
        <v>1473531</v>
      </c>
      <c r="G57" s="376">
        <f>中分類別歯科医療費!E8</f>
        <v>8701525507.8515091</v>
      </c>
      <c r="H57" s="376">
        <f>中分類別歯科医療費!F8</f>
        <v>422706</v>
      </c>
      <c r="I57" s="116">
        <f>中分類別歯科医療費!G8</f>
        <v>5905.2205266475621</v>
      </c>
      <c r="J57" s="116">
        <f>中分類別歯科医療費!H8</f>
        <v>20585.289794446988</v>
      </c>
      <c r="K57" s="93">
        <f>中分類別歯科医療費!I8</f>
        <v>0.29611359055924535</v>
      </c>
    </row>
    <row r="58" spans="1:11">
      <c r="A58" s="204"/>
      <c r="B58" s="455"/>
      <c r="C58" s="458"/>
      <c r="D58" s="207" t="s">
        <v>205</v>
      </c>
      <c r="E58" s="208" t="s">
        <v>206</v>
      </c>
      <c r="F58" s="117">
        <f>中分類別歯科医療費!D9</f>
        <v>381365</v>
      </c>
      <c r="G58" s="117">
        <f>中分類別歯科医療費!E9</f>
        <v>3355689941.6799598</v>
      </c>
      <c r="H58" s="117">
        <f>中分類別歯科医療費!F9</f>
        <v>131376</v>
      </c>
      <c r="I58" s="118">
        <f>中分類別歯科医療費!G9</f>
        <v>8799.1555115963965</v>
      </c>
      <c r="J58" s="118">
        <f>中分類別歯科医療費!H9</f>
        <v>25542.640525514249</v>
      </c>
      <c r="K58" s="150">
        <f>中分類別歯科医療費!I9</f>
        <v>9.2031386053927355E-2</v>
      </c>
    </row>
    <row r="59" spans="1:11">
      <c r="A59" s="204"/>
      <c r="B59" s="456"/>
      <c r="C59" s="459"/>
      <c r="D59" s="460" t="s">
        <v>116</v>
      </c>
      <c r="E59" s="461"/>
      <c r="F59" s="375">
        <f>中分類別歯科医療費!D10</f>
        <v>4178057</v>
      </c>
      <c r="G59" s="375">
        <f>中分類別歯科医療費!E10</f>
        <v>65835530699.999901</v>
      </c>
      <c r="H59" s="375">
        <f>中分類別歯科医療費!F10</f>
        <v>829332</v>
      </c>
      <c r="I59" s="108">
        <f>中分類別歯科医療費!G10</f>
        <v>15757.451537879904</v>
      </c>
      <c r="J59" s="108">
        <f>中分類別歯科医療費!H10</f>
        <v>79383.806123482398</v>
      </c>
      <c r="K59" s="90">
        <f>中分類別歯科医療費!I10</f>
        <v>0.58096283536472171</v>
      </c>
    </row>
    <row r="60" spans="1:11" ht="13.5" customHeight="1">
      <c r="B60" s="21"/>
      <c r="C60" s="3"/>
      <c r="D60" s="3"/>
      <c r="E60" s="3"/>
      <c r="F60" s="3"/>
      <c r="G60" s="3"/>
      <c r="H60" s="3"/>
      <c r="I60" s="13"/>
      <c r="J60" s="3"/>
    </row>
    <row r="61" spans="1:11" ht="13.5" customHeight="1">
      <c r="B61" s="67"/>
      <c r="C61" s="3"/>
      <c r="D61" s="3"/>
      <c r="E61" s="3"/>
      <c r="F61" s="3"/>
      <c r="G61" s="3"/>
      <c r="H61" s="3"/>
      <c r="I61" s="13"/>
      <c r="J61" s="3"/>
    </row>
    <row r="62" spans="1:11" ht="13.5" customHeight="1">
      <c r="B62" s="67"/>
      <c r="C62" s="3"/>
      <c r="D62" s="3"/>
      <c r="E62" s="3"/>
      <c r="F62" s="3"/>
      <c r="G62" s="3"/>
      <c r="H62" s="3"/>
      <c r="I62" s="13"/>
      <c r="J62" s="3"/>
    </row>
    <row r="63" spans="1:11" ht="13.5" customHeight="1">
      <c r="B63" s="68"/>
      <c r="C63" s="3"/>
      <c r="D63" s="3"/>
      <c r="E63" s="3"/>
      <c r="F63" s="3"/>
      <c r="G63" s="3"/>
      <c r="H63" s="3"/>
      <c r="I63" s="13"/>
      <c r="J63" s="3"/>
    </row>
  </sheetData>
  <mergeCells count="25">
    <mergeCell ref="B46:B52"/>
    <mergeCell ref="C46:C52"/>
    <mergeCell ref="D52:E52"/>
    <mergeCell ref="B53:B59"/>
    <mergeCell ref="C53:C59"/>
    <mergeCell ref="D59:E59"/>
    <mergeCell ref="B32:B38"/>
    <mergeCell ref="C32:C38"/>
    <mergeCell ref="D38:E38"/>
    <mergeCell ref="B39:B45"/>
    <mergeCell ref="C39:C45"/>
    <mergeCell ref="D45:E45"/>
    <mergeCell ref="B18:B24"/>
    <mergeCell ref="C18:C24"/>
    <mergeCell ref="D24:E24"/>
    <mergeCell ref="B25:B31"/>
    <mergeCell ref="C25:C31"/>
    <mergeCell ref="D31:E31"/>
    <mergeCell ref="B11:B17"/>
    <mergeCell ref="C11:C17"/>
    <mergeCell ref="D17:E17"/>
    <mergeCell ref="D3:E3"/>
    <mergeCell ref="B4:B10"/>
    <mergeCell ref="C4:C10"/>
    <mergeCell ref="D10:E10"/>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ignoredErrors>
    <ignoredError sqref="C4 I4:J10 C11 I11:J17 C18 I18:J24 C25 I25:J31 C32 I32:J38 C39 I39:J45 C46 I46:J52 F53:H5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D5BB-35C5-4EB5-B597-8ADE9A18D628}">
  <sheetPr codeName="Sheet52"/>
  <dimension ref="A1:P24"/>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210</v>
      </c>
      <c r="C1" s="3"/>
      <c r="D1" s="3"/>
      <c r="E1" s="3"/>
      <c r="F1" s="3"/>
      <c r="G1" s="3"/>
      <c r="H1" s="3"/>
      <c r="I1" s="3"/>
      <c r="J1" s="3"/>
    </row>
    <row r="2" spans="2:16" ht="16.5" customHeight="1">
      <c r="B2" s="13" t="s">
        <v>211</v>
      </c>
      <c r="C2" s="3"/>
      <c r="D2" s="3"/>
      <c r="E2" s="3"/>
      <c r="F2" s="3"/>
      <c r="G2" s="3"/>
      <c r="H2" s="3"/>
      <c r="I2" s="3"/>
      <c r="J2" s="3"/>
    </row>
    <row r="3" spans="2:16" ht="46.5" customHeight="1">
      <c r="B3" s="202" t="s">
        <v>201</v>
      </c>
      <c r="C3" s="203" t="s">
        <v>158</v>
      </c>
      <c r="D3" s="462" t="s">
        <v>102</v>
      </c>
      <c r="E3" s="463"/>
      <c r="F3" s="70" t="s">
        <v>151</v>
      </c>
      <c r="G3" s="70" t="s">
        <v>155</v>
      </c>
      <c r="H3" s="70" t="s">
        <v>159</v>
      </c>
      <c r="I3" s="59" t="s">
        <v>157</v>
      </c>
      <c r="J3" s="59" t="s">
        <v>160</v>
      </c>
      <c r="K3" s="167" t="s">
        <v>187</v>
      </c>
      <c r="N3" s="163"/>
      <c r="O3" s="38"/>
      <c r="P3" s="38"/>
    </row>
    <row r="4" spans="2:16">
      <c r="B4" s="464" t="s">
        <v>196</v>
      </c>
      <c r="C4" s="457">
        <f>男女別_歯科医療費!$C$6</f>
        <v>571442</v>
      </c>
      <c r="D4" s="195">
        <v>1101</v>
      </c>
      <c r="E4" s="209" t="s">
        <v>107</v>
      </c>
      <c r="F4" s="115">
        <v>392612</v>
      </c>
      <c r="G4" s="115">
        <v>3069506295.9165602</v>
      </c>
      <c r="H4" s="115">
        <v>169504</v>
      </c>
      <c r="I4" s="115">
        <f>IFERROR(G4/F4,"-")</f>
        <v>7818.1672896308828</v>
      </c>
      <c r="J4" s="115">
        <f>IFERROR(G4/H4,"-")</f>
        <v>18108.754341588163</v>
      </c>
      <c r="K4" s="92">
        <f>IFERROR(H4/$C$4,"-")</f>
        <v>0.29662502931181117</v>
      </c>
      <c r="N4" s="164"/>
      <c r="O4" s="164"/>
      <c r="P4" s="165"/>
    </row>
    <row r="5" spans="2:16">
      <c r="B5" s="455"/>
      <c r="C5" s="458"/>
      <c r="D5" s="196">
        <v>1102</v>
      </c>
      <c r="E5" s="210" t="s">
        <v>108</v>
      </c>
      <c r="F5" s="385">
        <v>1351485</v>
      </c>
      <c r="G5" s="385">
        <v>10096628661.985001</v>
      </c>
      <c r="H5" s="385">
        <v>288169</v>
      </c>
      <c r="I5" s="116">
        <f t="shared" ref="I5:I10" si="0">IFERROR(G5/F5,"-")</f>
        <v>7470.7663510767788</v>
      </c>
      <c r="J5" s="116">
        <f t="shared" ref="J5:J10" si="1">IFERROR(G5/H5,"-")</f>
        <v>35037.178398734774</v>
      </c>
      <c r="K5" s="93">
        <f t="shared" ref="K5:K9" si="2">IFERROR(H5/$C$4,"-")</f>
        <v>0.50428389932836581</v>
      </c>
      <c r="N5" s="164"/>
      <c r="O5" s="164"/>
      <c r="P5" s="165"/>
    </row>
    <row r="6" spans="2:16" ht="24">
      <c r="B6" s="455"/>
      <c r="C6" s="458"/>
      <c r="D6" s="196">
        <v>1103</v>
      </c>
      <c r="E6" s="211" t="s">
        <v>109</v>
      </c>
      <c r="F6" s="385">
        <v>608241</v>
      </c>
      <c r="G6" s="385">
        <v>6145421337.6817303</v>
      </c>
      <c r="H6" s="385">
        <v>194613</v>
      </c>
      <c r="I6" s="116">
        <f t="shared" si="0"/>
        <v>10103.596005007439</v>
      </c>
      <c r="J6" s="116">
        <f t="shared" si="1"/>
        <v>31577.65071029032</v>
      </c>
      <c r="K6" s="93">
        <f t="shared" si="2"/>
        <v>0.34056474672845188</v>
      </c>
      <c r="N6" s="164"/>
      <c r="O6" s="164"/>
      <c r="P6" s="165"/>
    </row>
    <row r="7" spans="2:16" ht="24">
      <c r="B7" s="455"/>
      <c r="C7" s="458"/>
      <c r="D7" s="196">
        <v>1113</v>
      </c>
      <c r="E7" s="211" t="s">
        <v>110</v>
      </c>
      <c r="F7" s="385">
        <v>226220</v>
      </c>
      <c r="G7" s="385">
        <v>1095966403.18383</v>
      </c>
      <c r="H7" s="385">
        <v>70590</v>
      </c>
      <c r="I7" s="116">
        <f t="shared" si="0"/>
        <v>4844.6927910168424</v>
      </c>
      <c r="J7" s="116">
        <f t="shared" si="1"/>
        <v>15525.802566706758</v>
      </c>
      <c r="K7" s="93">
        <f t="shared" si="2"/>
        <v>0.12352959705446923</v>
      </c>
      <c r="N7" s="164"/>
      <c r="O7" s="164"/>
      <c r="P7" s="165"/>
    </row>
    <row r="8" spans="2:16" ht="24">
      <c r="B8" s="455"/>
      <c r="C8" s="458"/>
      <c r="D8" s="196">
        <v>1905</v>
      </c>
      <c r="E8" s="211" t="s">
        <v>111</v>
      </c>
      <c r="F8" s="385">
        <v>558952</v>
      </c>
      <c r="G8" s="385">
        <v>3218121356.0285001</v>
      </c>
      <c r="H8" s="385">
        <v>170095</v>
      </c>
      <c r="I8" s="116">
        <f t="shared" si="0"/>
        <v>5757.4198786809957</v>
      </c>
      <c r="J8" s="116">
        <f t="shared" si="1"/>
        <v>18919.552932352508</v>
      </c>
      <c r="K8" s="93">
        <f t="shared" si="2"/>
        <v>0.29765925500750734</v>
      </c>
      <c r="N8" s="164"/>
      <c r="O8" s="164"/>
      <c r="P8" s="165"/>
    </row>
    <row r="9" spans="2:16">
      <c r="B9" s="455"/>
      <c r="C9" s="458"/>
      <c r="D9" s="207" t="s">
        <v>205</v>
      </c>
      <c r="E9" s="208" t="s">
        <v>206</v>
      </c>
      <c r="F9" s="117">
        <v>139043</v>
      </c>
      <c r="G9" s="117">
        <v>1233426065.20434</v>
      </c>
      <c r="H9" s="117">
        <v>51505</v>
      </c>
      <c r="I9" s="118">
        <f t="shared" si="0"/>
        <v>8870.8246024923228</v>
      </c>
      <c r="J9" s="118">
        <f t="shared" si="1"/>
        <v>23947.695664582854</v>
      </c>
      <c r="K9" s="150">
        <f t="shared" si="2"/>
        <v>9.0131631906650189E-2</v>
      </c>
      <c r="N9" s="164"/>
      <c r="O9" s="164"/>
      <c r="P9" s="165"/>
    </row>
    <row r="10" spans="2:16">
      <c r="B10" s="456"/>
      <c r="C10" s="459"/>
      <c r="D10" s="460" t="s">
        <v>116</v>
      </c>
      <c r="E10" s="461"/>
      <c r="F10" s="384">
        <v>1560621</v>
      </c>
      <c r="G10" s="384">
        <v>24859070119.999901</v>
      </c>
      <c r="H10" s="384">
        <v>325202</v>
      </c>
      <c r="I10" s="108">
        <f t="shared" si="0"/>
        <v>15928.960407427492</v>
      </c>
      <c r="J10" s="108">
        <f t="shared" si="1"/>
        <v>76441.934920449145</v>
      </c>
      <c r="K10" s="90">
        <f>IFERROR(H10/$C$4,"-")</f>
        <v>0.56909012638203005</v>
      </c>
      <c r="N10" s="164"/>
      <c r="O10" s="164"/>
      <c r="P10" s="165"/>
    </row>
    <row r="11" spans="2:16">
      <c r="B11" s="454" t="s">
        <v>202</v>
      </c>
      <c r="C11" s="457">
        <f>男女別_歯科医療費!$C$7</f>
        <v>856071</v>
      </c>
      <c r="D11" s="197">
        <v>1101</v>
      </c>
      <c r="E11" s="209" t="s">
        <v>107</v>
      </c>
      <c r="F11" s="115">
        <v>589073</v>
      </c>
      <c r="G11" s="115">
        <v>4557714927.9974499</v>
      </c>
      <c r="H11" s="115">
        <v>255464</v>
      </c>
      <c r="I11" s="115">
        <f>IFERROR(G11/F11,"-")</f>
        <v>7737.0969777895943</v>
      </c>
      <c r="J11" s="115">
        <f>IFERROR(G11/H11,"-")</f>
        <v>17840.928381288362</v>
      </c>
      <c r="K11" s="92">
        <f>IFERROR(H11/$C$11,"-")</f>
        <v>0.29841450066641667</v>
      </c>
      <c r="N11" s="164"/>
      <c r="O11" s="164"/>
      <c r="P11" s="165"/>
    </row>
    <row r="12" spans="2:16">
      <c r="B12" s="455"/>
      <c r="C12" s="458"/>
      <c r="D12" s="196">
        <v>1102</v>
      </c>
      <c r="E12" s="210" t="s">
        <v>108</v>
      </c>
      <c r="F12" s="385">
        <v>2290320</v>
      </c>
      <c r="G12" s="385">
        <v>18104216037.648201</v>
      </c>
      <c r="H12" s="385">
        <v>456420</v>
      </c>
      <c r="I12" s="116">
        <f t="shared" ref="I12:I17" si="3">IFERROR(G12/F12,"-")</f>
        <v>7904.6666132453984</v>
      </c>
      <c r="J12" s="116">
        <f t="shared" ref="J12:J17" si="4">IFERROR(G12/H12,"-")</f>
        <v>39665.693960931159</v>
      </c>
      <c r="K12" s="93">
        <f t="shared" ref="K12:K16" si="5">IFERROR(H12/$C$11,"-")</f>
        <v>0.53315671246894236</v>
      </c>
      <c r="N12" s="164"/>
      <c r="O12" s="164"/>
      <c r="P12" s="165"/>
    </row>
    <row r="13" spans="2:16" ht="24">
      <c r="B13" s="455"/>
      <c r="C13" s="458"/>
      <c r="D13" s="196">
        <v>1103</v>
      </c>
      <c r="E13" s="211" t="s">
        <v>109</v>
      </c>
      <c r="F13" s="385">
        <v>884296</v>
      </c>
      <c r="G13" s="385">
        <v>8522060280.5338697</v>
      </c>
      <c r="H13" s="385">
        <v>276498</v>
      </c>
      <c r="I13" s="116">
        <f t="shared" si="3"/>
        <v>9637.112777321021</v>
      </c>
      <c r="J13" s="116">
        <f t="shared" si="4"/>
        <v>30821.41744437164</v>
      </c>
      <c r="K13" s="93">
        <f t="shared" si="5"/>
        <v>0.32298489260820656</v>
      </c>
    </row>
    <row r="14" spans="2:16" ht="24">
      <c r="B14" s="455"/>
      <c r="C14" s="458"/>
      <c r="D14" s="196">
        <v>1113</v>
      </c>
      <c r="E14" s="211" t="s">
        <v>110</v>
      </c>
      <c r="F14" s="385">
        <v>405711</v>
      </c>
      <c r="G14" s="385">
        <v>2186801305.5218101</v>
      </c>
      <c r="H14" s="385">
        <v>115596</v>
      </c>
      <c r="I14" s="116">
        <f t="shared" si="3"/>
        <v>5390.0468696234757</v>
      </c>
      <c r="J14" s="116">
        <f t="shared" si="4"/>
        <v>18917.620899700767</v>
      </c>
      <c r="K14" s="94">
        <f t="shared" si="5"/>
        <v>0.13503085608553497</v>
      </c>
    </row>
    <row r="15" spans="2:16" ht="24">
      <c r="B15" s="455"/>
      <c r="C15" s="458"/>
      <c r="D15" s="196">
        <v>1905</v>
      </c>
      <c r="E15" s="211" t="s">
        <v>111</v>
      </c>
      <c r="F15" s="385">
        <v>914579</v>
      </c>
      <c r="G15" s="385">
        <v>5483404151.823</v>
      </c>
      <c r="H15" s="385">
        <v>252611</v>
      </c>
      <c r="I15" s="116">
        <f t="shared" si="3"/>
        <v>5995.5500310230173</v>
      </c>
      <c r="J15" s="116">
        <f t="shared" si="4"/>
        <v>21706.90964298071</v>
      </c>
      <c r="K15" s="93">
        <f t="shared" si="5"/>
        <v>0.29508183316570707</v>
      </c>
    </row>
    <row r="16" spans="2:16">
      <c r="B16" s="455"/>
      <c r="C16" s="458"/>
      <c r="D16" s="207" t="s">
        <v>205</v>
      </c>
      <c r="E16" s="208" t="s">
        <v>206</v>
      </c>
      <c r="F16" s="117">
        <v>242322</v>
      </c>
      <c r="G16" s="117">
        <v>2122263876.47561</v>
      </c>
      <c r="H16" s="117">
        <v>79871</v>
      </c>
      <c r="I16" s="118">
        <f t="shared" si="3"/>
        <v>8758.0321905382516</v>
      </c>
      <c r="J16" s="118">
        <f t="shared" si="4"/>
        <v>26571.144426332587</v>
      </c>
      <c r="K16" s="150">
        <f t="shared" si="5"/>
        <v>9.329950436353994E-2</v>
      </c>
    </row>
    <row r="17" spans="1:11" ht="14.25" thickBot="1">
      <c r="B17" s="456"/>
      <c r="C17" s="459"/>
      <c r="D17" s="460" t="s">
        <v>116</v>
      </c>
      <c r="E17" s="461"/>
      <c r="F17" s="384">
        <v>2617436</v>
      </c>
      <c r="G17" s="384">
        <v>40976460579.999901</v>
      </c>
      <c r="H17" s="384">
        <v>504130</v>
      </c>
      <c r="I17" s="108">
        <f t="shared" si="3"/>
        <v>15655.191026638246</v>
      </c>
      <c r="J17" s="108">
        <f t="shared" si="4"/>
        <v>81281.535675321647</v>
      </c>
      <c r="K17" s="90">
        <f>IFERROR(H17/$C$11,"-")</f>
        <v>0.58888807119970188</v>
      </c>
    </row>
    <row r="18" spans="1:11" ht="14.25" thickTop="1">
      <c r="A18" s="204"/>
      <c r="B18" s="467" t="s">
        <v>203</v>
      </c>
      <c r="C18" s="468">
        <f>年齢階層別_歯科医療費!$C$13</f>
        <v>1427513</v>
      </c>
      <c r="D18" s="198">
        <v>1101</v>
      </c>
      <c r="E18" s="212" t="s">
        <v>107</v>
      </c>
      <c r="F18" s="119">
        <f>中分類別歯科医療費!D4</f>
        <v>981685</v>
      </c>
      <c r="G18" s="119">
        <f>中分類別歯科医療費!E4</f>
        <v>7627221223.9140196</v>
      </c>
      <c r="H18" s="119">
        <f>中分類別歯科医療費!F4</f>
        <v>424968</v>
      </c>
      <c r="I18" s="119">
        <f>中分類別歯科医療費!G4</f>
        <v>7769.51998239152</v>
      </c>
      <c r="J18" s="119">
        <f>中分類別歯科医療費!H4</f>
        <v>17947.754240116948</v>
      </c>
      <c r="K18" s="95">
        <f>中分類別歯科医療費!I4</f>
        <v>0.29769816457012999</v>
      </c>
    </row>
    <row r="19" spans="1:11">
      <c r="A19" s="204"/>
      <c r="B19" s="455"/>
      <c r="C19" s="458"/>
      <c r="D19" s="196">
        <v>1102</v>
      </c>
      <c r="E19" s="210" t="s">
        <v>108</v>
      </c>
      <c r="F19" s="116">
        <f>中分類別歯科医療費!D5</f>
        <v>3641805</v>
      </c>
      <c r="G19" s="116">
        <f>中分類別歯科医療費!E5</f>
        <v>28200844699.633202</v>
      </c>
      <c r="H19" s="116">
        <f>中分類別歯科医療費!F5</f>
        <v>744589</v>
      </c>
      <c r="I19" s="116">
        <f>中分類別歯科医療費!G5</f>
        <v>7743.6448957682251</v>
      </c>
      <c r="J19" s="116">
        <f>中分類別歯科医療費!H5</f>
        <v>37874.377273412851</v>
      </c>
      <c r="K19" s="93">
        <f>中分類別歯科医療費!I5</f>
        <v>0.52159875251573895</v>
      </c>
    </row>
    <row r="20" spans="1:11" ht="24">
      <c r="A20" s="204"/>
      <c r="B20" s="455"/>
      <c r="C20" s="458"/>
      <c r="D20" s="196">
        <v>1103</v>
      </c>
      <c r="E20" s="211" t="s">
        <v>109</v>
      </c>
      <c r="F20" s="116">
        <f>中分類別歯科医療費!D6</f>
        <v>1492537</v>
      </c>
      <c r="G20" s="116">
        <f>中分類別歯科医療費!E6</f>
        <v>14667481618.215599</v>
      </c>
      <c r="H20" s="116">
        <f>中分類別歯科医療費!F6</f>
        <v>471111</v>
      </c>
      <c r="I20" s="116">
        <f>中分類別歯科医療費!G6</f>
        <v>9827.2147479195482</v>
      </c>
      <c r="J20" s="116">
        <f>中分類別歯科医療費!H6</f>
        <v>31133.812664564401</v>
      </c>
      <c r="K20" s="93">
        <f>中分類別歯科医療費!I6</f>
        <v>0.33002221345795102</v>
      </c>
    </row>
    <row r="21" spans="1:11" ht="24">
      <c r="A21" s="204"/>
      <c r="B21" s="455"/>
      <c r="C21" s="458"/>
      <c r="D21" s="196">
        <v>1113</v>
      </c>
      <c r="E21" s="211" t="s">
        <v>110</v>
      </c>
      <c r="F21" s="116">
        <f>中分類別歯科医療費!D7</f>
        <v>631931</v>
      </c>
      <c r="G21" s="116">
        <f>中分類別歯科医療費!E7</f>
        <v>3282767708.7056499</v>
      </c>
      <c r="H21" s="116">
        <f>中分類別歯科医療費!F7</f>
        <v>186186</v>
      </c>
      <c r="I21" s="116">
        <f>中分類別歯科医療費!G7</f>
        <v>5194.8198596138654</v>
      </c>
      <c r="J21" s="116">
        <f>中分類別歯科医療費!H7</f>
        <v>17631.657099382606</v>
      </c>
      <c r="K21" s="94">
        <f>中分類別歯科医療費!I7</f>
        <v>0.13042683324074808</v>
      </c>
    </row>
    <row r="22" spans="1:11" ht="24">
      <c r="A22" s="204"/>
      <c r="B22" s="455"/>
      <c r="C22" s="458"/>
      <c r="D22" s="196">
        <v>1905</v>
      </c>
      <c r="E22" s="211" t="s">
        <v>111</v>
      </c>
      <c r="F22" s="116">
        <f>中分類別歯科医療費!D8</f>
        <v>1473531</v>
      </c>
      <c r="G22" s="116">
        <f>中分類別歯科医療費!E8</f>
        <v>8701525507.8515091</v>
      </c>
      <c r="H22" s="116">
        <f>中分類別歯科医療費!F8</f>
        <v>422706</v>
      </c>
      <c r="I22" s="116">
        <f>中分類別歯科医療費!G8</f>
        <v>5905.2205266475621</v>
      </c>
      <c r="J22" s="116">
        <f>中分類別歯科医療費!H8</f>
        <v>20585.289794446988</v>
      </c>
      <c r="K22" s="93">
        <f>中分類別歯科医療費!I8</f>
        <v>0.29611359055924535</v>
      </c>
    </row>
    <row r="23" spans="1:11">
      <c r="A23" s="204"/>
      <c r="B23" s="455"/>
      <c r="C23" s="458"/>
      <c r="D23" s="207" t="s">
        <v>205</v>
      </c>
      <c r="E23" s="208" t="s">
        <v>206</v>
      </c>
      <c r="F23" s="117">
        <f>中分類別歯科医療費!D9</f>
        <v>381365</v>
      </c>
      <c r="G23" s="117">
        <f>中分類別歯科医療費!E9</f>
        <v>3355689941.6799598</v>
      </c>
      <c r="H23" s="117">
        <f>中分類別歯科医療費!F9</f>
        <v>131376</v>
      </c>
      <c r="I23" s="118">
        <f>中分類別歯科医療費!G9</f>
        <v>8799.1555115963965</v>
      </c>
      <c r="J23" s="118">
        <f>中分類別歯科医療費!H9</f>
        <v>25542.640525514249</v>
      </c>
      <c r="K23" s="150">
        <f>中分類別歯科医療費!I9</f>
        <v>9.2031386053927355E-2</v>
      </c>
    </row>
    <row r="24" spans="1:11">
      <c r="A24" s="204"/>
      <c r="B24" s="456"/>
      <c r="C24" s="459"/>
      <c r="D24" s="460" t="s">
        <v>116</v>
      </c>
      <c r="E24" s="461"/>
      <c r="F24" s="108">
        <f>中分類別歯科医療費!D10</f>
        <v>4178057</v>
      </c>
      <c r="G24" s="108">
        <f>中分類別歯科医療費!E10</f>
        <v>65835530699.999901</v>
      </c>
      <c r="H24" s="108">
        <f>中分類別歯科医療費!F10</f>
        <v>829332</v>
      </c>
      <c r="I24" s="108">
        <f>中分類別歯科医療費!G10</f>
        <v>15757.451537879904</v>
      </c>
      <c r="J24" s="108">
        <f>中分類別歯科医療費!H10</f>
        <v>79383.806123482398</v>
      </c>
      <c r="K24" s="90">
        <f>中分類別歯科医療費!I10</f>
        <v>0.58096283536472171</v>
      </c>
    </row>
  </sheetData>
  <mergeCells count="10">
    <mergeCell ref="B18:B24"/>
    <mergeCell ref="C18:C24"/>
    <mergeCell ref="D24:E24"/>
    <mergeCell ref="D3:E3"/>
    <mergeCell ref="B4:B10"/>
    <mergeCell ref="C4:C10"/>
    <mergeCell ref="D10:E10"/>
    <mergeCell ref="B11:B17"/>
    <mergeCell ref="C11:C17"/>
    <mergeCell ref="D17:E17"/>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ignoredErrors>
    <ignoredError sqref="C4 I4:J10 C11 I11:J17 F18:H24"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Q528"/>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14" customWidth="1"/>
    <col min="4" max="4" width="9.875" style="14" customWidth="1"/>
    <col min="5" max="5" width="5.125" style="14" customWidth="1"/>
    <col min="6" max="6" width="19.75" style="14" customWidth="1"/>
    <col min="7" max="9" width="11.75" style="14" customWidth="1"/>
    <col min="10" max="11" width="12.75" style="14" customWidth="1"/>
    <col min="12" max="12" width="12.75" style="3" customWidth="1"/>
    <col min="13" max="14" width="9" style="3"/>
    <col min="15" max="15" width="5.5" style="3" customWidth="1"/>
    <col min="16" max="16" width="13.75" style="3" customWidth="1"/>
    <col min="17" max="17" width="12" style="3" customWidth="1"/>
    <col min="18" max="18" width="11.625" style="3" bestFit="1" customWidth="1"/>
    <col min="19" max="16384" width="9" style="3"/>
  </cols>
  <sheetData>
    <row r="1" spans="2:17" ht="16.5" customHeight="1">
      <c r="B1" s="13" t="s">
        <v>184</v>
      </c>
      <c r="C1" s="3"/>
      <c r="D1" s="3"/>
      <c r="E1" s="3"/>
      <c r="F1" s="3"/>
      <c r="G1" s="3"/>
      <c r="H1" s="3"/>
      <c r="I1" s="3"/>
      <c r="J1" s="3"/>
      <c r="K1" s="3"/>
    </row>
    <row r="2" spans="2:17" ht="16.5" customHeight="1">
      <c r="B2" s="23" t="s">
        <v>185</v>
      </c>
      <c r="C2" s="3"/>
      <c r="D2" s="3"/>
      <c r="E2" s="3"/>
      <c r="F2" s="3"/>
      <c r="G2" s="3"/>
      <c r="H2" s="3"/>
      <c r="I2" s="3"/>
      <c r="J2" s="3"/>
      <c r="K2" s="3"/>
    </row>
    <row r="3" spans="2:17" ht="46.5" customHeight="1">
      <c r="B3" s="58"/>
      <c r="C3" s="56" t="s">
        <v>85</v>
      </c>
      <c r="D3" s="168" t="s">
        <v>118</v>
      </c>
      <c r="E3" s="462" t="s">
        <v>102</v>
      </c>
      <c r="F3" s="463"/>
      <c r="G3" s="70" t="s">
        <v>151</v>
      </c>
      <c r="H3" s="70" t="s">
        <v>155</v>
      </c>
      <c r="I3" s="70" t="s">
        <v>159</v>
      </c>
      <c r="J3" s="59" t="s">
        <v>157</v>
      </c>
      <c r="K3" s="59" t="s">
        <v>160</v>
      </c>
      <c r="L3" s="167" t="s">
        <v>187</v>
      </c>
      <c r="O3" s="163"/>
      <c r="P3" s="38"/>
      <c r="Q3" s="38"/>
    </row>
    <row r="4" spans="2:17">
      <c r="B4" s="454">
        <v>1</v>
      </c>
      <c r="C4" s="477" t="s">
        <v>50</v>
      </c>
      <c r="D4" s="469">
        <f>市区町村別_歯科医療費!$D$6</f>
        <v>398561</v>
      </c>
      <c r="E4" s="197">
        <v>1101</v>
      </c>
      <c r="F4" s="209" t="s">
        <v>107</v>
      </c>
      <c r="G4" s="115">
        <v>261959</v>
      </c>
      <c r="H4" s="115">
        <v>2105246490.0067401</v>
      </c>
      <c r="I4" s="115">
        <v>111641</v>
      </c>
      <c r="J4" s="115">
        <f t="shared" ref="J4:J11" si="0">IFERROR(H4/G4,"-")</f>
        <v>8036.5495745774724</v>
      </c>
      <c r="K4" s="115">
        <f t="shared" ref="K4:K11" si="1">IFERROR(H4/I4,"-")</f>
        <v>18857.288003571626</v>
      </c>
      <c r="L4" s="92">
        <f>IFERROR(I4/$D$4,"-")</f>
        <v>0.28011019643166291</v>
      </c>
      <c r="O4" s="164"/>
      <c r="P4" s="164"/>
      <c r="Q4" s="165"/>
    </row>
    <row r="5" spans="2:17">
      <c r="B5" s="455"/>
      <c r="C5" s="478"/>
      <c r="D5" s="470"/>
      <c r="E5" s="196">
        <v>1102</v>
      </c>
      <c r="F5" s="210" t="s">
        <v>108</v>
      </c>
      <c r="G5" s="385">
        <v>1022131</v>
      </c>
      <c r="H5" s="385">
        <v>8107604681.4726295</v>
      </c>
      <c r="I5" s="385">
        <v>197680</v>
      </c>
      <c r="J5" s="116">
        <f t="shared" si="0"/>
        <v>7932.0602559482395</v>
      </c>
      <c r="K5" s="116">
        <f t="shared" si="1"/>
        <v>41013.783293568544</v>
      </c>
      <c r="L5" s="93">
        <f t="shared" ref="L5:L10" si="2">IFERROR(I5/$D$4,"-")</f>
        <v>0.49598430353195622</v>
      </c>
      <c r="O5" s="164"/>
      <c r="P5" s="164"/>
      <c r="Q5" s="165"/>
    </row>
    <row r="6" spans="2:17" ht="24">
      <c r="B6" s="455"/>
      <c r="C6" s="478"/>
      <c r="D6" s="470"/>
      <c r="E6" s="196">
        <v>1103</v>
      </c>
      <c r="F6" s="211" t="s">
        <v>109</v>
      </c>
      <c r="G6" s="385">
        <v>399759</v>
      </c>
      <c r="H6" s="385">
        <v>4024192805.9176102</v>
      </c>
      <c r="I6" s="385">
        <v>124395</v>
      </c>
      <c r="J6" s="116">
        <f t="shared" si="0"/>
        <v>10066.547109427456</v>
      </c>
      <c r="K6" s="116">
        <f t="shared" si="1"/>
        <v>32350.117013687126</v>
      </c>
      <c r="L6" s="93">
        <f t="shared" si="2"/>
        <v>0.31211031686492158</v>
      </c>
      <c r="O6" s="164"/>
      <c r="P6" s="164"/>
      <c r="Q6" s="165"/>
    </row>
    <row r="7" spans="2:17" ht="24">
      <c r="B7" s="455"/>
      <c r="C7" s="478"/>
      <c r="D7" s="470"/>
      <c r="E7" s="196">
        <v>1113</v>
      </c>
      <c r="F7" s="211" t="s">
        <v>110</v>
      </c>
      <c r="G7" s="385">
        <v>169468</v>
      </c>
      <c r="H7" s="385">
        <v>922679735.28356695</v>
      </c>
      <c r="I7" s="385">
        <v>48397</v>
      </c>
      <c r="J7" s="116">
        <f t="shared" si="0"/>
        <v>5444.5661439538262</v>
      </c>
      <c r="K7" s="116">
        <f t="shared" si="1"/>
        <v>19064.812597548753</v>
      </c>
      <c r="L7" s="94">
        <f t="shared" si="2"/>
        <v>0.12142934205805385</v>
      </c>
      <c r="O7" s="164"/>
      <c r="P7" s="164"/>
      <c r="Q7" s="165"/>
    </row>
    <row r="8" spans="2:17" ht="24">
      <c r="B8" s="455"/>
      <c r="C8" s="478"/>
      <c r="D8" s="470"/>
      <c r="E8" s="196">
        <v>1905</v>
      </c>
      <c r="F8" s="211" t="s">
        <v>111</v>
      </c>
      <c r="G8" s="385">
        <v>418340</v>
      </c>
      <c r="H8" s="385">
        <v>2530098125.90239</v>
      </c>
      <c r="I8" s="385">
        <v>113342</v>
      </c>
      <c r="J8" s="116">
        <f t="shared" si="0"/>
        <v>6047.9469472256778</v>
      </c>
      <c r="K8" s="116">
        <f t="shared" si="1"/>
        <v>22322.688199452896</v>
      </c>
      <c r="L8" s="93">
        <f t="shared" si="2"/>
        <v>0.28437805003500094</v>
      </c>
      <c r="O8" s="164"/>
      <c r="P8" s="164"/>
      <c r="Q8" s="165"/>
    </row>
    <row r="9" spans="2:17">
      <c r="B9" s="455"/>
      <c r="C9" s="478"/>
      <c r="D9" s="470"/>
      <c r="E9" s="207" t="s">
        <v>205</v>
      </c>
      <c r="F9" s="208" t="s">
        <v>206</v>
      </c>
      <c r="G9" s="117">
        <v>110754</v>
      </c>
      <c r="H9" s="117">
        <v>999424051.417045</v>
      </c>
      <c r="I9" s="117">
        <v>35468</v>
      </c>
      <c r="J9" s="118">
        <f t="shared" si="0"/>
        <v>9023.8190170742819</v>
      </c>
      <c r="K9" s="118">
        <f t="shared" si="1"/>
        <v>28178.190239569329</v>
      </c>
      <c r="L9" s="150">
        <f t="shared" si="2"/>
        <v>8.8990142035974412E-2</v>
      </c>
      <c r="O9" s="164"/>
      <c r="P9" s="164"/>
      <c r="Q9" s="165"/>
    </row>
    <row r="10" spans="2:17">
      <c r="B10" s="456"/>
      <c r="C10" s="479"/>
      <c r="D10" s="471"/>
      <c r="E10" s="460" t="s">
        <v>116</v>
      </c>
      <c r="F10" s="461"/>
      <c r="G10" s="384">
        <v>1155621</v>
      </c>
      <c r="H10" s="384">
        <v>18689245889.999901</v>
      </c>
      <c r="I10" s="384">
        <v>218214</v>
      </c>
      <c r="J10" s="108">
        <f t="shared" si="0"/>
        <v>16172.469944730929</v>
      </c>
      <c r="K10" s="108">
        <f t="shared" si="1"/>
        <v>85646.410816904056</v>
      </c>
      <c r="L10" s="90">
        <f t="shared" si="2"/>
        <v>0.5475046479710759</v>
      </c>
      <c r="O10" s="164"/>
      <c r="P10" s="164"/>
      <c r="Q10" s="165"/>
    </row>
    <row r="11" spans="2:17">
      <c r="B11" s="454">
        <v>2</v>
      </c>
      <c r="C11" s="477" t="s">
        <v>67</v>
      </c>
      <c r="D11" s="469">
        <f>市区町村別_歯科医療費!$D$7</f>
        <v>15488</v>
      </c>
      <c r="E11" s="197">
        <v>1101</v>
      </c>
      <c r="F11" s="209" t="s">
        <v>107</v>
      </c>
      <c r="G11" s="115">
        <v>10060</v>
      </c>
      <c r="H11" s="115">
        <v>77579936.231268704</v>
      </c>
      <c r="I11" s="115">
        <v>4351</v>
      </c>
      <c r="J11" s="115">
        <f t="shared" si="0"/>
        <v>7711.7232834263123</v>
      </c>
      <c r="K11" s="115">
        <f t="shared" si="1"/>
        <v>17830.3691637023</v>
      </c>
      <c r="L11" s="92">
        <f>IFERROR(I11/$D$11,"-")</f>
        <v>0.2809271694214876</v>
      </c>
      <c r="O11" s="164"/>
      <c r="P11" s="164"/>
      <c r="Q11" s="165"/>
    </row>
    <row r="12" spans="2:17">
      <c r="B12" s="455"/>
      <c r="C12" s="478"/>
      <c r="D12" s="470"/>
      <c r="E12" s="196">
        <v>1102</v>
      </c>
      <c r="F12" s="210" t="s">
        <v>108</v>
      </c>
      <c r="G12" s="385">
        <v>41090</v>
      </c>
      <c r="H12" s="385">
        <v>329369101.448484</v>
      </c>
      <c r="I12" s="385">
        <v>7750</v>
      </c>
      <c r="J12" s="116">
        <f t="shared" ref="J12:J17" si="3">IFERROR(H12/G12,"-")</f>
        <v>8015.7970661592599</v>
      </c>
      <c r="K12" s="116">
        <f t="shared" ref="K12:K17" si="4">IFERROR(H12/I12,"-")</f>
        <v>42499.238896578579</v>
      </c>
      <c r="L12" s="93">
        <f t="shared" ref="L12:L17" si="5">IFERROR(I12/$D$11,"-")</f>
        <v>0.50038739669421484</v>
      </c>
      <c r="O12" s="164"/>
      <c r="P12" s="164"/>
      <c r="Q12" s="165"/>
    </row>
    <row r="13" spans="2:17" ht="24">
      <c r="B13" s="455"/>
      <c r="C13" s="478"/>
      <c r="D13" s="470"/>
      <c r="E13" s="196">
        <v>1103</v>
      </c>
      <c r="F13" s="211" t="s">
        <v>109</v>
      </c>
      <c r="G13" s="385">
        <v>15938</v>
      </c>
      <c r="H13" s="385">
        <v>146462436.384518</v>
      </c>
      <c r="I13" s="385">
        <v>4863</v>
      </c>
      <c r="J13" s="116">
        <f t="shared" si="3"/>
        <v>9189.5116316048443</v>
      </c>
      <c r="K13" s="116">
        <f t="shared" si="4"/>
        <v>30117.712602203988</v>
      </c>
      <c r="L13" s="93">
        <f t="shared" si="5"/>
        <v>0.31398502066115702</v>
      </c>
      <c r="O13" s="164"/>
      <c r="P13" s="164"/>
      <c r="Q13" s="165"/>
    </row>
    <row r="14" spans="2:17" ht="24">
      <c r="B14" s="455"/>
      <c r="C14" s="478"/>
      <c r="D14" s="470"/>
      <c r="E14" s="196">
        <v>1113</v>
      </c>
      <c r="F14" s="211" t="s">
        <v>110</v>
      </c>
      <c r="G14" s="385">
        <v>7673</v>
      </c>
      <c r="H14" s="385">
        <v>40475690.514461398</v>
      </c>
      <c r="I14" s="385">
        <v>2058</v>
      </c>
      <c r="J14" s="116">
        <f t="shared" si="3"/>
        <v>5275.080218227733</v>
      </c>
      <c r="K14" s="116">
        <f t="shared" si="4"/>
        <v>19667.488102265015</v>
      </c>
      <c r="L14" s="94">
        <f t="shared" si="5"/>
        <v>0.13287706611570249</v>
      </c>
      <c r="O14" s="164"/>
      <c r="P14" s="164"/>
      <c r="Q14" s="165"/>
    </row>
    <row r="15" spans="2:17" ht="24">
      <c r="B15" s="455"/>
      <c r="C15" s="478"/>
      <c r="D15" s="470"/>
      <c r="E15" s="196">
        <v>1905</v>
      </c>
      <c r="F15" s="211" t="s">
        <v>111</v>
      </c>
      <c r="G15" s="385">
        <v>17137</v>
      </c>
      <c r="H15" s="385">
        <v>97993789.698651403</v>
      </c>
      <c r="I15" s="385">
        <v>4327</v>
      </c>
      <c r="J15" s="116">
        <f t="shared" si="3"/>
        <v>5718.2581372849045</v>
      </c>
      <c r="K15" s="116">
        <f t="shared" si="4"/>
        <v>22647.051005003792</v>
      </c>
      <c r="L15" s="93">
        <f t="shared" si="5"/>
        <v>0.27937758264462809</v>
      </c>
      <c r="O15" s="164"/>
      <c r="P15" s="164"/>
      <c r="Q15" s="165"/>
    </row>
    <row r="16" spans="2:17">
      <c r="B16" s="455"/>
      <c r="C16" s="478"/>
      <c r="D16" s="470"/>
      <c r="E16" s="207" t="s">
        <v>205</v>
      </c>
      <c r="F16" s="208" t="s">
        <v>206</v>
      </c>
      <c r="G16" s="117">
        <v>5392</v>
      </c>
      <c r="H16" s="117">
        <v>40576495.722615801</v>
      </c>
      <c r="I16" s="117">
        <v>1500</v>
      </c>
      <c r="J16" s="118">
        <f t="shared" si="3"/>
        <v>7525.3144886156897</v>
      </c>
      <c r="K16" s="118">
        <f t="shared" si="4"/>
        <v>27050.997148410534</v>
      </c>
      <c r="L16" s="150">
        <f t="shared" si="5"/>
        <v>9.6849173553719012E-2</v>
      </c>
      <c r="O16" s="164"/>
      <c r="P16" s="164"/>
      <c r="Q16" s="165"/>
    </row>
    <row r="17" spans="2:17">
      <c r="B17" s="456"/>
      <c r="C17" s="479"/>
      <c r="D17" s="471"/>
      <c r="E17" s="460" t="s">
        <v>116</v>
      </c>
      <c r="F17" s="461"/>
      <c r="G17" s="384">
        <v>46262</v>
      </c>
      <c r="H17" s="384">
        <v>732457449.99999905</v>
      </c>
      <c r="I17" s="384">
        <v>8472</v>
      </c>
      <c r="J17" s="108">
        <f t="shared" si="3"/>
        <v>15832.809865548377</v>
      </c>
      <c r="K17" s="108">
        <f t="shared" si="4"/>
        <v>86456.261803588175</v>
      </c>
      <c r="L17" s="90">
        <f t="shared" si="5"/>
        <v>0.54700413223140498</v>
      </c>
      <c r="O17" s="164"/>
      <c r="P17" s="164"/>
      <c r="Q17" s="165"/>
    </row>
    <row r="18" spans="2:17">
      <c r="B18" s="454">
        <v>3</v>
      </c>
      <c r="C18" s="477" t="s">
        <v>68</v>
      </c>
      <c r="D18" s="469">
        <f>市区町村別_歯科医療費!$D$8</f>
        <v>9729</v>
      </c>
      <c r="E18" s="197">
        <v>1101</v>
      </c>
      <c r="F18" s="209" t="s">
        <v>107</v>
      </c>
      <c r="G18" s="115">
        <v>7166</v>
      </c>
      <c r="H18" s="115">
        <v>56112962.629675798</v>
      </c>
      <c r="I18" s="115">
        <v>2875</v>
      </c>
      <c r="J18" s="115">
        <f>IFERROR(H18/G18,"-")</f>
        <v>7830.4441291760813</v>
      </c>
      <c r="K18" s="115">
        <f>IFERROR(H18/I18,"-")</f>
        <v>19517.552219017671</v>
      </c>
      <c r="L18" s="92">
        <f>IFERROR(I18/$D$18,"-")</f>
        <v>0.29550827423167847</v>
      </c>
      <c r="O18" s="164"/>
      <c r="P18" s="164"/>
      <c r="Q18" s="165"/>
    </row>
    <row r="19" spans="2:17">
      <c r="B19" s="455"/>
      <c r="C19" s="478"/>
      <c r="D19" s="470"/>
      <c r="E19" s="196">
        <v>1102</v>
      </c>
      <c r="F19" s="210" t="s">
        <v>108</v>
      </c>
      <c r="G19" s="385">
        <v>28337</v>
      </c>
      <c r="H19" s="385">
        <v>219059971.42121899</v>
      </c>
      <c r="I19" s="385">
        <v>5203</v>
      </c>
      <c r="J19" s="116">
        <f t="shared" ref="J19:J24" si="6">IFERROR(H19/G19,"-")</f>
        <v>7730.5279818336094</v>
      </c>
      <c r="K19" s="116">
        <f t="shared" ref="K19:K24" si="7">IFERROR(H19/I19,"-")</f>
        <v>42102.627603540073</v>
      </c>
      <c r="L19" s="93">
        <f t="shared" ref="L19:L24" si="8">IFERROR(I19/$D$18,"-")</f>
        <v>0.53479288724432106</v>
      </c>
      <c r="O19" s="164"/>
      <c r="P19" s="164"/>
      <c r="Q19" s="165"/>
    </row>
    <row r="20" spans="2:17" ht="24">
      <c r="B20" s="455"/>
      <c r="C20" s="478"/>
      <c r="D20" s="470"/>
      <c r="E20" s="196">
        <v>1103</v>
      </c>
      <c r="F20" s="211" t="s">
        <v>109</v>
      </c>
      <c r="G20" s="385">
        <v>10970</v>
      </c>
      <c r="H20" s="385">
        <v>101543724.448722</v>
      </c>
      <c r="I20" s="385">
        <v>3201</v>
      </c>
      <c r="J20" s="116">
        <f t="shared" si="6"/>
        <v>9256.4926571305386</v>
      </c>
      <c r="K20" s="116">
        <f t="shared" si="7"/>
        <v>31722.50060878538</v>
      </c>
      <c r="L20" s="93">
        <f t="shared" si="8"/>
        <v>0.32901634289238357</v>
      </c>
      <c r="O20" s="164"/>
      <c r="P20" s="164"/>
      <c r="Q20" s="165"/>
    </row>
    <row r="21" spans="2:17" ht="24">
      <c r="B21" s="455"/>
      <c r="C21" s="478"/>
      <c r="D21" s="470"/>
      <c r="E21" s="196">
        <v>1113</v>
      </c>
      <c r="F21" s="211" t="s">
        <v>110</v>
      </c>
      <c r="G21" s="385">
        <v>3685</v>
      </c>
      <c r="H21" s="385">
        <v>22631893.380155001</v>
      </c>
      <c r="I21" s="385">
        <v>1030</v>
      </c>
      <c r="J21" s="116">
        <f t="shared" si="6"/>
        <v>6141.6264260936232</v>
      </c>
      <c r="K21" s="116">
        <f t="shared" si="7"/>
        <v>21972.712019567964</v>
      </c>
      <c r="L21" s="94">
        <f t="shared" si="8"/>
        <v>0.10586905128995786</v>
      </c>
      <c r="O21" s="164"/>
      <c r="P21" s="164"/>
      <c r="Q21" s="165"/>
    </row>
    <row r="22" spans="2:17" ht="24">
      <c r="B22" s="455"/>
      <c r="C22" s="478"/>
      <c r="D22" s="470"/>
      <c r="E22" s="196">
        <v>1905</v>
      </c>
      <c r="F22" s="211" t="s">
        <v>111</v>
      </c>
      <c r="G22" s="385">
        <v>9648</v>
      </c>
      <c r="H22" s="385">
        <v>59763342.1869554</v>
      </c>
      <c r="I22" s="385">
        <v>2749</v>
      </c>
      <c r="J22" s="116">
        <f t="shared" si="6"/>
        <v>6194.3762631587269</v>
      </c>
      <c r="K22" s="116">
        <f t="shared" si="7"/>
        <v>21740.02989703725</v>
      </c>
      <c r="L22" s="93">
        <f t="shared" si="8"/>
        <v>0.2825573029088293</v>
      </c>
      <c r="O22" s="164"/>
      <c r="P22" s="164"/>
      <c r="Q22" s="165"/>
    </row>
    <row r="23" spans="2:17">
      <c r="B23" s="455"/>
      <c r="C23" s="478"/>
      <c r="D23" s="470"/>
      <c r="E23" s="207" t="s">
        <v>205</v>
      </c>
      <c r="F23" s="208" t="s">
        <v>206</v>
      </c>
      <c r="G23" s="117">
        <v>2341</v>
      </c>
      <c r="H23" s="117">
        <v>22359185.9332713</v>
      </c>
      <c r="I23" s="117">
        <v>798</v>
      </c>
      <c r="J23" s="118">
        <f t="shared" si="6"/>
        <v>9551.1259860193513</v>
      </c>
      <c r="K23" s="118">
        <f t="shared" si="7"/>
        <v>28019.029991568044</v>
      </c>
      <c r="L23" s="150">
        <f t="shared" si="8"/>
        <v>8.2022818378045023E-2</v>
      </c>
      <c r="O23" s="164"/>
      <c r="P23" s="164"/>
      <c r="Q23" s="165"/>
    </row>
    <row r="24" spans="2:17">
      <c r="B24" s="456"/>
      <c r="C24" s="479"/>
      <c r="D24" s="471"/>
      <c r="E24" s="460" t="s">
        <v>116</v>
      </c>
      <c r="F24" s="461"/>
      <c r="G24" s="384">
        <v>31176</v>
      </c>
      <c r="H24" s="384">
        <v>481471079.99999899</v>
      </c>
      <c r="I24" s="384">
        <v>5604</v>
      </c>
      <c r="J24" s="108">
        <f t="shared" si="6"/>
        <v>15443.645111624293</v>
      </c>
      <c r="K24" s="108">
        <f t="shared" si="7"/>
        <v>85915.610278372405</v>
      </c>
      <c r="L24" s="90">
        <f t="shared" si="8"/>
        <v>0.57600986740672222</v>
      </c>
      <c r="O24" s="164"/>
      <c r="P24" s="164"/>
      <c r="Q24" s="165"/>
    </row>
    <row r="25" spans="2:17">
      <c r="B25" s="454">
        <v>4</v>
      </c>
      <c r="C25" s="477" t="s">
        <v>69</v>
      </c>
      <c r="D25" s="469">
        <f>市区町村別_歯科医療費!$D$9</f>
        <v>10808</v>
      </c>
      <c r="E25" s="197">
        <v>1101</v>
      </c>
      <c r="F25" s="209" t="s">
        <v>107</v>
      </c>
      <c r="G25" s="115">
        <v>6320</v>
      </c>
      <c r="H25" s="115">
        <v>54142654.513680696</v>
      </c>
      <c r="I25" s="115">
        <v>2781</v>
      </c>
      <c r="J25" s="115">
        <f>IFERROR(H25/G25,"-")</f>
        <v>8566.8757141899841</v>
      </c>
      <c r="K25" s="115">
        <f>IFERROR(H25/I25,"-")</f>
        <v>19468.771849579538</v>
      </c>
      <c r="L25" s="92">
        <f>IFERROR(I25/$D$25,"-")</f>
        <v>0.25730940044411549</v>
      </c>
      <c r="O25" s="164"/>
      <c r="P25" s="164"/>
      <c r="Q25" s="165"/>
    </row>
    <row r="26" spans="2:17">
      <c r="B26" s="455"/>
      <c r="C26" s="478"/>
      <c r="D26" s="470"/>
      <c r="E26" s="196">
        <v>1102</v>
      </c>
      <c r="F26" s="210" t="s">
        <v>108</v>
      </c>
      <c r="G26" s="385">
        <v>27926</v>
      </c>
      <c r="H26" s="385">
        <v>221279534.50814599</v>
      </c>
      <c r="I26" s="385">
        <v>5100</v>
      </c>
      <c r="J26" s="116">
        <f t="shared" ref="J26:J31" si="9">IFERROR(H26/G26,"-")</f>
        <v>7923.7819418515355</v>
      </c>
      <c r="K26" s="116">
        <f t="shared" ref="K26:K31" si="10">IFERROR(H26/I26,"-")</f>
        <v>43388.144021205095</v>
      </c>
      <c r="L26" s="93">
        <f t="shared" ref="L26:L31" si="11">IFERROR(I26/$D$25,"-")</f>
        <v>0.47187268689859363</v>
      </c>
      <c r="O26" s="164"/>
      <c r="P26" s="164"/>
      <c r="Q26" s="165"/>
    </row>
    <row r="27" spans="2:17" ht="24">
      <c r="B27" s="455"/>
      <c r="C27" s="478"/>
      <c r="D27" s="470"/>
      <c r="E27" s="196">
        <v>1103</v>
      </c>
      <c r="F27" s="211" t="s">
        <v>109</v>
      </c>
      <c r="G27" s="385">
        <v>10933</v>
      </c>
      <c r="H27" s="385">
        <v>106784562.40319499</v>
      </c>
      <c r="I27" s="385">
        <v>3326</v>
      </c>
      <c r="J27" s="116">
        <f t="shared" si="9"/>
        <v>9767.1784874412333</v>
      </c>
      <c r="K27" s="116">
        <f t="shared" si="10"/>
        <v>32106.001925193923</v>
      </c>
      <c r="L27" s="93">
        <f t="shared" si="11"/>
        <v>0.30773501110288676</v>
      </c>
      <c r="O27" s="164"/>
      <c r="P27" s="164"/>
      <c r="Q27" s="165"/>
    </row>
    <row r="28" spans="2:17" ht="24">
      <c r="B28" s="455"/>
      <c r="C28" s="478"/>
      <c r="D28" s="470"/>
      <c r="E28" s="196">
        <v>1113</v>
      </c>
      <c r="F28" s="211" t="s">
        <v>110</v>
      </c>
      <c r="G28" s="385">
        <v>3671</v>
      </c>
      <c r="H28" s="385">
        <v>22709817.871769901</v>
      </c>
      <c r="I28" s="385">
        <v>1176</v>
      </c>
      <c r="J28" s="116">
        <f t="shared" si="9"/>
        <v>6186.2756392726506</v>
      </c>
      <c r="K28" s="116">
        <f t="shared" si="10"/>
        <v>19311.069618851958</v>
      </c>
      <c r="L28" s="94">
        <f t="shared" si="11"/>
        <v>0.10880829015544041</v>
      </c>
      <c r="O28" s="164"/>
      <c r="P28" s="164"/>
      <c r="Q28" s="165"/>
    </row>
    <row r="29" spans="2:17" ht="24">
      <c r="B29" s="455"/>
      <c r="C29" s="478"/>
      <c r="D29" s="470"/>
      <c r="E29" s="196">
        <v>1905</v>
      </c>
      <c r="F29" s="211" t="s">
        <v>111</v>
      </c>
      <c r="G29" s="385">
        <v>11062</v>
      </c>
      <c r="H29" s="385">
        <v>68396085.165322095</v>
      </c>
      <c r="I29" s="385">
        <v>2932</v>
      </c>
      <c r="J29" s="116">
        <f t="shared" si="9"/>
        <v>6182.9764206582986</v>
      </c>
      <c r="K29" s="116">
        <f t="shared" si="10"/>
        <v>23327.450602088025</v>
      </c>
      <c r="L29" s="93">
        <f t="shared" si="11"/>
        <v>0.27128053293856402</v>
      </c>
      <c r="O29" s="164"/>
      <c r="P29" s="164"/>
      <c r="Q29" s="165"/>
    </row>
    <row r="30" spans="2:17">
      <c r="B30" s="455"/>
      <c r="C30" s="478"/>
      <c r="D30" s="470"/>
      <c r="E30" s="207" t="s">
        <v>205</v>
      </c>
      <c r="F30" s="208" t="s">
        <v>206</v>
      </c>
      <c r="G30" s="117">
        <v>4798</v>
      </c>
      <c r="H30" s="117">
        <v>42014315.537885599</v>
      </c>
      <c r="I30" s="117">
        <v>1285</v>
      </c>
      <c r="J30" s="118">
        <f t="shared" si="9"/>
        <v>8756.6309999761561</v>
      </c>
      <c r="K30" s="118">
        <f t="shared" si="10"/>
        <v>32695.965399132761</v>
      </c>
      <c r="L30" s="150">
        <f t="shared" si="11"/>
        <v>0.11889341228719467</v>
      </c>
      <c r="O30" s="164"/>
      <c r="P30" s="164"/>
      <c r="Q30" s="165"/>
    </row>
    <row r="31" spans="2:17">
      <c r="B31" s="456"/>
      <c r="C31" s="479"/>
      <c r="D31" s="471"/>
      <c r="E31" s="460" t="s">
        <v>116</v>
      </c>
      <c r="F31" s="461"/>
      <c r="G31" s="384">
        <v>30629</v>
      </c>
      <c r="H31" s="384">
        <v>515326969.99999899</v>
      </c>
      <c r="I31" s="384">
        <v>5513</v>
      </c>
      <c r="J31" s="108">
        <f t="shared" si="9"/>
        <v>16824.805576414477</v>
      </c>
      <c r="K31" s="108">
        <f t="shared" si="10"/>
        <v>93474.872120442407</v>
      </c>
      <c r="L31" s="90">
        <f t="shared" si="11"/>
        <v>0.51008512213175428</v>
      </c>
      <c r="O31" s="164"/>
      <c r="P31" s="164"/>
      <c r="Q31" s="165"/>
    </row>
    <row r="32" spans="2:17">
      <c r="B32" s="454">
        <v>5</v>
      </c>
      <c r="C32" s="477" t="s">
        <v>70</v>
      </c>
      <c r="D32" s="469">
        <f>市区町村別_歯科医療費!$D$10</f>
        <v>9963</v>
      </c>
      <c r="E32" s="197">
        <v>1101</v>
      </c>
      <c r="F32" s="209" t="s">
        <v>107</v>
      </c>
      <c r="G32" s="115">
        <v>6406</v>
      </c>
      <c r="H32" s="115">
        <v>51393766.805042103</v>
      </c>
      <c r="I32" s="115">
        <v>2688</v>
      </c>
      <c r="J32" s="115">
        <f>IFERROR(H32/G32,"-")</f>
        <v>8022.7547307277709</v>
      </c>
      <c r="K32" s="115">
        <f>IFERROR(H32/I32,"-")</f>
        <v>19119.704912590067</v>
      </c>
      <c r="L32" s="92">
        <f>IFERROR(I32/$D$32,"-")</f>
        <v>0.26979825353809095</v>
      </c>
      <c r="O32" s="164"/>
      <c r="P32" s="164"/>
      <c r="Q32" s="165"/>
    </row>
    <row r="33" spans="2:17">
      <c r="B33" s="455"/>
      <c r="C33" s="478"/>
      <c r="D33" s="470"/>
      <c r="E33" s="196">
        <v>1102</v>
      </c>
      <c r="F33" s="210" t="s">
        <v>108</v>
      </c>
      <c r="G33" s="385">
        <v>22879</v>
      </c>
      <c r="H33" s="385">
        <v>181900731.959849</v>
      </c>
      <c r="I33" s="385">
        <v>4763</v>
      </c>
      <c r="J33" s="116">
        <f t="shared" ref="J33:J38" si="12">IFERROR(H33/G33,"-")</f>
        <v>7950.554305688579</v>
      </c>
      <c r="K33" s="116">
        <f t="shared" ref="K33:K38" si="13">IFERROR(H33/I33,"-")</f>
        <v>38190.369926485197</v>
      </c>
      <c r="L33" s="93">
        <f t="shared" ref="L33:L38" si="14">IFERROR(I33/$D$32,"-")</f>
        <v>0.47806885476262168</v>
      </c>
      <c r="O33" s="164"/>
      <c r="P33" s="164"/>
      <c r="Q33" s="165"/>
    </row>
    <row r="34" spans="2:17" ht="24">
      <c r="B34" s="455"/>
      <c r="C34" s="478"/>
      <c r="D34" s="470"/>
      <c r="E34" s="196">
        <v>1103</v>
      </c>
      <c r="F34" s="211" t="s">
        <v>109</v>
      </c>
      <c r="G34" s="385">
        <v>9199</v>
      </c>
      <c r="H34" s="385">
        <v>94397970.516844198</v>
      </c>
      <c r="I34" s="385">
        <v>3010</v>
      </c>
      <c r="J34" s="116">
        <f t="shared" si="12"/>
        <v>10261.76437839376</v>
      </c>
      <c r="K34" s="116">
        <f t="shared" si="13"/>
        <v>31361.451998951561</v>
      </c>
      <c r="L34" s="93">
        <f t="shared" si="14"/>
        <v>0.30211783599317477</v>
      </c>
      <c r="O34" s="164"/>
      <c r="P34" s="164"/>
      <c r="Q34" s="165"/>
    </row>
    <row r="35" spans="2:17" ht="24">
      <c r="B35" s="455"/>
      <c r="C35" s="478"/>
      <c r="D35" s="470"/>
      <c r="E35" s="196">
        <v>1113</v>
      </c>
      <c r="F35" s="211" t="s">
        <v>110</v>
      </c>
      <c r="G35" s="385">
        <v>3964</v>
      </c>
      <c r="H35" s="385">
        <v>21474747.558911301</v>
      </c>
      <c r="I35" s="385">
        <v>1182</v>
      </c>
      <c r="J35" s="116">
        <f t="shared" si="12"/>
        <v>5417.4438846900357</v>
      </c>
      <c r="K35" s="116">
        <f t="shared" si="13"/>
        <v>18168.145142902962</v>
      </c>
      <c r="L35" s="94">
        <f t="shared" si="14"/>
        <v>0.11863896416741945</v>
      </c>
      <c r="O35" s="164"/>
      <c r="P35" s="164"/>
      <c r="Q35" s="165"/>
    </row>
    <row r="36" spans="2:17" ht="24">
      <c r="B36" s="455"/>
      <c r="C36" s="478"/>
      <c r="D36" s="470"/>
      <c r="E36" s="196">
        <v>1905</v>
      </c>
      <c r="F36" s="211" t="s">
        <v>111</v>
      </c>
      <c r="G36" s="385">
        <v>8540</v>
      </c>
      <c r="H36" s="385">
        <v>50804530.601723403</v>
      </c>
      <c r="I36" s="385">
        <v>2581</v>
      </c>
      <c r="J36" s="116">
        <f t="shared" si="12"/>
        <v>5949.0082671807268</v>
      </c>
      <c r="K36" s="116">
        <f t="shared" si="13"/>
        <v>19684.049051423248</v>
      </c>
      <c r="L36" s="93">
        <f t="shared" si="14"/>
        <v>0.25905851651109102</v>
      </c>
      <c r="O36" s="164"/>
      <c r="P36" s="164"/>
      <c r="Q36" s="165"/>
    </row>
    <row r="37" spans="2:17">
      <c r="B37" s="455"/>
      <c r="C37" s="478"/>
      <c r="D37" s="470"/>
      <c r="E37" s="207" t="s">
        <v>205</v>
      </c>
      <c r="F37" s="208" t="s">
        <v>206</v>
      </c>
      <c r="G37" s="117">
        <v>2311</v>
      </c>
      <c r="H37" s="117">
        <v>30222032.557629202</v>
      </c>
      <c r="I37" s="117">
        <v>727</v>
      </c>
      <c r="J37" s="118">
        <f t="shared" si="12"/>
        <v>13077.469735019127</v>
      </c>
      <c r="K37" s="118">
        <f t="shared" si="13"/>
        <v>41570.883848183221</v>
      </c>
      <c r="L37" s="150">
        <f t="shared" si="14"/>
        <v>7.2969988959148857E-2</v>
      </c>
      <c r="O37" s="164"/>
      <c r="P37" s="164"/>
      <c r="Q37" s="165"/>
    </row>
    <row r="38" spans="2:17">
      <c r="B38" s="456"/>
      <c r="C38" s="479"/>
      <c r="D38" s="471"/>
      <c r="E38" s="460" t="s">
        <v>116</v>
      </c>
      <c r="F38" s="461"/>
      <c r="G38" s="384">
        <v>25881</v>
      </c>
      <c r="H38" s="384">
        <v>430193779.99999899</v>
      </c>
      <c r="I38" s="384">
        <v>5257</v>
      </c>
      <c r="J38" s="108">
        <f t="shared" si="12"/>
        <v>16621.992195046521</v>
      </c>
      <c r="K38" s="108">
        <f t="shared" si="13"/>
        <v>81832.562297888333</v>
      </c>
      <c r="L38" s="90">
        <f t="shared" si="14"/>
        <v>0.52765231356017261</v>
      </c>
      <c r="O38" s="164"/>
      <c r="P38" s="164"/>
      <c r="Q38" s="165"/>
    </row>
    <row r="39" spans="2:17">
      <c r="B39" s="454">
        <v>6</v>
      </c>
      <c r="C39" s="477" t="s">
        <v>71</v>
      </c>
      <c r="D39" s="469">
        <f>市区町村別_歯科医療費!$D$11</f>
        <v>13283</v>
      </c>
      <c r="E39" s="197">
        <v>1101</v>
      </c>
      <c r="F39" s="209" t="s">
        <v>107</v>
      </c>
      <c r="G39" s="115">
        <v>8027</v>
      </c>
      <c r="H39" s="115">
        <v>63313873.213762499</v>
      </c>
      <c r="I39" s="115">
        <v>3449</v>
      </c>
      <c r="J39" s="115">
        <f>IFERROR(H39/G39,"-")</f>
        <v>7887.6134563052819</v>
      </c>
      <c r="K39" s="115">
        <f>IFERROR(H39/I39,"-")</f>
        <v>18357.168226663525</v>
      </c>
      <c r="L39" s="92">
        <f>IFERROR(I39/$D$39,"-")</f>
        <v>0.25965519837386131</v>
      </c>
      <c r="O39" s="164"/>
      <c r="P39" s="164"/>
      <c r="Q39" s="165"/>
    </row>
    <row r="40" spans="2:17">
      <c r="B40" s="455"/>
      <c r="C40" s="478"/>
      <c r="D40" s="470"/>
      <c r="E40" s="196">
        <v>1102</v>
      </c>
      <c r="F40" s="210" t="s">
        <v>108</v>
      </c>
      <c r="G40" s="385">
        <v>29829</v>
      </c>
      <c r="H40" s="385">
        <v>224886386.296514</v>
      </c>
      <c r="I40" s="385">
        <v>6144</v>
      </c>
      <c r="J40" s="116">
        <f t="shared" ref="J40:J45" si="15">IFERROR(H40/G40,"-")</f>
        <v>7539.1862381076808</v>
      </c>
      <c r="K40" s="116">
        <f t="shared" ref="K40:K45" si="16">IFERROR(H40/I40,"-")</f>
        <v>36602.601936281579</v>
      </c>
      <c r="L40" s="93">
        <f t="shared" ref="L40:L45" si="17">IFERROR(I40/$D$39,"-")</f>
        <v>0.4625461115711812</v>
      </c>
      <c r="O40" s="164"/>
      <c r="P40" s="164"/>
      <c r="Q40" s="165"/>
    </row>
    <row r="41" spans="2:17" ht="24">
      <c r="B41" s="455"/>
      <c r="C41" s="478"/>
      <c r="D41" s="470"/>
      <c r="E41" s="196">
        <v>1103</v>
      </c>
      <c r="F41" s="211" t="s">
        <v>109</v>
      </c>
      <c r="G41" s="385">
        <v>13103</v>
      </c>
      <c r="H41" s="385">
        <v>125780052.20350499</v>
      </c>
      <c r="I41" s="385">
        <v>3993</v>
      </c>
      <c r="J41" s="116">
        <f t="shared" si="15"/>
        <v>9599.3323821647718</v>
      </c>
      <c r="K41" s="116">
        <f t="shared" si="16"/>
        <v>31500.138292888805</v>
      </c>
      <c r="L41" s="93">
        <f t="shared" si="17"/>
        <v>0.30060980200255966</v>
      </c>
      <c r="O41" s="164"/>
      <c r="P41" s="164"/>
      <c r="Q41" s="165"/>
    </row>
    <row r="42" spans="2:17" ht="24">
      <c r="B42" s="455"/>
      <c r="C42" s="478"/>
      <c r="D42" s="470"/>
      <c r="E42" s="196">
        <v>1113</v>
      </c>
      <c r="F42" s="211" t="s">
        <v>110</v>
      </c>
      <c r="G42" s="385">
        <v>5505</v>
      </c>
      <c r="H42" s="385">
        <v>30078516.088670298</v>
      </c>
      <c r="I42" s="385">
        <v>1607</v>
      </c>
      <c r="J42" s="116">
        <f t="shared" si="15"/>
        <v>5463.853967060908</v>
      </c>
      <c r="K42" s="116">
        <f t="shared" si="16"/>
        <v>18717.184871605663</v>
      </c>
      <c r="L42" s="94">
        <f t="shared" si="17"/>
        <v>0.1209817059399232</v>
      </c>
      <c r="O42" s="164"/>
      <c r="P42" s="164"/>
      <c r="Q42" s="165"/>
    </row>
    <row r="43" spans="2:17" ht="24">
      <c r="B43" s="455"/>
      <c r="C43" s="478"/>
      <c r="D43" s="470"/>
      <c r="E43" s="196">
        <v>1905</v>
      </c>
      <c r="F43" s="211" t="s">
        <v>111</v>
      </c>
      <c r="G43" s="385">
        <v>12642</v>
      </c>
      <c r="H43" s="385">
        <v>74543916.908568203</v>
      </c>
      <c r="I43" s="385">
        <v>3769</v>
      </c>
      <c r="J43" s="116">
        <f t="shared" si="15"/>
        <v>5896.5287856801297</v>
      </c>
      <c r="K43" s="116">
        <f t="shared" si="16"/>
        <v>19778.168455443938</v>
      </c>
      <c r="L43" s="93">
        <f t="shared" si="17"/>
        <v>0.28374614168486034</v>
      </c>
      <c r="O43" s="164"/>
      <c r="P43" s="164"/>
      <c r="Q43" s="165"/>
    </row>
    <row r="44" spans="2:17">
      <c r="B44" s="455"/>
      <c r="C44" s="478"/>
      <c r="D44" s="470"/>
      <c r="E44" s="207" t="s">
        <v>205</v>
      </c>
      <c r="F44" s="208" t="s">
        <v>206</v>
      </c>
      <c r="G44" s="117">
        <v>3237</v>
      </c>
      <c r="H44" s="117">
        <v>28127355.2889788</v>
      </c>
      <c r="I44" s="117">
        <v>1105</v>
      </c>
      <c r="J44" s="118">
        <f t="shared" si="15"/>
        <v>8689.3281708306458</v>
      </c>
      <c r="K44" s="118">
        <f t="shared" si="16"/>
        <v>25454.620171021539</v>
      </c>
      <c r="L44" s="150">
        <f t="shared" si="17"/>
        <v>8.3189038620793493E-2</v>
      </c>
      <c r="O44" s="164"/>
      <c r="P44" s="164"/>
      <c r="Q44" s="165"/>
    </row>
    <row r="45" spans="2:17">
      <c r="B45" s="456"/>
      <c r="C45" s="479"/>
      <c r="D45" s="471"/>
      <c r="E45" s="460" t="s">
        <v>116</v>
      </c>
      <c r="F45" s="461"/>
      <c r="G45" s="384">
        <v>33827</v>
      </c>
      <c r="H45" s="384">
        <v>546730099.99999905</v>
      </c>
      <c r="I45" s="384">
        <v>6839</v>
      </c>
      <c r="J45" s="108">
        <f t="shared" si="15"/>
        <v>16162.535844148137</v>
      </c>
      <c r="K45" s="108">
        <f t="shared" si="16"/>
        <v>79942.988741043868</v>
      </c>
      <c r="L45" s="90">
        <f t="shared" si="17"/>
        <v>0.51486862907475717</v>
      </c>
      <c r="O45" s="164"/>
      <c r="P45" s="164"/>
      <c r="Q45" s="165"/>
    </row>
    <row r="46" spans="2:17">
      <c r="B46" s="454">
        <v>7</v>
      </c>
      <c r="C46" s="477" t="s">
        <v>72</v>
      </c>
      <c r="D46" s="469">
        <f>市区町村別_歯科医療費!$D$12</f>
        <v>11994</v>
      </c>
      <c r="E46" s="197">
        <v>1101</v>
      </c>
      <c r="F46" s="209" t="s">
        <v>107</v>
      </c>
      <c r="G46" s="115">
        <v>9120</v>
      </c>
      <c r="H46" s="115">
        <v>68095953.844044805</v>
      </c>
      <c r="I46" s="115">
        <v>3373</v>
      </c>
      <c r="J46" s="115">
        <f>IFERROR(H46/G46,"-")</f>
        <v>7466.6616057066676</v>
      </c>
      <c r="K46" s="115">
        <f>IFERROR(H46/I46,"-")</f>
        <v>20188.542497493272</v>
      </c>
      <c r="L46" s="92">
        <f>IFERROR(I46/$D$46,"-")</f>
        <v>0.28122394530598632</v>
      </c>
      <c r="O46" s="164"/>
      <c r="P46" s="164"/>
      <c r="Q46" s="165"/>
    </row>
    <row r="47" spans="2:17">
      <c r="B47" s="455"/>
      <c r="C47" s="478"/>
      <c r="D47" s="470"/>
      <c r="E47" s="196">
        <v>1102</v>
      </c>
      <c r="F47" s="210" t="s">
        <v>108</v>
      </c>
      <c r="G47" s="385">
        <v>27657</v>
      </c>
      <c r="H47" s="385">
        <v>211215705.589791</v>
      </c>
      <c r="I47" s="385">
        <v>5561</v>
      </c>
      <c r="J47" s="116">
        <f t="shared" ref="J47:J52" si="18">IFERROR(H47/G47,"-")</f>
        <v>7636.970950927107</v>
      </c>
      <c r="K47" s="116">
        <f t="shared" ref="K47:K52" si="19">IFERROR(H47/I47,"-")</f>
        <v>37981.605033229818</v>
      </c>
      <c r="L47" s="93">
        <f t="shared" ref="L47:L52" si="20">IFERROR(I47/$D$46,"-")</f>
        <v>0.46364849091212273</v>
      </c>
      <c r="O47" s="164"/>
      <c r="P47" s="164"/>
      <c r="Q47" s="165"/>
    </row>
    <row r="48" spans="2:17" ht="24">
      <c r="B48" s="455"/>
      <c r="C48" s="478"/>
      <c r="D48" s="470"/>
      <c r="E48" s="196">
        <v>1103</v>
      </c>
      <c r="F48" s="211" t="s">
        <v>109</v>
      </c>
      <c r="G48" s="385">
        <v>9933</v>
      </c>
      <c r="H48" s="385">
        <v>95954499.6997284</v>
      </c>
      <c r="I48" s="385">
        <v>3433</v>
      </c>
      <c r="J48" s="116">
        <f t="shared" si="18"/>
        <v>9660.1731299434614</v>
      </c>
      <c r="K48" s="116">
        <f t="shared" si="19"/>
        <v>27950.626186929334</v>
      </c>
      <c r="L48" s="93">
        <f t="shared" si="20"/>
        <v>0.28622644655661161</v>
      </c>
      <c r="O48" s="164"/>
      <c r="P48" s="164"/>
      <c r="Q48" s="165"/>
    </row>
    <row r="49" spans="2:17" ht="24">
      <c r="B49" s="455"/>
      <c r="C49" s="478"/>
      <c r="D49" s="470"/>
      <c r="E49" s="196">
        <v>1113</v>
      </c>
      <c r="F49" s="211" t="s">
        <v>110</v>
      </c>
      <c r="G49" s="385">
        <v>3416</v>
      </c>
      <c r="H49" s="385">
        <v>18120320.1586846</v>
      </c>
      <c r="I49" s="385">
        <v>1014</v>
      </c>
      <c r="J49" s="116">
        <f t="shared" si="18"/>
        <v>5304.5433719802695</v>
      </c>
      <c r="K49" s="116">
        <f t="shared" si="19"/>
        <v>17870.138223554834</v>
      </c>
      <c r="L49" s="94">
        <f t="shared" si="20"/>
        <v>8.4542271135567781E-2</v>
      </c>
      <c r="O49" s="164"/>
      <c r="P49" s="164"/>
      <c r="Q49" s="165"/>
    </row>
    <row r="50" spans="2:17" ht="24">
      <c r="B50" s="455"/>
      <c r="C50" s="478"/>
      <c r="D50" s="470"/>
      <c r="E50" s="196">
        <v>1905</v>
      </c>
      <c r="F50" s="211" t="s">
        <v>111</v>
      </c>
      <c r="G50" s="385">
        <v>11854</v>
      </c>
      <c r="H50" s="385">
        <v>68591708.603532895</v>
      </c>
      <c r="I50" s="385">
        <v>3483</v>
      </c>
      <c r="J50" s="116">
        <f t="shared" si="18"/>
        <v>5786.3766326584191</v>
      </c>
      <c r="K50" s="116">
        <f t="shared" si="19"/>
        <v>19693.284123896898</v>
      </c>
      <c r="L50" s="93">
        <f t="shared" si="20"/>
        <v>0.29039519759879939</v>
      </c>
      <c r="O50" s="164"/>
      <c r="P50" s="164"/>
      <c r="Q50" s="165"/>
    </row>
    <row r="51" spans="2:17">
      <c r="B51" s="455"/>
      <c r="C51" s="478"/>
      <c r="D51" s="470"/>
      <c r="E51" s="207" t="s">
        <v>205</v>
      </c>
      <c r="F51" s="208" t="s">
        <v>206</v>
      </c>
      <c r="G51" s="117">
        <v>4931</v>
      </c>
      <c r="H51" s="117">
        <v>37403322.104217298</v>
      </c>
      <c r="I51" s="117">
        <v>1330</v>
      </c>
      <c r="J51" s="118">
        <f t="shared" si="18"/>
        <v>7585.3421424087001</v>
      </c>
      <c r="K51" s="118">
        <f t="shared" si="19"/>
        <v>28122.798574599474</v>
      </c>
      <c r="L51" s="150">
        <f t="shared" si="20"/>
        <v>0.11088877772219444</v>
      </c>
      <c r="O51" s="164"/>
      <c r="P51" s="164"/>
      <c r="Q51" s="165"/>
    </row>
    <row r="52" spans="2:17">
      <c r="B52" s="456"/>
      <c r="C52" s="479"/>
      <c r="D52" s="471"/>
      <c r="E52" s="460" t="s">
        <v>116</v>
      </c>
      <c r="F52" s="461"/>
      <c r="G52" s="384">
        <v>31718</v>
      </c>
      <c r="H52" s="384">
        <v>499381509.99999899</v>
      </c>
      <c r="I52" s="384">
        <v>6330</v>
      </c>
      <c r="J52" s="108">
        <f t="shared" si="18"/>
        <v>15744.419887760861</v>
      </c>
      <c r="K52" s="108">
        <f t="shared" si="19"/>
        <v>78891.233807266821</v>
      </c>
      <c r="L52" s="90">
        <f t="shared" si="20"/>
        <v>0.52776388194097046</v>
      </c>
      <c r="O52" s="164"/>
      <c r="P52" s="164"/>
      <c r="Q52" s="165"/>
    </row>
    <row r="53" spans="2:17">
      <c r="B53" s="454">
        <v>8</v>
      </c>
      <c r="C53" s="477" t="s">
        <v>51</v>
      </c>
      <c r="D53" s="469">
        <f>市区町村別_歯科医療費!$D$13</f>
        <v>10094</v>
      </c>
      <c r="E53" s="197">
        <v>1101</v>
      </c>
      <c r="F53" s="209" t="s">
        <v>107</v>
      </c>
      <c r="G53" s="115">
        <v>6686</v>
      </c>
      <c r="H53" s="115">
        <v>47000508.260822497</v>
      </c>
      <c r="I53" s="115">
        <v>2850</v>
      </c>
      <c r="J53" s="115">
        <f>IFERROR(H53/G53,"-")</f>
        <v>7029.6901377239747</v>
      </c>
      <c r="K53" s="115">
        <f>IFERROR(H53/I53,"-")</f>
        <v>16491.406407306138</v>
      </c>
      <c r="L53" s="92">
        <f>IFERROR(I53/$D$53,"-")</f>
        <v>0.28234594808797303</v>
      </c>
      <c r="O53" s="164"/>
      <c r="P53" s="164"/>
      <c r="Q53" s="165"/>
    </row>
    <row r="54" spans="2:17">
      <c r="B54" s="455"/>
      <c r="C54" s="478"/>
      <c r="D54" s="470"/>
      <c r="E54" s="196">
        <v>1102</v>
      </c>
      <c r="F54" s="210" t="s">
        <v>108</v>
      </c>
      <c r="G54" s="385">
        <v>27677</v>
      </c>
      <c r="H54" s="385">
        <v>202807368.555814</v>
      </c>
      <c r="I54" s="385">
        <v>5285</v>
      </c>
      <c r="J54" s="116">
        <f t="shared" ref="J54:J59" si="21">IFERROR(H54/G54,"-")</f>
        <v>7327.6499821445241</v>
      </c>
      <c r="K54" s="116">
        <f t="shared" ref="K54:K59" si="22">IFERROR(H54/I54,"-")</f>
        <v>38374.14731425052</v>
      </c>
      <c r="L54" s="93">
        <f t="shared" ref="L54:L59" si="23">IFERROR(I54/$D$53,"-")</f>
        <v>0.52357836338418862</v>
      </c>
      <c r="O54" s="164"/>
      <c r="P54" s="164"/>
      <c r="Q54" s="165"/>
    </row>
    <row r="55" spans="2:17" ht="24">
      <c r="B55" s="455"/>
      <c r="C55" s="478"/>
      <c r="D55" s="470"/>
      <c r="E55" s="196">
        <v>1103</v>
      </c>
      <c r="F55" s="211" t="s">
        <v>109</v>
      </c>
      <c r="G55" s="385">
        <v>10100</v>
      </c>
      <c r="H55" s="385">
        <v>88297975.302912697</v>
      </c>
      <c r="I55" s="385">
        <v>3091</v>
      </c>
      <c r="J55" s="116">
        <f t="shared" si="21"/>
        <v>8742.3737923675944</v>
      </c>
      <c r="K55" s="116">
        <f t="shared" si="22"/>
        <v>28566.15182882973</v>
      </c>
      <c r="L55" s="93">
        <f t="shared" si="23"/>
        <v>0.30622151773330691</v>
      </c>
      <c r="O55" s="164"/>
      <c r="P55" s="164"/>
      <c r="Q55" s="165"/>
    </row>
    <row r="56" spans="2:17" ht="24">
      <c r="B56" s="455"/>
      <c r="C56" s="478"/>
      <c r="D56" s="470"/>
      <c r="E56" s="196">
        <v>1113</v>
      </c>
      <c r="F56" s="211" t="s">
        <v>110</v>
      </c>
      <c r="G56" s="385">
        <v>5422</v>
      </c>
      <c r="H56" s="385">
        <v>26398776.628945399</v>
      </c>
      <c r="I56" s="385">
        <v>1495</v>
      </c>
      <c r="J56" s="116">
        <f t="shared" si="21"/>
        <v>4868.8263793702326</v>
      </c>
      <c r="K56" s="116">
        <f t="shared" si="22"/>
        <v>17658.044567856454</v>
      </c>
      <c r="L56" s="94">
        <f t="shared" si="23"/>
        <v>0.14810778680404202</v>
      </c>
      <c r="O56" s="164"/>
      <c r="P56" s="164"/>
      <c r="Q56" s="165"/>
    </row>
    <row r="57" spans="2:17" ht="24">
      <c r="B57" s="455"/>
      <c r="C57" s="478"/>
      <c r="D57" s="470"/>
      <c r="E57" s="196">
        <v>1905</v>
      </c>
      <c r="F57" s="211" t="s">
        <v>111</v>
      </c>
      <c r="G57" s="385">
        <v>9949</v>
      </c>
      <c r="H57" s="385">
        <v>56179382.887627698</v>
      </c>
      <c r="I57" s="385">
        <v>2690</v>
      </c>
      <c r="J57" s="116">
        <f t="shared" si="21"/>
        <v>5646.7366456556138</v>
      </c>
      <c r="K57" s="116">
        <f t="shared" si="22"/>
        <v>20884.528954508438</v>
      </c>
      <c r="L57" s="93">
        <f t="shared" si="23"/>
        <v>0.26649494749356051</v>
      </c>
      <c r="O57" s="164"/>
      <c r="P57" s="164"/>
      <c r="Q57" s="165"/>
    </row>
    <row r="58" spans="2:17">
      <c r="B58" s="455"/>
      <c r="C58" s="478"/>
      <c r="D58" s="470"/>
      <c r="E58" s="207" t="s">
        <v>205</v>
      </c>
      <c r="F58" s="208" t="s">
        <v>206</v>
      </c>
      <c r="G58" s="117">
        <v>3278</v>
      </c>
      <c r="H58" s="117">
        <v>27767398.363876399</v>
      </c>
      <c r="I58" s="117">
        <v>1073</v>
      </c>
      <c r="J58" s="118">
        <f t="shared" si="21"/>
        <v>8470.8353764113472</v>
      </c>
      <c r="K58" s="118">
        <f t="shared" si="22"/>
        <v>25878.283656921154</v>
      </c>
      <c r="L58" s="150">
        <f t="shared" si="23"/>
        <v>0.10630077273627898</v>
      </c>
      <c r="O58" s="164"/>
      <c r="P58" s="164"/>
      <c r="Q58" s="165"/>
    </row>
    <row r="59" spans="2:17">
      <c r="B59" s="456"/>
      <c r="C59" s="479"/>
      <c r="D59" s="471"/>
      <c r="E59" s="460" t="s">
        <v>116</v>
      </c>
      <c r="F59" s="461"/>
      <c r="G59" s="384">
        <v>30708</v>
      </c>
      <c r="H59" s="384">
        <v>448451409.99999899</v>
      </c>
      <c r="I59" s="384">
        <v>5725</v>
      </c>
      <c r="J59" s="107">
        <f t="shared" si="21"/>
        <v>14603.73225218181</v>
      </c>
      <c r="K59" s="107">
        <f t="shared" si="22"/>
        <v>78332.124017467067</v>
      </c>
      <c r="L59" s="148">
        <f t="shared" si="23"/>
        <v>0.5671686150188231</v>
      </c>
      <c r="O59" s="164"/>
      <c r="P59" s="164"/>
      <c r="Q59" s="165"/>
    </row>
    <row r="60" spans="2:17">
      <c r="B60" s="454">
        <v>9</v>
      </c>
      <c r="C60" s="477" t="s">
        <v>73</v>
      </c>
      <c r="D60" s="469">
        <f>市区町村別_歯科医療費!$D$14</f>
        <v>6537</v>
      </c>
      <c r="E60" s="197">
        <v>1101</v>
      </c>
      <c r="F60" s="209" t="s">
        <v>107</v>
      </c>
      <c r="G60" s="115">
        <v>3171</v>
      </c>
      <c r="H60" s="115">
        <v>25741532.864052601</v>
      </c>
      <c r="I60" s="115">
        <v>1418</v>
      </c>
      <c r="J60" s="115">
        <f>IFERROR(H60/G60,"-")</f>
        <v>8117.7965512622523</v>
      </c>
      <c r="K60" s="115">
        <f>IFERROR(H60/I60,"-")</f>
        <v>18153.408225707051</v>
      </c>
      <c r="L60" s="92">
        <f>IFERROR(I60/$D$60,"-")</f>
        <v>0.21691907602875937</v>
      </c>
      <c r="O60" s="164"/>
      <c r="P60" s="164"/>
      <c r="Q60" s="165"/>
    </row>
    <row r="61" spans="2:17">
      <c r="B61" s="455"/>
      <c r="C61" s="478"/>
      <c r="D61" s="470"/>
      <c r="E61" s="196">
        <v>1102</v>
      </c>
      <c r="F61" s="210" t="s">
        <v>108</v>
      </c>
      <c r="G61" s="385">
        <v>13195</v>
      </c>
      <c r="H61" s="385">
        <v>103350819.34584799</v>
      </c>
      <c r="I61" s="385">
        <v>2622</v>
      </c>
      <c r="J61" s="116">
        <f t="shared" ref="J61:J66" si="24">IFERROR(H61/G61,"-")</f>
        <v>7832.5744104469868</v>
      </c>
      <c r="K61" s="116">
        <f t="shared" ref="K61:K66" si="25">IFERROR(H61/I61,"-")</f>
        <v>39416.788461421813</v>
      </c>
      <c r="L61" s="93">
        <f>IFERROR(I61/$D$60,"-")</f>
        <v>0.40110142267095</v>
      </c>
      <c r="O61" s="164"/>
      <c r="P61" s="164"/>
      <c r="Q61" s="165"/>
    </row>
    <row r="62" spans="2:17" ht="24">
      <c r="B62" s="455"/>
      <c r="C62" s="478"/>
      <c r="D62" s="470"/>
      <c r="E62" s="196">
        <v>1103</v>
      </c>
      <c r="F62" s="211" t="s">
        <v>109</v>
      </c>
      <c r="G62" s="385">
        <v>6156</v>
      </c>
      <c r="H62" s="385">
        <v>58660631.061216503</v>
      </c>
      <c r="I62" s="385">
        <v>1762</v>
      </c>
      <c r="J62" s="116">
        <f t="shared" si="24"/>
        <v>9529.017391360705</v>
      </c>
      <c r="K62" s="116">
        <f t="shared" si="25"/>
        <v>33292.072111927642</v>
      </c>
      <c r="L62" s="93">
        <f t="shared" ref="L62:L65" si="26">IFERROR(I62/$D$60,"-")</f>
        <v>0.26954260364081384</v>
      </c>
      <c r="O62" s="164"/>
      <c r="P62" s="164"/>
      <c r="Q62" s="165"/>
    </row>
    <row r="63" spans="2:17" ht="24">
      <c r="B63" s="455"/>
      <c r="C63" s="478"/>
      <c r="D63" s="470"/>
      <c r="E63" s="196">
        <v>1113</v>
      </c>
      <c r="F63" s="211" t="s">
        <v>110</v>
      </c>
      <c r="G63" s="385">
        <v>2887</v>
      </c>
      <c r="H63" s="385">
        <v>15339181.753357699</v>
      </c>
      <c r="I63" s="385">
        <v>735</v>
      </c>
      <c r="J63" s="116">
        <f t="shared" si="24"/>
        <v>5313.190770127364</v>
      </c>
      <c r="K63" s="116">
        <f t="shared" si="25"/>
        <v>20869.635038581902</v>
      </c>
      <c r="L63" s="94">
        <f t="shared" si="26"/>
        <v>0.11243689765947683</v>
      </c>
      <c r="O63" s="164"/>
      <c r="P63" s="164"/>
      <c r="Q63" s="165"/>
    </row>
    <row r="64" spans="2:17" ht="24">
      <c r="B64" s="455"/>
      <c r="C64" s="478"/>
      <c r="D64" s="470"/>
      <c r="E64" s="196">
        <v>1905</v>
      </c>
      <c r="F64" s="211" t="s">
        <v>111</v>
      </c>
      <c r="G64" s="385">
        <v>5009</v>
      </c>
      <c r="H64" s="385">
        <v>29468939.629953299</v>
      </c>
      <c r="I64" s="385">
        <v>1437</v>
      </c>
      <c r="J64" s="116">
        <f t="shared" si="24"/>
        <v>5883.1981692859454</v>
      </c>
      <c r="K64" s="116">
        <f t="shared" si="25"/>
        <v>20507.264878186012</v>
      </c>
      <c r="L64" s="93">
        <f t="shared" si="26"/>
        <v>0.21982560807709958</v>
      </c>
      <c r="O64" s="164"/>
      <c r="P64" s="164"/>
      <c r="Q64" s="165"/>
    </row>
    <row r="65" spans="2:17">
      <c r="B65" s="455"/>
      <c r="C65" s="478"/>
      <c r="D65" s="470"/>
      <c r="E65" s="207" t="s">
        <v>205</v>
      </c>
      <c r="F65" s="208" t="s">
        <v>206</v>
      </c>
      <c r="G65" s="117">
        <v>1975</v>
      </c>
      <c r="H65" s="117">
        <v>17149395.345571</v>
      </c>
      <c r="I65" s="117">
        <v>552</v>
      </c>
      <c r="J65" s="118">
        <f t="shared" si="24"/>
        <v>8683.2381496562029</v>
      </c>
      <c r="K65" s="118">
        <f t="shared" si="25"/>
        <v>31067.745191251812</v>
      </c>
      <c r="L65" s="150">
        <f t="shared" si="26"/>
        <v>8.4442404772831575E-2</v>
      </c>
      <c r="O65" s="164"/>
      <c r="P65" s="164"/>
      <c r="Q65" s="165"/>
    </row>
    <row r="66" spans="2:17">
      <c r="B66" s="456"/>
      <c r="C66" s="479"/>
      <c r="D66" s="471"/>
      <c r="E66" s="460" t="s">
        <v>116</v>
      </c>
      <c r="F66" s="461"/>
      <c r="G66" s="384">
        <v>15086</v>
      </c>
      <c r="H66" s="384">
        <v>249710499.99999899</v>
      </c>
      <c r="I66" s="384">
        <v>2915</v>
      </c>
      <c r="J66" s="107">
        <f t="shared" si="24"/>
        <v>16552.465862388904</v>
      </c>
      <c r="K66" s="107">
        <f t="shared" si="25"/>
        <v>85663.979416809263</v>
      </c>
      <c r="L66" s="148">
        <f>IFERROR(I66/$D$60,"-")</f>
        <v>0.44592320636377542</v>
      </c>
      <c r="O66" s="164"/>
      <c r="P66" s="164"/>
      <c r="Q66" s="165"/>
    </row>
    <row r="67" spans="2:17">
      <c r="B67" s="454">
        <v>10</v>
      </c>
      <c r="C67" s="477" t="s">
        <v>52</v>
      </c>
      <c r="D67" s="469">
        <f>市区町村別_歯科医療費!$D$15</f>
        <v>14759</v>
      </c>
      <c r="E67" s="197">
        <v>1101</v>
      </c>
      <c r="F67" s="209" t="s">
        <v>107</v>
      </c>
      <c r="G67" s="115">
        <v>8696</v>
      </c>
      <c r="H67" s="115">
        <v>71797967.318653494</v>
      </c>
      <c r="I67" s="115">
        <v>4092</v>
      </c>
      <c r="J67" s="115">
        <f>IFERROR(H67/G67,"-")</f>
        <v>8256.4359842057838</v>
      </c>
      <c r="K67" s="115">
        <f>IFERROR(H67/I67,"-")</f>
        <v>17545.935317364001</v>
      </c>
      <c r="L67" s="92">
        <f>IFERROR(I67/$D$67,"-")</f>
        <v>0.27725455654177111</v>
      </c>
      <c r="O67" s="164"/>
      <c r="P67" s="164"/>
      <c r="Q67" s="165"/>
    </row>
    <row r="68" spans="2:17">
      <c r="B68" s="455"/>
      <c r="C68" s="478"/>
      <c r="D68" s="470"/>
      <c r="E68" s="196">
        <v>1102</v>
      </c>
      <c r="F68" s="210" t="s">
        <v>108</v>
      </c>
      <c r="G68" s="385">
        <v>36558</v>
      </c>
      <c r="H68" s="385">
        <v>273057337.603948</v>
      </c>
      <c r="I68" s="385">
        <v>7059</v>
      </c>
      <c r="J68" s="116">
        <f t="shared" ref="J68:J73" si="27">IFERROR(H68/G68,"-")</f>
        <v>7469.1541551492974</v>
      </c>
      <c r="K68" s="116">
        <f t="shared" ref="K68:K73" si="28">IFERROR(H68/I68,"-")</f>
        <v>38682.155773331629</v>
      </c>
      <c r="L68" s="93">
        <f t="shared" ref="L68:L72" si="29">IFERROR(I68/$D$67,"-")</f>
        <v>0.4782844366149468</v>
      </c>
      <c r="O68" s="164"/>
      <c r="P68" s="164"/>
      <c r="Q68" s="165"/>
    </row>
    <row r="69" spans="2:17" ht="24">
      <c r="B69" s="455"/>
      <c r="C69" s="478"/>
      <c r="D69" s="470"/>
      <c r="E69" s="196">
        <v>1103</v>
      </c>
      <c r="F69" s="211" t="s">
        <v>109</v>
      </c>
      <c r="G69" s="385">
        <v>12727</v>
      </c>
      <c r="H69" s="385">
        <v>126556529.809389</v>
      </c>
      <c r="I69" s="385">
        <v>4359</v>
      </c>
      <c r="J69" s="116">
        <f t="shared" si="27"/>
        <v>9943.940426603991</v>
      </c>
      <c r="K69" s="116">
        <f t="shared" si="28"/>
        <v>29033.386054000686</v>
      </c>
      <c r="L69" s="93">
        <f t="shared" si="29"/>
        <v>0.29534521309031775</v>
      </c>
      <c r="O69" s="164"/>
      <c r="P69" s="164"/>
      <c r="Q69" s="165"/>
    </row>
    <row r="70" spans="2:17" ht="24">
      <c r="B70" s="455"/>
      <c r="C70" s="478"/>
      <c r="D70" s="470"/>
      <c r="E70" s="196">
        <v>1113</v>
      </c>
      <c r="F70" s="211" t="s">
        <v>110</v>
      </c>
      <c r="G70" s="385">
        <v>5348</v>
      </c>
      <c r="H70" s="385">
        <v>33897785.996895202</v>
      </c>
      <c r="I70" s="385">
        <v>1338</v>
      </c>
      <c r="J70" s="116">
        <f t="shared" si="27"/>
        <v>6338.4042626954379</v>
      </c>
      <c r="K70" s="116">
        <f t="shared" si="28"/>
        <v>25334.668159114499</v>
      </c>
      <c r="L70" s="94">
        <f t="shared" si="29"/>
        <v>9.0656548546649507E-2</v>
      </c>
      <c r="O70" s="164"/>
      <c r="P70" s="164"/>
      <c r="Q70" s="165"/>
    </row>
    <row r="71" spans="2:17" ht="24">
      <c r="B71" s="455"/>
      <c r="C71" s="478"/>
      <c r="D71" s="470"/>
      <c r="E71" s="196">
        <v>1905</v>
      </c>
      <c r="F71" s="211" t="s">
        <v>111</v>
      </c>
      <c r="G71" s="385">
        <v>16688</v>
      </c>
      <c r="H71" s="385">
        <v>98480151.538809195</v>
      </c>
      <c r="I71" s="385">
        <v>4399</v>
      </c>
      <c r="J71" s="116">
        <f t="shared" si="27"/>
        <v>5901.255485307358</v>
      </c>
      <c r="K71" s="116">
        <f t="shared" si="28"/>
        <v>22386.940563493794</v>
      </c>
      <c r="L71" s="93">
        <f t="shared" si="29"/>
        <v>0.29805542380920119</v>
      </c>
      <c r="O71" s="164"/>
      <c r="P71" s="164"/>
      <c r="Q71" s="165"/>
    </row>
    <row r="72" spans="2:17">
      <c r="B72" s="455"/>
      <c r="C72" s="478"/>
      <c r="D72" s="470"/>
      <c r="E72" s="207" t="s">
        <v>205</v>
      </c>
      <c r="F72" s="208" t="s">
        <v>206</v>
      </c>
      <c r="G72" s="117">
        <v>2748</v>
      </c>
      <c r="H72" s="117">
        <v>23088937.732303601</v>
      </c>
      <c r="I72" s="117">
        <v>1030</v>
      </c>
      <c r="J72" s="118">
        <f t="shared" si="27"/>
        <v>8402.0879666315868</v>
      </c>
      <c r="K72" s="118">
        <f t="shared" si="28"/>
        <v>22416.444400294757</v>
      </c>
      <c r="L72" s="150">
        <f t="shared" si="29"/>
        <v>6.9787926011247378E-2</v>
      </c>
      <c r="O72" s="164"/>
      <c r="P72" s="164"/>
      <c r="Q72" s="165"/>
    </row>
    <row r="73" spans="2:17">
      <c r="B73" s="456"/>
      <c r="C73" s="479"/>
      <c r="D73" s="471"/>
      <c r="E73" s="460" t="s">
        <v>116</v>
      </c>
      <c r="F73" s="461"/>
      <c r="G73" s="384">
        <v>42201</v>
      </c>
      <c r="H73" s="384">
        <v>626878709.99999905</v>
      </c>
      <c r="I73" s="384">
        <v>7999</v>
      </c>
      <c r="J73" s="107">
        <f t="shared" si="27"/>
        <v>14854.593730006376</v>
      </c>
      <c r="K73" s="107">
        <f t="shared" si="28"/>
        <v>78369.634954369176</v>
      </c>
      <c r="L73" s="148">
        <f>IFERROR(I73/$D$67,"-")</f>
        <v>0.54197438850870661</v>
      </c>
      <c r="O73" s="164"/>
      <c r="P73" s="164"/>
      <c r="Q73" s="165"/>
    </row>
    <row r="74" spans="2:17">
      <c r="B74" s="454">
        <v>11</v>
      </c>
      <c r="C74" s="477" t="s">
        <v>53</v>
      </c>
      <c r="D74" s="469">
        <f>市区町村別_歯科医療費!$D$16</f>
        <v>25098</v>
      </c>
      <c r="E74" s="197">
        <v>1101</v>
      </c>
      <c r="F74" s="209" t="s">
        <v>107</v>
      </c>
      <c r="G74" s="115">
        <v>15138</v>
      </c>
      <c r="H74" s="115">
        <v>128577836.652208</v>
      </c>
      <c r="I74" s="115">
        <v>6811</v>
      </c>
      <c r="J74" s="115">
        <f>IFERROR(H74/G74,"-")</f>
        <v>8493.7136115872636</v>
      </c>
      <c r="K74" s="115">
        <f>IFERROR(H74/I74,"-")</f>
        <v>18877.967501425341</v>
      </c>
      <c r="L74" s="92">
        <f>IFERROR(I74/$D$74,"-")</f>
        <v>0.27137620527532075</v>
      </c>
      <c r="O74" s="164"/>
      <c r="P74" s="164"/>
      <c r="Q74" s="165"/>
    </row>
    <row r="75" spans="2:17">
      <c r="B75" s="455"/>
      <c r="C75" s="478"/>
      <c r="D75" s="470"/>
      <c r="E75" s="196">
        <v>1102</v>
      </c>
      <c r="F75" s="210" t="s">
        <v>108</v>
      </c>
      <c r="G75" s="385">
        <v>58854</v>
      </c>
      <c r="H75" s="385">
        <v>478551997.10703802</v>
      </c>
      <c r="I75" s="385">
        <v>11745</v>
      </c>
      <c r="J75" s="116">
        <f t="shared" ref="J75:J80" si="30">IFERROR(H75/G75,"-")</f>
        <v>8131.1720037217183</v>
      </c>
      <c r="K75" s="116">
        <f t="shared" ref="K75:K80" si="31">IFERROR(H75/I75,"-")</f>
        <v>40745.167910348064</v>
      </c>
      <c r="L75" s="93">
        <f t="shared" ref="L75:L80" si="32">IFERROR(I75/$D$74,"-")</f>
        <v>0.46796557494621083</v>
      </c>
      <c r="O75" s="164"/>
      <c r="P75" s="164"/>
      <c r="Q75" s="165"/>
    </row>
    <row r="76" spans="2:17" ht="24">
      <c r="B76" s="455"/>
      <c r="C76" s="478"/>
      <c r="D76" s="470"/>
      <c r="E76" s="196">
        <v>1103</v>
      </c>
      <c r="F76" s="211" t="s">
        <v>109</v>
      </c>
      <c r="G76" s="385">
        <v>24644</v>
      </c>
      <c r="H76" s="385">
        <v>255264255.90893</v>
      </c>
      <c r="I76" s="385">
        <v>7477</v>
      </c>
      <c r="J76" s="116">
        <f t="shared" si="30"/>
        <v>10358.069140923957</v>
      </c>
      <c r="K76" s="116">
        <f t="shared" si="31"/>
        <v>34139.929906236459</v>
      </c>
      <c r="L76" s="93">
        <f t="shared" si="32"/>
        <v>0.29791218423778787</v>
      </c>
      <c r="O76" s="164"/>
      <c r="P76" s="164"/>
      <c r="Q76" s="165"/>
    </row>
    <row r="77" spans="2:17" ht="24">
      <c r="B77" s="455"/>
      <c r="C77" s="478"/>
      <c r="D77" s="470"/>
      <c r="E77" s="196">
        <v>1113</v>
      </c>
      <c r="F77" s="211" t="s">
        <v>110</v>
      </c>
      <c r="G77" s="385">
        <v>6755</v>
      </c>
      <c r="H77" s="385">
        <v>38491797.807961598</v>
      </c>
      <c r="I77" s="385">
        <v>2327</v>
      </c>
      <c r="J77" s="116">
        <f t="shared" si="30"/>
        <v>5698.2676251608582</v>
      </c>
      <c r="K77" s="116">
        <f t="shared" si="31"/>
        <v>16541.382813907003</v>
      </c>
      <c r="L77" s="94">
        <f t="shared" si="32"/>
        <v>9.2716551119611121E-2</v>
      </c>
      <c r="O77" s="164"/>
      <c r="P77" s="164"/>
      <c r="Q77" s="165"/>
    </row>
    <row r="78" spans="2:17" ht="24">
      <c r="B78" s="455"/>
      <c r="C78" s="478"/>
      <c r="D78" s="470"/>
      <c r="E78" s="196">
        <v>1905</v>
      </c>
      <c r="F78" s="211" t="s">
        <v>111</v>
      </c>
      <c r="G78" s="385">
        <v>25813</v>
      </c>
      <c r="H78" s="385">
        <v>155707861.288378</v>
      </c>
      <c r="I78" s="385">
        <v>6933</v>
      </c>
      <c r="J78" s="116">
        <f t="shared" si="30"/>
        <v>6032.1489671242398</v>
      </c>
      <c r="K78" s="116">
        <f t="shared" si="31"/>
        <v>22458.94436584134</v>
      </c>
      <c r="L78" s="93">
        <f t="shared" si="32"/>
        <v>0.27623715037054747</v>
      </c>
      <c r="O78" s="164"/>
      <c r="P78" s="164"/>
      <c r="Q78" s="165"/>
    </row>
    <row r="79" spans="2:17">
      <c r="B79" s="455"/>
      <c r="C79" s="478"/>
      <c r="D79" s="470"/>
      <c r="E79" s="207" t="s">
        <v>205</v>
      </c>
      <c r="F79" s="208" t="s">
        <v>206</v>
      </c>
      <c r="G79" s="117">
        <v>5818</v>
      </c>
      <c r="H79" s="117">
        <v>44729821.235481799</v>
      </c>
      <c r="I79" s="117">
        <v>2051</v>
      </c>
      <c r="J79" s="118">
        <f t="shared" si="30"/>
        <v>7688.1782804196973</v>
      </c>
      <c r="K79" s="118">
        <f t="shared" si="31"/>
        <v>21808.78656044944</v>
      </c>
      <c r="L79" s="150">
        <f t="shared" si="32"/>
        <v>8.1719658936967088E-2</v>
      </c>
      <c r="O79" s="38"/>
      <c r="P79" s="38"/>
      <c r="Q79" s="38"/>
    </row>
    <row r="80" spans="2:17">
      <c r="B80" s="456"/>
      <c r="C80" s="479"/>
      <c r="D80" s="471"/>
      <c r="E80" s="460" t="s">
        <v>116</v>
      </c>
      <c r="F80" s="461"/>
      <c r="G80" s="384">
        <v>66255</v>
      </c>
      <c r="H80" s="384">
        <v>1101323569.99999</v>
      </c>
      <c r="I80" s="384">
        <v>13016</v>
      </c>
      <c r="J80" s="107">
        <f t="shared" si="30"/>
        <v>16622.497471888764</v>
      </c>
      <c r="K80" s="107">
        <f t="shared" si="31"/>
        <v>84613.05854333051</v>
      </c>
      <c r="L80" s="148">
        <f t="shared" si="32"/>
        <v>0.51860706032353177</v>
      </c>
    </row>
    <row r="81" spans="2:12">
      <c r="B81" s="454">
        <v>12</v>
      </c>
      <c r="C81" s="477" t="s">
        <v>74</v>
      </c>
      <c r="D81" s="469">
        <f>市区町村別_歯科医療費!$D$17</f>
        <v>12972</v>
      </c>
      <c r="E81" s="197">
        <v>1101</v>
      </c>
      <c r="F81" s="209" t="s">
        <v>107</v>
      </c>
      <c r="G81" s="115">
        <v>7712</v>
      </c>
      <c r="H81" s="115">
        <v>60494228.920079902</v>
      </c>
      <c r="I81" s="115">
        <v>3344</v>
      </c>
      <c r="J81" s="115">
        <f>IFERROR(H81/G81,"-")</f>
        <v>7844.1686877696966</v>
      </c>
      <c r="K81" s="115">
        <f>IFERROR(H81/I81,"-")</f>
        <v>18090.379461746383</v>
      </c>
      <c r="L81" s="92">
        <f>IFERROR(I81/$D$81,"-")</f>
        <v>0.25778600061671292</v>
      </c>
    </row>
    <row r="82" spans="2:12">
      <c r="B82" s="455"/>
      <c r="C82" s="478"/>
      <c r="D82" s="470"/>
      <c r="E82" s="196">
        <v>1102</v>
      </c>
      <c r="F82" s="210" t="s">
        <v>108</v>
      </c>
      <c r="G82" s="385">
        <v>31748</v>
      </c>
      <c r="H82" s="385">
        <v>239348525.23357201</v>
      </c>
      <c r="I82" s="385">
        <v>6059</v>
      </c>
      <c r="J82" s="116">
        <f t="shared" ref="J82:J87" si="33">IFERROR(H82/G82,"-")</f>
        <v>7539.0111261676957</v>
      </c>
      <c r="K82" s="116">
        <f t="shared" ref="K82:K87" si="34">IFERROR(H82/I82,"-")</f>
        <v>39502.974951901633</v>
      </c>
      <c r="L82" s="93">
        <f t="shared" ref="L82:L87" si="35">IFERROR(I82/$D$81,"-")</f>
        <v>0.46708294788775823</v>
      </c>
    </row>
    <row r="83" spans="2:12" ht="24">
      <c r="B83" s="455"/>
      <c r="C83" s="478"/>
      <c r="D83" s="470"/>
      <c r="E83" s="196">
        <v>1103</v>
      </c>
      <c r="F83" s="211" t="s">
        <v>109</v>
      </c>
      <c r="G83" s="385">
        <v>13068</v>
      </c>
      <c r="H83" s="385">
        <v>125440129.890026</v>
      </c>
      <c r="I83" s="385">
        <v>3903</v>
      </c>
      <c r="J83" s="116">
        <f t="shared" si="33"/>
        <v>9599.0304476603924</v>
      </c>
      <c r="K83" s="116">
        <f t="shared" si="34"/>
        <v>32139.413243665385</v>
      </c>
      <c r="L83" s="93">
        <f t="shared" si="35"/>
        <v>0.30087881591119336</v>
      </c>
    </row>
    <row r="84" spans="2:12" ht="24">
      <c r="B84" s="455"/>
      <c r="C84" s="478"/>
      <c r="D84" s="470"/>
      <c r="E84" s="196">
        <v>1113</v>
      </c>
      <c r="F84" s="211" t="s">
        <v>110</v>
      </c>
      <c r="G84" s="385">
        <v>5155</v>
      </c>
      <c r="H84" s="385">
        <v>25364474.2879536</v>
      </c>
      <c r="I84" s="385">
        <v>1448</v>
      </c>
      <c r="J84" s="116">
        <f t="shared" si="33"/>
        <v>4920.3635864119497</v>
      </c>
      <c r="K84" s="116">
        <f t="shared" si="34"/>
        <v>17516.902132564643</v>
      </c>
      <c r="L84" s="94">
        <f t="shared" si="35"/>
        <v>0.11162503854455751</v>
      </c>
    </row>
    <row r="85" spans="2:12" ht="24">
      <c r="B85" s="455"/>
      <c r="C85" s="478"/>
      <c r="D85" s="470"/>
      <c r="E85" s="196">
        <v>1905</v>
      </c>
      <c r="F85" s="211" t="s">
        <v>111</v>
      </c>
      <c r="G85" s="385">
        <v>13216</v>
      </c>
      <c r="H85" s="385">
        <v>82605871.095488399</v>
      </c>
      <c r="I85" s="385">
        <v>3588</v>
      </c>
      <c r="J85" s="116">
        <f t="shared" si="33"/>
        <v>6250.4442414867126</v>
      </c>
      <c r="K85" s="116">
        <f t="shared" si="34"/>
        <v>23022.818031072577</v>
      </c>
      <c r="L85" s="93">
        <f t="shared" si="35"/>
        <v>0.27659574468085107</v>
      </c>
    </row>
    <row r="86" spans="2:12">
      <c r="B86" s="455"/>
      <c r="C86" s="478"/>
      <c r="D86" s="470"/>
      <c r="E86" s="207" t="s">
        <v>205</v>
      </c>
      <c r="F86" s="208" t="s">
        <v>206</v>
      </c>
      <c r="G86" s="117">
        <v>4788</v>
      </c>
      <c r="H86" s="117">
        <v>39462740.572878703</v>
      </c>
      <c r="I86" s="117">
        <v>1333</v>
      </c>
      <c r="J86" s="118">
        <f t="shared" si="33"/>
        <v>8242.0093092896204</v>
      </c>
      <c r="K86" s="118">
        <f t="shared" si="34"/>
        <v>29604.456543794975</v>
      </c>
      <c r="L86" s="150">
        <f t="shared" si="35"/>
        <v>0.10275979031760715</v>
      </c>
    </row>
    <row r="87" spans="2:12">
      <c r="B87" s="456"/>
      <c r="C87" s="479"/>
      <c r="D87" s="471"/>
      <c r="E87" s="460" t="s">
        <v>116</v>
      </c>
      <c r="F87" s="461"/>
      <c r="G87" s="384">
        <v>35674</v>
      </c>
      <c r="H87" s="384">
        <v>572715969.99999905</v>
      </c>
      <c r="I87" s="384">
        <v>6640</v>
      </c>
      <c r="J87" s="108">
        <f t="shared" si="33"/>
        <v>16054.156248247997</v>
      </c>
      <c r="K87" s="108">
        <f t="shared" si="34"/>
        <v>86252.405120481781</v>
      </c>
      <c r="L87" s="90">
        <f t="shared" si="35"/>
        <v>0.5118717237126118</v>
      </c>
    </row>
    <row r="88" spans="2:12">
      <c r="B88" s="454">
        <v>13</v>
      </c>
      <c r="C88" s="477" t="s">
        <v>75</v>
      </c>
      <c r="D88" s="469">
        <f>市区町村別_歯科医療費!$D$18</f>
        <v>22027</v>
      </c>
      <c r="E88" s="197">
        <v>1101</v>
      </c>
      <c r="F88" s="209" t="s">
        <v>107</v>
      </c>
      <c r="G88" s="115">
        <v>13993</v>
      </c>
      <c r="H88" s="115">
        <v>114480757.87748399</v>
      </c>
      <c r="I88" s="115">
        <v>5864</v>
      </c>
      <c r="J88" s="115">
        <f>IFERROR(H88/G88,"-")</f>
        <v>8181.2876350663901</v>
      </c>
      <c r="K88" s="115">
        <f>IFERROR(H88/I88,"-")</f>
        <v>19522.639474332194</v>
      </c>
      <c r="L88" s="92">
        <f>IFERROR(I88/$D$88,"-")</f>
        <v>0.26621873155672582</v>
      </c>
    </row>
    <row r="89" spans="2:12">
      <c r="B89" s="455"/>
      <c r="C89" s="478"/>
      <c r="D89" s="470"/>
      <c r="E89" s="196">
        <v>1102</v>
      </c>
      <c r="F89" s="210" t="s">
        <v>108</v>
      </c>
      <c r="G89" s="385">
        <v>52585</v>
      </c>
      <c r="H89" s="385">
        <v>428899156.00979799</v>
      </c>
      <c r="I89" s="385">
        <v>10208</v>
      </c>
      <c r="J89" s="116">
        <f t="shared" ref="J89:J94" si="36">IFERROR(H89/G89,"-")</f>
        <v>8156.3022917143289</v>
      </c>
      <c r="K89" s="116">
        <f t="shared" ref="K89:K94" si="37">IFERROR(H89/I89,"-")</f>
        <v>42015.983151430053</v>
      </c>
      <c r="L89" s="93">
        <f t="shared" ref="L89:L94" si="38">IFERROR(I89/$D$88,"-")</f>
        <v>0.4634312434739184</v>
      </c>
    </row>
    <row r="90" spans="2:12" ht="24">
      <c r="B90" s="455"/>
      <c r="C90" s="478"/>
      <c r="D90" s="470"/>
      <c r="E90" s="196">
        <v>1103</v>
      </c>
      <c r="F90" s="211" t="s">
        <v>109</v>
      </c>
      <c r="G90" s="385">
        <v>21176</v>
      </c>
      <c r="H90" s="385">
        <v>218111774.36332601</v>
      </c>
      <c r="I90" s="385">
        <v>6712</v>
      </c>
      <c r="J90" s="116">
        <f t="shared" si="36"/>
        <v>10299.951566080752</v>
      </c>
      <c r="K90" s="116">
        <f t="shared" si="37"/>
        <v>32495.794750197558</v>
      </c>
      <c r="L90" s="93">
        <f t="shared" si="38"/>
        <v>0.30471693830299179</v>
      </c>
    </row>
    <row r="91" spans="2:12" ht="24">
      <c r="B91" s="455"/>
      <c r="C91" s="478"/>
      <c r="D91" s="470"/>
      <c r="E91" s="196">
        <v>1113</v>
      </c>
      <c r="F91" s="211" t="s">
        <v>110</v>
      </c>
      <c r="G91" s="385">
        <v>8597</v>
      </c>
      <c r="H91" s="385">
        <v>50132103.418161698</v>
      </c>
      <c r="I91" s="385">
        <v>2558</v>
      </c>
      <c r="J91" s="116">
        <f t="shared" si="36"/>
        <v>5831.3485423009997</v>
      </c>
      <c r="K91" s="116">
        <f t="shared" si="37"/>
        <v>19598.163963315754</v>
      </c>
      <c r="L91" s="94">
        <f t="shared" si="38"/>
        <v>0.11613020384074091</v>
      </c>
    </row>
    <row r="92" spans="2:12" ht="24">
      <c r="B92" s="455"/>
      <c r="C92" s="478"/>
      <c r="D92" s="470"/>
      <c r="E92" s="196">
        <v>1905</v>
      </c>
      <c r="F92" s="211" t="s">
        <v>111</v>
      </c>
      <c r="G92" s="385">
        <v>22020</v>
      </c>
      <c r="H92" s="385">
        <v>140917594.14031801</v>
      </c>
      <c r="I92" s="385">
        <v>5932</v>
      </c>
      <c r="J92" s="116">
        <f t="shared" si="36"/>
        <v>6399.527435981744</v>
      </c>
      <c r="K92" s="116">
        <f t="shared" si="37"/>
        <v>23755.494629183751</v>
      </c>
      <c r="L92" s="93">
        <f t="shared" si="38"/>
        <v>0.26930585190902073</v>
      </c>
    </row>
    <row r="93" spans="2:12">
      <c r="B93" s="455"/>
      <c r="C93" s="478"/>
      <c r="D93" s="470"/>
      <c r="E93" s="207" t="s">
        <v>205</v>
      </c>
      <c r="F93" s="208" t="s">
        <v>206</v>
      </c>
      <c r="G93" s="117">
        <v>6800</v>
      </c>
      <c r="H93" s="117">
        <v>64865174.190909103</v>
      </c>
      <c r="I93" s="117">
        <v>2059</v>
      </c>
      <c r="J93" s="118">
        <f t="shared" si="36"/>
        <v>9538.9962045454558</v>
      </c>
      <c r="K93" s="118">
        <f t="shared" si="37"/>
        <v>31503.241472029677</v>
      </c>
      <c r="L93" s="150">
        <f t="shared" si="38"/>
        <v>9.3476188314341485E-2</v>
      </c>
    </row>
    <row r="94" spans="2:12">
      <c r="B94" s="456"/>
      <c r="C94" s="479"/>
      <c r="D94" s="471"/>
      <c r="E94" s="460" t="s">
        <v>116</v>
      </c>
      <c r="F94" s="461"/>
      <c r="G94" s="384">
        <v>60347</v>
      </c>
      <c r="H94" s="384">
        <v>1017406559.99999</v>
      </c>
      <c r="I94" s="384">
        <v>11424</v>
      </c>
      <c r="J94" s="107">
        <f t="shared" si="36"/>
        <v>16859.273203307373</v>
      </c>
      <c r="K94" s="107">
        <f t="shared" si="37"/>
        <v>89058.697478990725</v>
      </c>
      <c r="L94" s="148">
        <f t="shared" si="38"/>
        <v>0.51863621918554503</v>
      </c>
    </row>
    <row r="95" spans="2:12">
      <c r="B95" s="454">
        <v>14</v>
      </c>
      <c r="C95" s="477" t="s">
        <v>76</v>
      </c>
      <c r="D95" s="469">
        <f>市区町村別_歯科医療費!$D$19</f>
        <v>16994</v>
      </c>
      <c r="E95" s="197">
        <v>1101</v>
      </c>
      <c r="F95" s="209" t="s">
        <v>107</v>
      </c>
      <c r="G95" s="115">
        <v>10291</v>
      </c>
      <c r="H95" s="115">
        <v>84654540.963009104</v>
      </c>
      <c r="I95" s="115">
        <v>4388</v>
      </c>
      <c r="J95" s="115">
        <f>IFERROR(H95/G95,"-")</f>
        <v>8226.075304927519</v>
      </c>
      <c r="K95" s="115">
        <f>IFERROR(H95/I95,"-")</f>
        <v>19292.283719920033</v>
      </c>
      <c r="L95" s="92">
        <f>IFERROR(I95/$D$95,"-")</f>
        <v>0.25820877956925975</v>
      </c>
    </row>
    <row r="96" spans="2:12">
      <c r="B96" s="455"/>
      <c r="C96" s="478"/>
      <c r="D96" s="470"/>
      <c r="E96" s="196">
        <v>1102</v>
      </c>
      <c r="F96" s="210" t="s">
        <v>108</v>
      </c>
      <c r="G96" s="385">
        <v>40148</v>
      </c>
      <c r="H96" s="385">
        <v>334523283.09759599</v>
      </c>
      <c r="I96" s="385">
        <v>7844</v>
      </c>
      <c r="J96" s="116">
        <f t="shared" ref="J96:J101" si="39">IFERROR(H96/G96,"-")</f>
        <v>8332.2527422934145</v>
      </c>
      <c r="K96" s="116">
        <f t="shared" ref="K96:K101" si="40">IFERROR(H96/I96,"-")</f>
        <v>42647.02742192708</v>
      </c>
      <c r="L96" s="93">
        <f t="shared" ref="L96:L101" si="41">IFERROR(I96/$D$95,"-")</f>
        <v>0.46157467341414615</v>
      </c>
    </row>
    <row r="97" spans="2:12" ht="24">
      <c r="B97" s="455"/>
      <c r="C97" s="478"/>
      <c r="D97" s="470"/>
      <c r="E97" s="196">
        <v>1103</v>
      </c>
      <c r="F97" s="211" t="s">
        <v>109</v>
      </c>
      <c r="G97" s="385">
        <v>15677</v>
      </c>
      <c r="H97" s="385">
        <v>164808534.22707799</v>
      </c>
      <c r="I97" s="385">
        <v>4905</v>
      </c>
      <c r="J97" s="116">
        <f t="shared" si="39"/>
        <v>10512.759726164317</v>
      </c>
      <c r="K97" s="116">
        <f t="shared" si="40"/>
        <v>33600.108914796736</v>
      </c>
      <c r="L97" s="93">
        <f t="shared" si="41"/>
        <v>0.28863128162881019</v>
      </c>
    </row>
    <row r="98" spans="2:12" ht="24">
      <c r="B98" s="455"/>
      <c r="C98" s="478"/>
      <c r="D98" s="470"/>
      <c r="E98" s="196">
        <v>1113</v>
      </c>
      <c r="F98" s="211" t="s">
        <v>110</v>
      </c>
      <c r="G98" s="385">
        <v>5675</v>
      </c>
      <c r="H98" s="385">
        <v>33947264.274748199</v>
      </c>
      <c r="I98" s="385">
        <v>1724</v>
      </c>
      <c r="J98" s="116">
        <f t="shared" si="39"/>
        <v>5981.8967885018856</v>
      </c>
      <c r="K98" s="116">
        <f t="shared" si="40"/>
        <v>19690.988558438632</v>
      </c>
      <c r="L98" s="94">
        <f t="shared" si="41"/>
        <v>0.10144756973049311</v>
      </c>
    </row>
    <row r="99" spans="2:12" ht="24">
      <c r="B99" s="455"/>
      <c r="C99" s="478"/>
      <c r="D99" s="470"/>
      <c r="E99" s="196">
        <v>1905</v>
      </c>
      <c r="F99" s="211" t="s">
        <v>111</v>
      </c>
      <c r="G99" s="385">
        <v>15963</v>
      </c>
      <c r="H99" s="385">
        <v>100522137.603285</v>
      </c>
      <c r="I99" s="385">
        <v>4541</v>
      </c>
      <c r="J99" s="116">
        <f t="shared" si="39"/>
        <v>6297.1958656446159</v>
      </c>
      <c r="K99" s="116">
        <f t="shared" si="40"/>
        <v>22136.564105546135</v>
      </c>
      <c r="L99" s="93">
        <f t="shared" si="41"/>
        <v>0.26721195716135104</v>
      </c>
    </row>
    <row r="100" spans="2:12">
      <c r="B100" s="455"/>
      <c r="C100" s="478"/>
      <c r="D100" s="470"/>
      <c r="E100" s="207" t="s">
        <v>205</v>
      </c>
      <c r="F100" s="208" t="s">
        <v>206</v>
      </c>
      <c r="G100" s="117">
        <v>3766</v>
      </c>
      <c r="H100" s="117">
        <v>38985879.834281601</v>
      </c>
      <c r="I100" s="117">
        <v>1420</v>
      </c>
      <c r="J100" s="118">
        <f t="shared" si="39"/>
        <v>10352.065808359426</v>
      </c>
      <c r="K100" s="118">
        <f t="shared" si="40"/>
        <v>27454.844953719436</v>
      </c>
      <c r="L100" s="150">
        <f t="shared" si="41"/>
        <v>8.3558903142285507E-2</v>
      </c>
    </row>
    <row r="101" spans="2:12">
      <c r="B101" s="456"/>
      <c r="C101" s="479"/>
      <c r="D101" s="471"/>
      <c r="E101" s="460" t="s">
        <v>116</v>
      </c>
      <c r="F101" s="461"/>
      <c r="G101" s="384">
        <v>46023</v>
      </c>
      <c r="H101" s="384">
        <v>757441639.99999905</v>
      </c>
      <c r="I101" s="384">
        <v>8738</v>
      </c>
      <c r="J101" s="108">
        <f t="shared" si="39"/>
        <v>16457.893661864699</v>
      </c>
      <c r="K101" s="108">
        <f t="shared" si="40"/>
        <v>86683.639276722257</v>
      </c>
      <c r="L101" s="90">
        <f t="shared" si="41"/>
        <v>0.51418147581499352</v>
      </c>
    </row>
    <row r="102" spans="2:12">
      <c r="B102" s="454">
        <v>15</v>
      </c>
      <c r="C102" s="477" t="s">
        <v>77</v>
      </c>
      <c r="D102" s="469">
        <f>市区町村別_歯科医療費!$D$20</f>
        <v>27763</v>
      </c>
      <c r="E102" s="197">
        <v>1101</v>
      </c>
      <c r="F102" s="209" t="s">
        <v>107</v>
      </c>
      <c r="G102" s="115">
        <v>17134</v>
      </c>
      <c r="H102" s="115">
        <v>136294409.78145301</v>
      </c>
      <c r="I102" s="115">
        <v>7574</v>
      </c>
      <c r="J102" s="115">
        <f>IFERROR(H102/G102,"-")</f>
        <v>7954.6171227648547</v>
      </c>
      <c r="K102" s="115">
        <f>IFERROR(H102/I102,"-")</f>
        <v>17995.036939721813</v>
      </c>
      <c r="L102" s="92">
        <f>IFERROR(I102/$D$102,"-")</f>
        <v>0.27280913445953248</v>
      </c>
    </row>
    <row r="103" spans="2:12">
      <c r="B103" s="455"/>
      <c r="C103" s="478"/>
      <c r="D103" s="470"/>
      <c r="E103" s="196">
        <v>1102</v>
      </c>
      <c r="F103" s="210" t="s">
        <v>108</v>
      </c>
      <c r="G103" s="385">
        <v>67278</v>
      </c>
      <c r="H103" s="385">
        <v>531006959.71105701</v>
      </c>
      <c r="I103" s="385">
        <v>13311</v>
      </c>
      <c r="J103" s="116">
        <f t="shared" ref="J103:J108" si="42">IFERROR(H103/G103,"-")</f>
        <v>7892.7280791797766</v>
      </c>
      <c r="K103" s="116">
        <f t="shared" ref="K103:K108" si="43">IFERROR(H103/I103,"-")</f>
        <v>39892.341650594019</v>
      </c>
      <c r="L103" s="93">
        <f t="shared" ref="L103:L108" si="44">IFERROR(I103/$D$102,"-")</f>
        <v>0.47945106796815906</v>
      </c>
    </row>
    <row r="104" spans="2:12" ht="24">
      <c r="B104" s="455"/>
      <c r="C104" s="478"/>
      <c r="D104" s="470"/>
      <c r="E104" s="196">
        <v>1103</v>
      </c>
      <c r="F104" s="211" t="s">
        <v>109</v>
      </c>
      <c r="G104" s="385">
        <v>26656</v>
      </c>
      <c r="H104" s="385">
        <v>263928193.977494</v>
      </c>
      <c r="I104" s="385">
        <v>8355</v>
      </c>
      <c r="J104" s="116">
        <f t="shared" si="42"/>
        <v>9901.2677812685324</v>
      </c>
      <c r="K104" s="116">
        <f t="shared" si="43"/>
        <v>31589.251224116579</v>
      </c>
      <c r="L104" s="93">
        <f t="shared" si="44"/>
        <v>0.30094010013327088</v>
      </c>
    </row>
    <row r="105" spans="2:12" ht="24">
      <c r="B105" s="455"/>
      <c r="C105" s="478"/>
      <c r="D105" s="470"/>
      <c r="E105" s="196">
        <v>1113</v>
      </c>
      <c r="F105" s="211" t="s">
        <v>110</v>
      </c>
      <c r="G105" s="385">
        <v>10639</v>
      </c>
      <c r="H105" s="385">
        <v>60255607.284380801</v>
      </c>
      <c r="I105" s="385">
        <v>3115</v>
      </c>
      <c r="J105" s="116">
        <f t="shared" si="42"/>
        <v>5663.6532836150764</v>
      </c>
      <c r="K105" s="116">
        <f t="shared" si="43"/>
        <v>19343.694152289183</v>
      </c>
      <c r="L105" s="94">
        <f t="shared" si="44"/>
        <v>0.11219969023520512</v>
      </c>
    </row>
    <row r="106" spans="2:12" ht="24">
      <c r="B106" s="455"/>
      <c r="C106" s="478"/>
      <c r="D106" s="470"/>
      <c r="E106" s="196">
        <v>1905</v>
      </c>
      <c r="F106" s="211" t="s">
        <v>111</v>
      </c>
      <c r="G106" s="385">
        <v>28467</v>
      </c>
      <c r="H106" s="385">
        <v>167628592.933862</v>
      </c>
      <c r="I106" s="385">
        <v>7815</v>
      </c>
      <c r="J106" s="116">
        <f t="shared" si="42"/>
        <v>5888.5233053662841</v>
      </c>
      <c r="K106" s="116">
        <f t="shared" si="43"/>
        <v>21449.596024806397</v>
      </c>
      <c r="L106" s="93">
        <f t="shared" si="44"/>
        <v>0.28148975254835573</v>
      </c>
    </row>
    <row r="107" spans="2:12">
      <c r="B107" s="455"/>
      <c r="C107" s="478"/>
      <c r="D107" s="470"/>
      <c r="E107" s="207" t="s">
        <v>205</v>
      </c>
      <c r="F107" s="208" t="s">
        <v>206</v>
      </c>
      <c r="G107" s="117">
        <v>6520</v>
      </c>
      <c r="H107" s="117">
        <v>55327546.311750501</v>
      </c>
      <c r="I107" s="117">
        <v>2006</v>
      </c>
      <c r="J107" s="118">
        <f t="shared" si="42"/>
        <v>8485.8199864648013</v>
      </c>
      <c r="K107" s="118">
        <f t="shared" si="43"/>
        <v>27581.030065678216</v>
      </c>
      <c r="L107" s="150">
        <f t="shared" si="44"/>
        <v>7.2254439361740447E-2</v>
      </c>
    </row>
    <row r="108" spans="2:12">
      <c r="B108" s="456"/>
      <c r="C108" s="479"/>
      <c r="D108" s="471"/>
      <c r="E108" s="460" t="s">
        <v>116</v>
      </c>
      <c r="F108" s="461"/>
      <c r="G108" s="384">
        <v>75612</v>
      </c>
      <c r="H108" s="384">
        <v>1214441309.99999</v>
      </c>
      <c r="I108" s="384">
        <v>14566</v>
      </c>
      <c r="J108" s="107">
        <f t="shared" si="42"/>
        <v>16061.489049357113</v>
      </c>
      <c r="K108" s="107">
        <f t="shared" si="43"/>
        <v>83375.072772208572</v>
      </c>
      <c r="L108" s="148">
        <f t="shared" si="44"/>
        <v>0.52465511652198971</v>
      </c>
    </row>
    <row r="109" spans="2:12">
      <c r="B109" s="454">
        <v>16</v>
      </c>
      <c r="C109" s="477" t="s">
        <v>54</v>
      </c>
      <c r="D109" s="469">
        <f>市区町村別_歯科医療費!$D$21</f>
        <v>18326</v>
      </c>
      <c r="E109" s="197">
        <v>1101</v>
      </c>
      <c r="F109" s="209" t="s">
        <v>107</v>
      </c>
      <c r="G109" s="115">
        <v>11455</v>
      </c>
      <c r="H109" s="115">
        <v>90661731.649433807</v>
      </c>
      <c r="I109" s="115">
        <v>4893</v>
      </c>
      <c r="J109" s="115">
        <f>IFERROR(H109/G109,"-")</f>
        <v>7914.5990091168751</v>
      </c>
      <c r="K109" s="115">
        <f>IFERROR(H109/I109,"-")</f>
        <v>18528.864019912897</v>
      </c>
      <c r="L109" s="92">
        <f>IFERROR(I109/$D$109,"-")</f>
        <v>0.26699770817417878</v>
      </c>
    </row>
    <row r="110" spans="2:12">
      <c r="B110" s="455"/>
      <c r="C110" s="478"/>
      <c r="D110" s="470"/>
      <c r="E110" s="196">
        <v>1102</v>
      </c>
      <c r="F110" s="210" t="s">
        <v>108</v>
      </c>
      <c r="G110" s="385">
        <v>46209</v>
      </c>
      <c r="H110" s="385">
        <v>371974972.38271201</v>
      </c>
      <c r="I110" s="385">
        <v>9029</v>
      </c>
      <c r="J110" s="116">
        <f t="shared" ref="J110:J115" si="45">IFERROR(H110/G110,"-")</f>
        <v>8049.838178335649</v>
      </c>
      <c r="K110" s="116">
        <f t="shared" ref="K110:K115" si="46">IFERROR(H110/I110,"-")</f>
        <v>41197.804007388637</v>
      </c>
      <c r="L110" s="93">
        <f t="shared" ref="L110:L115" si="47">IFERROR(I110/$D$109,"-")</f>
        <v>0.49268798428462296</v>
      </c>
    </row>
    <row r="111" spans="2:12" ht="24">
      <c r="B111" s="455"/>
      <c r="C111" s="478"/>
      <c r="D111" s="470"/>
      <c r="E111" s="196">
        <v>1103</v>
      </c>
      <c r="F111" s="211" t="s">
        <v>109</v>
      </c>
      <c r="G111" s="385">
        <v>16586</v>
      </c>
      <c r="H111" s="385">
        <v>168391989.23707399</v>
      </c>
      <c r="I111" s="385">
        <v>5302</v>
      </c>
      <c r="J111" s="116">
        <f t="shared" si="45"/>
        <v>10152.658220009283</v>
      </c>
      <c r="K111" s="116">
        <f t="shared" si="46"/>
        <v>31760.088501900034</v>
      </c>
      <c r="L111" s="93">
        <f t="shared" si="47"/>
        <v>0.28931572629051622</v>
      </c>
    </row>
    <row r="112" spans="2:12" ht="24">
      <c r="B112" s="455"/>
      <c r="C112" s="478"/>
      <c r="D112" s="470"/>
      <c r="E112" s="196">
        <v>1113</v>
      </c>
      <c r="F112" s="211" t="s">
        <v>110</v>
      </c>
      <c r="G112" s="385">
        <v>8476</v>
      </c>
      <c r="H112" s="385">
        <v>40878773.61028</v>
      </c>
      <c r="I112" s="385">
        <v>2491</v>
      </c>
      <c r="J112" s="116">
        <f t="shared" si="45"/>
        <v>4822.8850413260971</v>
      </c>
      <c r="K112" s="116">
        <f t="shared" si="46"/>
        <v>16410.587559325573</v>
      </c>
      <c r="L112" s="94">
        <f t="shared" si="47"/>
        <v>0.13592709811197207</v>
      </c>
    </row>
    <row r="113" spans="2:12" ht="24">
      <c r="B113" s="455"/>
      <c r="C113" s="478"/>
      <c r="D113" s="470"/>
      <c r="E113" s="196">
        <v>1905</v>
      </c>
      <c r="F113" s="211" t="s">
        <v>111</v>
      </c>
      <c r="G113" s="385">
        <v>17704</v>
      </c>
      <c r="H113" s="385">
        <v>109644496.603037</v>
      </c>
      <c r="I113" s="385">
        <v>4858</v>
      </c>
      <c r="J113" s="116">
        <f t="shared" si="45"/>
        <v>6193.2047335651268</v>
      </c>
      <c r="K113" s="116">
        <f t="shared" si="46"/>
        <v>22569.884026973446</v>
      </c>
      <c r="L113" s="93">
        <f t="shared" si="47"/>
        <v>0.26508785332314744</v>
      </c>
    </row>
    <row r="114" spans="2:12">
      <c r="B114" s="455"/>
      <c r="C114" s="478"/>
      <c r="D114" s="470"/>
      <c r="E114" s="207" t="s">
        <v>205</v>
      </c>
      <c r="F114" s="208" t="s">
        <v>206</v>
      </c>
      <c r="G114" s="117">
        <v>4612</v>
      </c>
      <c r="H114" s="117">
        <v>45388866.517461002</v>
      </c>
      <c r="I114" s="117">
        <v>1557</v>
      </c>
      <c r="J114" s="118">
        <f t="shared" si="45"/>
        <v>9841.4714912101044</v>
      </c>
      <c r="K114" s="118">
        <f t="shared" si="46"/>
        <v>29151.487808260117</v>
      </c>
      <c r="L114" s="150">
        <f t="shared" si="47"/>
        <v>8.4961257230164788E-2</v>
      </c>
    </row>
    <row r="115" spans="2:12">
      <c r="B115" s="456"/>
      <c r="C115" s="479"/>
      <c r="D115" s="471"/>
      <c r="E115" s="460" t="s">
        <v>116</v>
      </c>
      <c r="F115" s="461"/>
      <c r="G115" s="384">
        <v>51929</v>
      </c>
      <c r="H115" s="384">
        <v>826940829.99999905</v>
      </c>
      <c r="I115" s="384">
        <v>9824</v>
      </c>
      <c r="J115" s="107">
        <f t="shared" si="45"/>
        <v>15924.451270003256</v>
      </c>
      <c r="K115" s="107">
        <f t="shared" si="46"/>
        <v>84175.573086319127</v>
      </c>
      <c r="L115" s="148">
        <f t="shared" si="47"/>
        <v>0.536068973043763</v>
      </c>
    </row>
    <row r="116" spans="2:12">
      <c r="B116" s="454">
        <v>17</v>
      </c>
      <c r="C116" s="477" t="s">
        <v>78</v>
      </c>
      <c r="D116" s="469">
        <f>市区町村別_歯科医療費!$D$22</f>
        <v>25948</v>
      </c>
      <c r="E116" s="197">
        <v>1101</v>
      </c>
      <c r="F116" s="209" t="s">
        <v>107</v>
      </c>
      <c r="G116" s="115">
        <v>16443</v>
      </c>
      <c r="H116" s="115">
        <v>137090168.057414</v>
      </c>
      <c r="I116" s="115">
        <v>6982</v>
      </c>
      <c r="J116" s="115">
        <f>IFERROR(H116/G116,"-")</f>
        <v>8337.2966038687591</v>
      </c>
      <c r="K116" s="115">
        <f>IFERROR(H116/I116,"-")</f>
        <v>19634.799206160696</v>
      </c>
      <c r="L116" s="92">
        <f>IFERROR(I116/$D$116,"-")</f>
        <v>0.26907661476799755</v>
      </c>
    </row>
    <row r="117" spans="2:12">
      <c r="B117" s="455"/>
      <c r="C117" s="478"/>
      <c r="D117" s="470"/>
      <c r="E117" s="196">
        <v>1102</v>
      </c>
      <c r="F117" s="210" t="s">
        <v>108</v>
      </c>
      <c r="G117" s="385">
        <v>64892</v>
      </c>
      <c r="H117" s="385">
        <v>512896615.10570103</v>
      </c>
      <c r="I117" s="385">
        <v>12395</v>
      </c>
      <c r="J117" s="116">
        <f t="shared" ref="J117:J122" si="48">IFERROR(H117/G117,"-")</f>
        <v>7903.8497057526511</v>
      </c>
      <c r="K117" s="116">
        <f t="shared" ref="K117:K122" si="49">IFERROR(H117/I117,"-")</f>
        <v>41379.315458305849</v>
      </c>
      <c r="L117" s="93">
        <f t="shared" ref="L117:L122" si="50">IFERROR(I117/$D$116,"-")</f>
        <v>0.47768614151379685</v>
      </c>
    </row>
    <row r="118" spans="2:12" ht="24">
      <c r="B118" s="455"/>
      <c r="C118" s="478"/>
      <c r="D118" s="470"/>
      <c r="E118" s="196">
        <v>1103</v>
      </c>
      <c r="F118" s="211" t="s">
        <v>109</v>
      </c>
      <c r="G118" s="385">
        <v>23591</v>
      </c>
      <c r="H118" s="385">
        <v>246102330.97858599</v>
      </c>
      <c r="I118" s="385">
        <v>7625</v>
      </c>
      <c r="J118" s="116">
        <f t="shared" si="48"/>
        <v>10432.043193530837</v>
      </c>
      <c r="K118" s="116">
        <f t="shared" si="49"/>
        <v>32275.715538175213</v>
      </c>
      <c r="L118" s="93">
        <f t="shared" si="50"/>
        <v>0.29385694465854789</v>
      </c>
    </row>
    <row r="119" spans="2:12" ht="24">
      <c r="B119" s="455"/>
      <c r="C119" s="478"/>
      <c r="D119" s="470"/>
      <c r="E119" s="196">
        <v>1113</v>
      </c>
      <c r="F119" s="211" t="s">
        <v>110</v>
      </c>
      <c r="G119" s="385">
        <v>11986</v>
      </c>
      <c r="H119" s="385">
        <v>60289968.044028297</v>
      </c>
      <c r="I119" s="385">
        <v>3323</v>
      </c>
      <c r="J119" s="116">
        <f t="shared" si="48"/>
        <v>5030.0323747729262</v>
      </c>
      <c r="K119" s="116">
        <f t="shared" si="49"/>
        <v>18143.234439972402</v>
      </c>
      <c r="L119" s="94">
        <f t="shared" si="50"/>
        <v>0.12806381994758748</v>
      </c>
    </row>
    <row r="120" spans="2:12" ht="24">
      <c r="B120" s="455"/>
      <c r="C120" s="478"/>
      <c r="D120" s="470"/>
      <c r="E120" s="196">
        <v>1905</v>
      </c>
      <c r="F120" s="211" t="s">
        <v>111</v>
      </c>
      <c r="G120" s="385">
        <v>28554</v>
      </c>
      <c r="H120" s="385">
        <v>174575690.392492</v>
      </c>
      <c r="I120" s="385">
        <v>7224</v>
      </c>
      <c r="J120" s="116">
        <f t="shared" si="48"/>
        <v>6113.8786297013376</v>
      </c>
      <c r="K120" s="116">
        <f t="shared" si="49"/>
        <v>24166.070098628461</v>
      </c>
      <c r="L120" s="93">
        <f t="shared" si="50"/>
        <v>0.27840295976568524</v>
      </c>
    </row>
    <row r="121" spans="2:12">
      <c r="B121" s="455"/>
      <c r="C121" s="478"/>
      <c r="D121" s="470"/>
      <c r="E121" s="207" t="s">
        <v>205</v>
      </c>
      <c r="F121" s="208" t="s">
        <v>206</v>
      </c>
      <c r="G121" s="117">
        <v>5082</v>
      </c>
      <c r="H121" s="117">
        <v>57372557.421775602</v>
      </c>
      <c r="I121" s="117">
        <v>1827</v>
      </c>
      <c r="J121" s="118">
        <f t="shared" si="48"/>
        <v>11289.365883859818</v>
      </c>
      <c r="K121" s="118">
        <f t="shared" si="49"/>
        <v>31402.603952805475</v>
      </c>
      <c r="L121" s="150">
        <f t="shared" si="50"/>
        <v>7.0410050870972712E-2</v>
      </c>
    </row>
    <row r="122" spans="2:12">
      <c r="B122" s="456"/>
      <c r="C122" s="479"/>
      <c r="D122" s="471"/>
      <c r="E122" s="460" t="s">
        <v>116</v>
      </c>
      <c r="F122" s="461"/>
      <c r="G122" s="384">
        <v>73517</v>
      </c>
      <c r="H122" s="384">
        <v>1188327329.99999</v>
      </c>
      <c r="I122" s="384">
        <v>13676</v>
      </c>
      <c r="J122" s="107">
        <f t="shared" si="48"/>
        <v>16163.980167852198</v>
      </c>
      <c r="K122" s="107">
        <f t="shared" si="49"/>
        <v>86891.43974846373</v>
      </c>
      <c r="L122" s="148">
        <f t="shared" si="50"/>
        <v>0.52705410821643284</v>
      </c>
    </row>
    <row r="123" spans="2:12">
      <c r="B123" s="454">
        <v>18</v>
      </c>
      <c r="C123" s="477" t="s">
        <v>55</v>
      </c>
      <c r="D123" s="469">
        <f>市区町村別_歯科医療費!$D$23</f>
        <v>23197</v>
      </c>
      <c r="E123" s="197">
        <v>1101</v>
      </c>
      <c r="F123" s="209" t="s">
        <v>107</v>
      </c>
      <c r="G123" s="115">
        <v>15521</v>
      </c>
      <c r="H123" s="115">
        <v>125125639.67339601</v>
      </c>
      <c r="I123" s="115">
        <v>6475</v>
      </c>
      <c r="J123" s="115">
        <f>IFERROR(H123/G123,"-")</f>
        <v>8061.6996117129056</v>
      </c>
      <c r="K123" s="115">
        <f>IFERROR(H123/I123,"-")</f>
        <v>19324.423115582395</v>
      </c>
      <c r="L123" s="92">
        <f>IFERROR(I123/$D$123,"-")</f>
        <v>0.27913092210199597</v>
      </c>
    </row>
    <row r="124" spans="2:12">
      <c r="B124" s="455"/>
      <c r="C124" s="478"/>
      <c r="D124" s="470"/>
      <c r="E124" s="196">
        <v>1102</v>
      </c>
      <c r="F124" s="210" t="s">
        <v>108</v>
      </c>
      <c r="G124" s="385">
        <v>65133</v>
      </c>
      <c r="H124" s="385">
        <v>529315434.36911899</v>
      </c>
      <c r="I124" s="385">
        <v>11635</v>
      </c>
      <c r="J124" s="116">
        <f t="shared" ref="J124:J129" si="51">IFERROR(H124/G124,"-")</f>
        <v>8126.685925247094</v>
      </c>
      <c r="K124" s="116">
        <f t="shared" ref="K124:K129" si="52">IFERROR(H124/I124,"-")</f>
        <v>45493.376396142587</v>
      </c>
      <c r="L124" s="93">
        <f t="shared" ref="L124:L129" si="53">IFERROR(I124/$D$123,"-")</f>
        <v>0.50157347932922358</v>
      </c>
    </row>
    <row r="125" spans="2:12" ht="24">
      <c r="B125" s="455"/>
      <c r="C125" s="478"/>
      <c r="D125" s="470"/>
      <c r="E125" s="196">
        <v>1103</v>
      </c>
      <c r="F125" s="211" t="s">
        <v>109</v>
      </c>
      <c r="G125" s="385">
        <v>23845</v>
      </c>
      <c r="H125" s="385">
        <v>247843748.983924</v>
      </c>
      <c r="I125" s="385">
        <v>7139</v>
      </c>
      <c r="J125" s="116">
        <f t="shared" si="51"/>
        <v>10393.950471122835</v>
      </c>
      <c r="K125" s="116">
        <f t="shared" si="52"/>
        <v>34716.87196861241</v>
      </c>
      <c r="L125" s="93">
        <f t="shared" si="53"/>
        <v>0.30775531318705007</v>
      </c>
    </row>
    <row r="126" spans="2:12" ht="24">
      <c r="B126" s="455"/>
      <c r="C126" s="478"/>
      <c r="D126" s="470"/>
      <c r="E126" s="196">
        <v>1113</v>
      </c>
      <c r="F126" s="211" t="s">
        <v>110</v>
      </c>
      <c r="G126" s="385">
        <v>10529</v>
      </c>
      <c r="H126" s="385">
        <v>53317977.945514299</v>
      </c>
      <c r="I126" s="385">
        <v>2807</v>
      </c>
      <c r="J126" s="116">
        <f t="shared" si="51"/>
        <v>5063.9166060893058</v>
      </c>
      <c r="K126" s="116">
        <f t="shared" si="52"/>
        <v>18994.648359641717</v>
      </c>
      <c r="L126" s="94">
        <f t="shared" si="53"/>
        <v>0.1210070267707031</v>
      </c>
    </row>
    <row r="127" spans="2:12" ht="24">
      <c r="B127" s="455"/>
      <c r="C127" s="478"/>
      <c r="D127" s="470"/>
      <c r="E127" s="196">
        <v>1905</v>
      </c>
      <c r="F127" s="211" t="s">
        <v>111</v>
      </c>
      <c r="G127" s="385">
        <v>26429</v>
      </c>
      <c r="H127" s="385">
        <v>162140595.41633701</v>
      </c>
      <c r="I127" s="385">
        <v>6696</v>
      </c>
      <c r="J127" s="116">
        <f t="shared" si="51"/>
        <v>6134.950070617012</v>
      </c>
      <c r="K127" s="116">
        <f t="shared" si="52"/>
        <v>24214.545313073031</v>
      </c>
      <c r="L127" s="93">
        <f t="shared" si="53"/>
        <v>0.28865801612277447</v>
      </c>
    </row>
    <row r="128" spans="2:12">
      <c r="B128" s="455"/>
      <c r="C128" s="478"/>
      <c r="D128" s="470"/>
      <c r="E128" s="207" t="s">
        <v>205</v>
      </c>
      <c r="F128" s="208" t="s">
        <v>206</v>
      </c>
      <c r="G128" s="117">
        <v>6768</v>
      </c>
      <c r="H128" s="117">
        <v>66615693.611707799</v>
      </c>
      <c r="I128" s="117">
        <v>2161</v>
      </c>
      <c r="J128" s="118">
        <f t="shared" si="51"/>
        <v>9842.7443279710096</v>
      </c>
      <c r="K128" s="118">
        <f t="shared" si="52"/>
        <v>30826.327446417305</v>
      </c>
      <c r="L128" s="150">
        <f t="shared" si="53"/>
        <v>9.3158598094581199E-2</v>
      </c>
    </row>
    <row r="129" spans="2:12">
      <c r="B129" s="456"/>
      <c r="C129" s="479"/>
      <c r="D129" s="471"/>
      <c r="E129" s="460" t="s">
        <v>116</v>
      </c>
      <c r="F129" s="461"/>
      <c r="G129" s="384">
        <v>72649</v>
      </c>
      <c r="H129" s="384">
        <v>1184359089.99999</v>
      </c>
      <c r="I129" s="384">
        <v>12662</v>
      </c>
      <c r="J129" s="108">
        <f t="shared" si="51"/>
        <v>16302.483034866136</v>
      </c>
      <c r="K129" s="108">
        <f t="shared" si="52"/>
        <v>93536.494234717262</v>
      </c>
      <c r="L129" s="90">
        <f t="shared" si="53"/>
        <v>0.54584644566107687</v>
      </c>
    </row>
    <row r="130" spans="2:12">
      <c r="B130" s="454">
        <v>19</v>
      </c>
      <c r="C130" s="477" t="s">
        <v>79</v>
      </c>
      <c r="D130" s="469">
        <f>市区町村別_歯科医療費!$D$24</f>
        <v>16046</v>
      </c>
      <c r="E130" s="197">
        <v>1101</v>
      </c>
      <c r="F130" s="209" t="s">
        <v>107</v>
      </c>
      <c r="G130" s="115">
        <v>7791</v>
      </c>
      <c r="H130" s="115">
        <v>64337778.022546798</v>
      </c>
      <c r="I130" s="115">
        <v>3201</v>
      </c>
      <c r="J130" s="115">
        <f>IFERROR(H130/G130,"-")</f>
        <v>8257.961496925529</v>
      </c>
      <c r="K130" s="115">
        <f>IFERROR(H130/I130,"-")</f>
        <v>20099.274608730648</v>
      </c>
      <c r="L130" s="92">
        <f>IFERROR(I130/$D$130,"-")</f>
        <v>0.19948896921351117</v>
      </c>
    </row>
    <row r="131" spans="2:12">
      <c r="B131" s="455"/>
      <c r="C131" s="478"/>
      <c r="D131" s="470"/>
      <c r="E131" s="196">
        <v>1102</v>
      </c>
      <c r="F131" s="210" t="s">
        <v>108</v>
      </c>
      <c r="G131" s="385">
        <v>33105</v>
      </c>
      <c r="H131" s="385">
        <v>272391272.22561002</v>
      </c>
      <c r="I131" s="385">
        <v>6042</v>
      </c>
      <c r="J131" s="116">
        <f t="shared" ref="J131:J136" si="54">IFERROR(H131/G131,"-")</f>
        <v>8228.1006562637067</v>
      </c>
      <c r="K131" s="116">
        <f t="shared" ref="K131:K136" si="55">IFERROR(H131/I131,"-")</f>
        <v>45082.964618604768</v>
      </c>
      <c r="L131" s="93">
        <f t="shared" ref="L131:L136" si="56">IFERROR(I131/$D$130,"-")</f>
        <v>0.37654244048360963</v>
      </c>
    </row>
    <row r="132" spans="2:12" ht="24">
      <c r="B132" s="455"/>
      <c r="C132" s="478"/>
      <c r="D132" s="470"/>
      <c r="E132" s="196">
        <v>1103</v>
      </c>
      <c r="F132" s="211" t="s">
        <v>109</v>
      </c>
      <c r="G132" s="385">
        <v>12567</v>
      </c>
      <c r="H132" s="385">
        <v>138059085.14933199</v>
      </c>
      <c r="I132" s="385">
        <v>3898</v>
      </c>
      <c r="J132" s="116">
        <f t="shared" si="54"/>
        <v>10985.842695100819</v>
      </c>
      <c r="K132" s="116">
        <f t="shared" si="55"/>
        <v>35417.928463143144</v>
      </c>
      <c r="L132" s="93">
        <f t="shared" si="56"/>
        <v>0.24292658606506295</v>
      </c>
    </row>
    <row r="133" spans="2:12" ht="24">
      <c r="B133" s="455"/>
      <c r="C133" s="478"/>
      <c r="D133" s="470"/>
      <c r="E133" s="196">
        <v>1113</v>
      </c>
      <c r="F133" s="211" t="s">
        <v>110</v>
      </c>
      <c r="G133" s="385">
        <v>6371</v>
      </c>
      <c r="H133" s="385">
        <v>37938779.359189302</v>
      </c>
      <c r="I133" s="385">
        <v>1815</v>
      </c>
      <c r="J133" s="116">
        <f t="shared" si="54"/>
        <v>5954.9174947715119</v>
      </c>
      <c r="K133" s="116">
        <f t="shared" si="55"/>
        <v>20902.908737845344</v>
      </c>
      <c r="L133" s="94">
        <f t="shared" si="56"/>
        <v>0.1131123021313723</v>
      </c>
    </row>
    <row r="134" spans="2:12" ht="24">
      <c r="B134" s="455"/>
      <c r="C134" s="478"/>
      <c r="D134" s="470"/>
      <c r="E134" s="196">
        <v>1905</v>
      </c>
      <c r="F134" s="211" t="s">
        <v>111</v>
      </c>
      <c r="G134" s="385">
        <v>13265</v>
      </c>
      <c r="H134" s="385">
        <v>83113237.013444796</v>
      </c>
      <c r="I134" s="385">
        <v>3443</v>
      </c>
      <c r="J134" s="116">
        <f t="shared" si="54"/>
        <v>6265.603996490373</v>
      </c>
      <c r="K134" s="116">
        <f t="shared" si="55"/>
        <v>24139.772585955503</v>
      </c>
      <c r="L134" s="93">
        <f t="shared" si="56"/>
        <v>0.21457060949769413</v>
      </c>
    </row>
    <row r="135" spans="2:12">
      <c r="B135" s="455"/>
      <c r="C135" s="478"/>
      <c r="D135" s="470"/>
      <c r="E135" s="207" t="s">
        <v>205</v>
      </c>
      <c r="F135" s="208" t="s">
        <v>206</v>
      </c>
      <c r="G135" s="117">
        <v>5364</v>
      </c>
      <c r="H135" s="117">
        <v>46539838.229875803</v>
      </c>
      <c r="I135" s="117">
        <v>1421</v>
      </c>
      <c r="J135" s="118">
        <f t="shared" si="54"/>
        <v>8676.3307661960862</v>
      </c>
      <c r="K135" s="118">
        <f t="shared" si="55"/>
        <v>32751.469549525547</v>
      </c>
      <c r="L135" s="150">
        <f t="shared" si="56"/>
        <v>8.8557896048859525E-2</v>
      </c>
    </row>
    <row r="136" spans="2:12">
      <c r="B136" s="456"/>
      <c r="C136" s="479"/>
      <c r="D136" s="471"/>
      <c r="E136" s="460" t="s">
        <v>116</v>
      </c>
      <c r="F136" s="461"/>
      <c r="G136" s="384">
        <v>37407</v>
      </c>
      <c r="H136" s="384">
        <v>642379989.99999905</v>
      </c>
      <c r="I136" s="384">
        <v>6800</v>
      </c>
      <c r="J136" s="108">
        <f t="shared" si="54"/>
        <v>17172.721415777771</v>
      </c>
      <c r="K136" s="108">
        <f t="shared" si="55"/>
        <v>94467.645588235158</v>
      </c>
      <c r="L136" s="90">
        <f t="shared" si="56"/>
        <v>0.42378162782001744</v>
      </c>
    </row>
    <row r="137" spans="2:12">
      <c r="B137" s="454">
        <v>20</v>
      </c>
      <c r="C137" s="477" t="s">
        <v>80</v>
      </c>
      <c r="D137" s="469">
        <f>市区町村別_歯科医療費!$D$25</f>
        <v>25098</v>
      </c>
      <c r="E137" s="197">
        <v>1101</v>
      </c>
      <c r="F137" s="209" t="s">
        <v>107</v>
      </c>
      <c r="G137" s="115">
        <v>15955</v>
      </c>
      <c r="H137" s="115">
        <v>128944431.916416</v>
      </c>
      <c r="I137" s="115">
        <v>6848</v>
      </c>
      <c r="J137" s="115">
        <f>IFERROR(H137/G137,"-")</f>
        <v>8081.7569361589476</v>
      </c>
      <c r="K137" s="115">
        <f>IFERROR(H137/I137,"-")</f>
        <v>18829.502324242992</v>
      </c>
      <c r="L137" s="92">
        <f>IFERROR(I137/$D$137,"-")</f>
        <v>0.27285042632879114</v>
      </c>
    </row>
    <row r="138" spans="2:12">
      <c r="B138" s="455"/>
      <c r="C138" s="478"/>
      <c r="D138" s="470"/>
      <c r="E138" s="196">
        <v>1102</v>
      </c>
      <c r="F138" s="210" t="s">
        <v>108</v>
      </c>
      <c r="G138" s="385">
        <v>63898</v>
      </c>
      <c r="H138" s="385">
        <v>510129086.52306199</v>
      </c>
      <c r="I138" s="385">
        <v>12341</v>
      </c>
      <c r="J138" s="116">
        <f t="shared" ref="J138:J143" si="57">IFERROR(H138/G138,"-")</f>
        <v>7983.4906651704587</v>
      </c>
      <c r="K138" s="116">
        <f t="shared" ref="K138:K143" si="58">IFERROR(H138/I138,"-")</f>
        <v>41336.12239875715</v>
      </c>
      <c r="L138" s="93">
        <f t="shared" ref="L138:L143" si="59">IFERROR(I138/$D$137,"-")</f>
        <v>0.49171248705076104</v>
      </c>
    </row>
    <row r="139" spans="2:12" ht="24">
      <c r="B139" s="455"/>
      <c r="C139" s="478"/>
      <c r="D139" s="470"/>
      <c r="E139" s="196">
        <v>1103</v>
      </c>
      <c r="F139" s="211" t="s">
        <v>109</v>
      </c>
      <c r="G139" s="385">
        <v>25721</v>
      </c>
      <c r="H139" s="385">
        <v>253406117.49283999</v>
      </c>
      <c r="I139" s="385">
        <v>7789</v>
      </c>
      <c r="J139" s="116">
        <f t="shared" si="57"/>
        <v>9852.1098515936392</v>
      </c>
      <c r="K139" s="116">
        <f t="shared" si="58"/>
        <v>32533.844844375399</v>
      </c>
      <c r="L139" s="93">
        <f t="shared" si="59"/>
        <v>0.31034345366164634</v>
      </c>
    </row>
    <row r="140" spans="2:12" ht="24">
      <c r="B140" s="455"/>
      <c r="C140" s="478"/>
      <c r="D140" s="470"/>
      <c r="E140" s="196">
        <v>1113</v>
      </c>
      <c r="F140" s="211" t="s">
        <v>110</v>
      </c>
      <c r="G140" s="385">
        <v>9507</v>
      </c>
      <c r="H140" s="385">
        <v>54890187.7844932</v>
      </c>
      <c r="I140" s="385">
        <v>2620</v>
      </c>
      <c r="J140" s="116">
        <f t="shared" si="57"/>
        <v>5773.6602276736303</v>
      </c>
      <c r="K140" s="116">
        <f t="shared" si="58"/>
        <v>20950.45335286</v>
      </c>
      <c r="L140" s="94">
        <f t="shared" si="59"/>
        <v>0.10439078811060643</v>
      </c>
    </row>
    <row r="141" spans="2:12" ht="24">
      <c r="B141" s="455"/>
      <c r="C141" s="478"/>
      <c r="D141" s="470"/>
      <c r="E141" s="196">
        <v>1905</v>
      </c>
      <c r="F141" s="211" t="s">
        <v>111</v>
      </c>
      <c r="G141" s="385">
        <v>25385</v>
      </c>
      <c r="H141" s="385">
        <v>153200269.12023699</v>
      </c>
      <c r="I141" s="385">
        <v>7040</v>
      </c>
      <c r="J141" s="116">
        <f t="shared" si="57"/>
        <v>6035.0706763930275</v>
      </c>
      <c r="K141" s="116">
        <f t="shared" si="58"/>
        <v>21761.401863670028</v>
      </c>
      <c r="L141" s="93">
        <f t="shared" si="59"/>
        <v>0.28050043828193483</v>
      </c>
    </row>
    <row r="142" spans="2:12">
      <c r="B142" s="455"/>
      <c r="C142" s="478"/>
      <c r="D142" s="470"/>
      <c r="E142" s="207" t="s">
        <v>205</v>
      </c>
      <c r="F142" s="208" t="s">
        <v>206</v>
      </c>
      <c r="G142" s="117">
        <v>5957</v>
      </c>
      <c r="H142" s="117">
        <v>51945157.162949003</v>
      </c>
      <c r="I142" s="117">
        <v>2099</v>
      </c>
      <c r="J142" s="118">
        <f t="shared" si="57"/>
        <v>8720.0196681129764</v>
      </c>
      <c r="K142" s="118">
        <f t="shared" si="58"/>
        <v>24747.573684111008</v>
      </c>
      <c r="L142" s="150">
        <f t="shared" si="59"/>
        <v>8.363216192525301E-2</v>
      </c>
    </row>
    <row r="143" spans="2:12">
      <c r="B143" s="456"/>
      <c r="C143" s="479"/>
      <c r="D143" s="471"/>
      <c r="E143" s="460" t="s">
        <v>116</v>
      </c>
      <c r="F143" s="461"/>
      <c r="G143" s="384">
        <v>71986</v>
      </c>
      <c r="H143" s="384">
        <v>1152515249.99999</v>
      </c>
      <c r="I143" s="384">
        <v>13617</v>
      </c>
      <c r="J143" s="108">
        <f t="shared" si="57"/>
        <v>16010.269357930571</v>
      </c>
      <c r="K143" s="108">
        <f t="shared" si="58"/>
        <v>84637.970918703824</v>
      </c>
      <c r="L143" s="90">
        <f t="shared" si="59"/>
        <v>0.54255319148936165</v>
      </c>
    </row>
    <row r="144" spans="2:12">
      <c r="B144" s="454">
        <v>21</v>
      </c>
      <c r="C144" s="477" t="s">
        <v>81</v>
      </c>
      <c r="D144" s="469">
        <f>市区町村別_歯科医療費!$D$26</f>
        <v>16365</v>
      </c>
      <c r="E144" s="197">
        <v>1101</v>
      </c>
      <c r="F144" s="209" t="s">
        <v>107</v>
      </c>
      <c r="G144" s="115">
        <v>11381</v>
      </c>
      <c r="H144" s="115">
        <v>89204595.232711703</v>
      </c>
      <c r="I144" s="115">
        <v>4840</v>
      </c>
      <c r="J144" s="115">
        <f>IFERROR(H144/G144,"-")</f>
        <v>7838.0278738873303</v>
      </c>
      <c r="K144" s="115">
        <f>IFERROR(H144/I144,"-")</f>
        <v>18430.701494361922</v>
      </c>
      <c r="L144" s="92">
        <f>IFERROR(I144/$D$144,"-")</f>
        <v>0.29575313168347084</v>
      </c>
    </row>
    <row r="145" spans="2:12">
      <c r="B145" s="455"/>
      <c r="C145" s="478"/>
      <c r="D145" s="470"/>
      <c r="E145" s="196">
        <v>1102</v>
      </c>
      <c r="F145" s="210" t="s">
        <v>108</v>
      </c>
      <c r="G145" s="385">
        <v>41929</v>
      </c>
      <c r="H145" s="385">
        <v>319839656.80047703</v>
      </c>
      <c r="I145" s="385">
        <v>8169</v>
      </c>
      <c r="J145" s="116">
        <f t="shared" ref="J145:J150" si="60">IFERROR(H145/G145,"-")</f>
        <v>7628.1250876595441</v>
      </c>
      <c r="K145" s="116">
        <f t="shared" ref="K145:K150" si="61">IFERROR(H145/I145,"-")</f>
        <v>39152.853078770597</v>
      </c>
      <c r="L145" s="93">
        <f t="shared" ref="L145:L150" si="62">IFERROR(I145/$D$144,"-")</f>
        <v>0.49917506874427131</v>
      </c>
    </row>
    <row r="146" spans="2:12" ht="24">
      <c r="B146" s="455"/>
      <c r="C146" s="478"/>
      <c r="D146" s="470"/>
      <c r="E146" s="196">
        <v>1103</v>
      </c>
      <c r="F146" s="211" t="s">
        <v>109</v>
      </c>
      <c r="G146" s="385">
        <v>16452</v>
      </c>
      <c r="H146" s="385">
        <v>171718651.71352199</v>
      </c>
      <c r="I146" s="385">
        <v>5165</v>
      </c>
      <c r="J146" s="116">
        <f t="shared" si="60"/>
        <v>10437.554808747993</v>
      </c>
      <c r="K146" s="116">
        <f t="shared" si="61"/>
        <v>33246.592780933592</v>
      </c>
      <c r="L146" s="93">
        <f t="shared" si="62"/>
        <v>0.3156125878399022</v>
      </c>
    </row>
    <row r="147" spans="2:12" ht="24">
      <c r="B147" s="455"/>
      <c r="C147" s="478"/>
      <c r="D147" s="470"/>
      <c r="E147" s="196">
        <v>1113</v>
      </c>
      <c r="F147" s="211" t="s">
        <v>110</v>
      </c>
      <c r="G147" s="385">
        <v>7830</v>
      </c>
      <c r="H147" s="385">
        <v>37916091.431873597</v>
      </c>
      <c r="I147" s="385">
        <v>2121</v>
      </c>
      <c r="J147" s="116">
        <f t="shared" si="60"/>
        <v>4842.4126988344315</v>
      </c>
      <c r="K147" s="116">
        <f t="shared" si="61"/>
        <v>17876.516469530219</v>
      </c>
      <c r="L147" s="94">
        <f t="shared" si="62"/>
        <v>0.12960586617781852</v>
      </c>
    </row>
    <row r="148" spans="2:12" ht="24">
      <c r="B148" s="455"/>
      <c r="C148" s="478"/>
      <c r="D148" s="470"/>
      <c r="E148" s="196">
        <v>1905</v>
      </c>
      <c r="F148" s="211" t="s">
        <v>111</v>
      </c>
      <c r="G148" s="385">
        <v>15934</v>
      </c>
      <c r="H148" s="385">
        <v>95997144.527361497</v>
      </c>
      <c r="I148" s="385">
        <v>4516</v>
      </c>
      <c r="J148" s="116">
        <f t="shared" si="60"/>
        <v>6024.6733103653505</v>
      </c>
      <c r="K148" s="116">
        <f t="shared" si="61"/>
        <v>21257.117920142049</v>
      </c>
      <c r="L148" s="93">
        <f t="shared" si="62"/>
        <v>0.2759547815459823</v>
      </c>
    </row>
    <row r="149" spans="2:12">
      <c r="B149" s="455"/>
      <c r="C149" s="478"/>
      <c r="D149" s="470"/>
      <c r="E149" s="207" t="s">
        <v>205</v>
      </c>
      <c r="F149" s="208" t="s">
        <v>206</v>
      </c>
      <c r="G149" s="117">
        <v>4715</v>
      </c>
      <c r="H149" s="117">
        <v>31021010.2940531</v>
      </c>
      <c r="I149" s="117">
        <v>1325</v>
      </c>
      <c r="J149" s="118">
        <f t="shared" si="60"/>
        <v>6579.2174536697985</v>
      </c>
      <c r="K149" s="118">
        <f t="shared" si="61"/>
        <v>23412.083240794793</v>
      </c>
      <c r="L149" s="150">
        <f t="shared" si="62"/>
        <v>8.0965475099297288E-2</v>
      </c>
    </row>
    <row r="150" spans="2:12">
      <c r="B150" s="456"/>
      <c r="C150" s="479"/>
      <c r="D150" s="471"/>
      <c r="E150" s="460" t="s">
        <v>116</v>
      </c>
      <c r="F150" s="461"/>
      <c r="G150" s="384">
        <v>47257</v>
      </c>
      <c r="H150" s="384">
        <v>745697149.99999905</v>
      </c>
      <c r="I150" s="384">
        <v>8914</v>
      </c>
      <c r="J150" s="108">
        <f t="shared" si="60"/>
        <v>15779.612544173329</v>
      </c>
      <c r="K150" s="108">
        <f t="shared" si="61"/>
        <v>83654.605115548475</v>
      </c>
      <c r="L150" s="90">
        <f t="shared" si="62"/>
        <v>0.54469905285670639</v>
      </c>
    </row>
    <row r="151" spans="2:12">
      <c r="B151" s="454">
        <v>22</v>
      </c>
      <c r="C151" s="477" t="s">
        <v>56</v>
      </c>
      <c r="D151" s="469">
        <f>市区町村別_歯科医療費!$D$27</f>
        <v>21781</v>
      </c>
      <c r="E151" s="197">
        <v>1101</v>
      </c>
      <c r="F151" s="209" t="s">
        <v>107</v>
      </c>
      <c r="G151" s="115">
        <v>14612</v>
      </c>
      <c r="H151" s="115">
        <v>120636490.60805801</v>
      </c>
      <c r="I151" s="115">
        <v>6021</v>
      </c>
      <c r="J151" s="115">
        <f>IFERROR(H151/G151,"-")</f>
        <v>8255.9875860975917</v>
      </c>
      <c r="K151" s="115">
        <f>IFERROR(H151/I151,"-")</f>
        <v>20035.955922281682</v>
      </c>
      <c r="L151" s="92">
        <f>IFERROR(I151/$D$151,"-")</f>
        <v>0.27643358890776365</v>
      </c>
    </row>
    <row r="152" spans="2:12">
      <c r="B152" s="455"/>
      <c r="C152" s="478"/>
      <c r="D152" s="470"/>
      <c r="E152" s="196">
        <v>1102</v>
      </c>
      <c r="F152" s="210" t="s">
        <v>108</v>
      </c>
      <c r="G152" s="385">
        <v>51382</v>
      </c>
      <c r="H152" s="385">
        <v>424962326.34489501</v>
      </c>
      <c r="I152" s="385">
        <v>10224</v>
      </c>
      <c r="J152" s="116">
        <f t="shared" ref="J152:J157" si="63">IFERROR(H152/G152,"-")</f>
        <v>8270.6458749152425</v>
      </c>
      <c r="K152" s="116">
        <f t="shared" ref="K152:K157" si="64">IFERROR(H152/I152,"-")</f>
        <v>41565.172764563285</v>
      </c>
      <c r="L152" s="93">
        <f t="shared" ref="L152:L157" si="65">IFERROR(I152/$D$151,"-")</f>
        <v>0.46939993572379596</v>
      </c>
    </row>
    <row r="153" spans="2:12" ht="24">
      <c r="B153" s="455"/>
      <c r="C153" s="478"/>
      <c r="D153" s="470"/>
      <c r="E153" s="196">
        <v>1103</v>
      </c>
      <c r="F153" s="211" t="s">
        <v>109</v>
      </c>
      <c r="G153" s="385">
        <v>20898</v>
      </c>
      <c r="H153" s="385">
        <v>215748345.80317801</v>
      </c>
      <c r="I153" s="385">
        <v>6650</v>
      </c>
      <c r="J153" s="116">
        <f t="shared" si="63"/>
        <v>10323.875289653461</v>
      </c>
      <c r="K153" s="116">
        <f t="shared" si="64"/>
        <v>32443.36027115459</v>
      </c>
      <c r="L153" s="93">
        <f t="shared" si="65"/>
        <v>0.30531196914742209</v>
      </c>
    </row>
    <row r="154" spans="2:12" ht="24">
      <c r="B154" s="455"/>
      <c r="C154" s="478"/>
      <c r="D154" s="470"/>
      <c r="E154" s="196">
        <v>1113</v>
      </c>
      <c r="F154" s="211" t="s">
        <v>110</v>
      </c>
      <c r="G154" s="385">
        <v>11250</v>
      </c>
      <c r="H154" s="385">
        <v>60374132.345252097</v>
      </c>
      <c r="I154" s="385">
        <v>2964</v>
      </c>
      <c r="J154" s="116">
        <f t="shared" si="63"/>
        <v>5366.5895418001865</v>
      </c>
      <c r="K154" s="116">
        <f t="shared" si="64"/>
        <v>20369.140467359008</v>
      </c>
      <c r="L154" s="94">
        <f t="shared" si="65"/>
        <v>0.13608190624856525</v>
      </c>
    </row>
    <row r="155" spans="2:12" ht="24">
      <c r="B155" s="455"/>
      <c r="C155" s="478"/>
      <c r="D155" s="470"/>
      <c r="E155" s="196">
        <v>1905</v>
      </c>
      <c r="F155" s="211" t="s">
        <v>111</v>
      </c>
      <c r="G155" s="385">
        <v>20197</v>
      </c>
      <c r="H155" s="385">
        <v>126270474.152603</v>
      </c>
      <c r="I155" s="385">
        <v>5485</v>
      </c>
      <c r="J155" s="116">
        <f t="shared" si="63"/>
        <v>6251.9420781602712</v>
      </c>
      <c r="K155" s="116">
        <f t="shared" si="64"/>
        <v>23021.052716974111</v>
      </c>
      <c r="L155" s="93">
        <f t="shared" si="65"/>
        <v>0.25182498507873835</v>
      </c>
    </row>
    <row r="156" spans="2:12">
      <c r="B156" s="455"/>
      <c r="C156" s="478"/>
      <c r="D156" s="470"/>
      <c r="E156" s="207" t="s">
        <v>205</v>
      </c>
      <c r="F156" s="208" t="s">
        <v>206</v>
      </c>
      <c r="G156" s="117">
        <v>3662</v>
      </c>
      <c r="H156" s="117">
        <v>39839290.746011198</v>
      </c>
      <c r="I156" s="117">
        <v>1551</v>
      </c>
      <c r="J156" s="118">
        <f t="shared" si="63"/>
        <v>10879.107249047296</v>
      </c>
      <c r="K156" s="118">
        <f t="shared" si="64"/>
        <v>25686.196483566215</v>
      </c>
      <c r="L156" s="150">
        <f t="shared" si="65"/>
        <v>7.1208851751526567E-2</v>
      </c>
    </row>
    <row r="157" spans="2:12">
      <c r="B157" s="456"/>
      <c r="C157" s="479"/>
      <c r="D157" s="471"/>
      <c r="E157" s="460" t="s">
        <v>116</v>
      </c>
      <c r="F157" s="461"/>
      <c r="G157" s="384">
        <v>58487</v>
      </c>
      <c r="H157" s="384">
        <v>987831059.99999905</v>
      </c>
      <c r="I157" s="384">
        <v>11318</v>
      </c>
      <c r="J157" s="108">
        <f t="shared" si="63"/>
        <v>16889.754304375314</v>
      </c>
      <c r="K157" s="108">
        <f t="shared" si="64"/>
        <v>87279.648347764538</v>
      </c>
      <c r="L157" s="90">
        <f t="shared" si="65"/>
        <v>0.51962719801661994</v>
      </c>
    </row>
    <row r="158" spans="2:12">
      <c r="B158" s="454">
        <v>23</v>
      </c>
      <c r="C158" s="477" t="s">
        <v>82</v>
      </c>
      <c r="D158" s="469">
        <f>市区町村別_歯科医療費!$D$28</f>
        <v>33821</v>
      </c>
      <c r="E158" s="197">
        <v>1101</v>
      </c>
      <c r="F158" s="209" t="s">
        <v>107</v>
      </c>
      <c r="G158" s="115">
        <v>19393</v>
      </c>
      <c r="H158" s="115">
        <v>161587546.973436</v>
      </c>
      <c r="I158" s="115">
        <v>8551</v>
      </c>
      <c r="J158" s="115">
        <f>IFERROR(H158/G158,"-")</f>
        <v>8332.2614847334607</v>
      </c>
      <c r="K158" s="115">
        <f>IFERROR(H158/I158,"-")</f>
        <v>18896.918135122909</v>
      </c>
      <c r="L158" s="92">
        <f>IFERROR(I158/$D$158,"-")</f>
        <v>0.25283108128086101</v>
      </c>
    </row>
    <row r="159" spans="2:12">
      <c r="B159" s="455"/>
      <c r="C159" s="478"/>
      <c r="D159" s="470"/>
      <c r="E159" s="196">
        <v>1102</v>
      </c>
      <c r="F159" s="210" t="s">
        <v>108</v>
      </c>
      <c r="G159" s="385">
        <v>78588</v>
      </c>
      <c r="H159" s="385">
        <v>637320631.73243904</v>
      </c>
      <c r="I159" s="385">
        <v>15642</v>
      </c>
      <c r="J159" s="116">
        <f t="shared" ref="J159:J164" si="66">IFERROR(H159/G159,"-")</f>
        <v>8109.6430973232436</v>
      </c>
      <c r="K159" s="116">
        <f t="shared" ref="K159:K164" si="67">IFERROR(H159/I159,"-")</f>
        <v>40744.19075133864</v>
      </c>
      <c r="L159" s="93">
        <f t="shared" ref="L159:L164" si="68">IFERROR(I159/$D$158,"-")</f>
        <v>0.46249371692143937</v>
      </c>
    </row>
    <row r="160" spans="2:12" ht="24">
      <c r="B160" s="455"/>
      <c r="C160" s="478"/>
      <c r="D160" s="470"/>
      <c r="E160" s="196">
        <v>1103</v>
      </c>
      <c r="F160" s="211" t="s">
        <v>109</v>
      </c>
      <c r="G160" s="385">
        <v>32492</v>
      </c>
      <c r="H160" s="385">
        <v>354362583.92835402</v>
      </c>
      <c r="I160" s="385">
        <v>10257</v>
      </c>
      <c r="J160" s="116">
        <f t="shared" si="66"/>
        <v>10906.148711324449</v>
      </c>
      <c r="K160" s="116">
        <f t="shared" si="67"/>
        <v>34548.365402003903</v>
      </c>
      <c r="L160" s="93">
        <f t="shared" si="68"/>
        <v>0.30327311433724607</v>
      </c>
    </row>
    <row r="161" spans="2:12" ht="24">
      <c r="B161" s="455"/>
      <c r="C161" s="478"/>
      <c r="D161" s="470"/>
      <c r="E161" s="196">
        <v>1113</v>
      </c>
      <c r="F161" s="211" t="s">
        <v>110</v>
      </c>
      <c r="G161" s="385">
        <v>14407</v>
      </c>
      <c r="H161" s="385">
        <v>73691805.065334395</v>
      </c>
      <c r="I161" s="385">
        <v>4442</v>
      </c>
      <c r="J161" s="116">
        <f t="shared" si="66"/>
        <v>5115.0000045349061</v>
      </c>
      <c r="K161" s="116">
        <f t="shared" si="67"/>
        <v>16589.780518985681</v>
      </c>
      <c r="L161" s="94">
        <f t="shared" si="68"/>
        <v>0.13133851748913397</v>
      </c>
    </row>
    <row r="162" spans="2:12" ht="24">
      <c r="B162" s="455"/>
      <c r="C162" s="478"/>
      <c r="D162" s="470"/>
      <c r="E162" s="196">
        <v>1905</v>
      </c>
      <c r="F162" s="211" t="s">
        <v>111</v>
      </c>
      <c r="G162" s="385">
        <v>34615</v>
      </c>
      <c r="H162" s="385">
        <v>213778901.50652999</v>
      </c>
      <c r="I162" s="385">
        <v>9380</v>
      </c>
      <c r="J162" s="116">
        <f t="shared" si="66"/>
        <v>6175.9035535614612</v>
      </c>
      <c r="K162" s="116">
        <f t="shared" si="67"/>
        <v>22790.927665941363</v>
      </c>
      <c r="L162" s="93">
        <f t="shared" si="68"/>
        <v>0.27734247952455576</v>
      </c>
    </row>
    <row r="163" spans="2:12">
      <c r="B163" s="455"/>
      <c r="C163" s="478"/>
      <c r="D163" s="470"/>
      <c r="E163" s="207" t="s">
        <v>205</v>
      </c>
      <c r="F163" s="208" t="s">
        <v>206</v>
      </c>
      <c r="G163" s="117">
        <v>9356</v>
      </c>
      <c r="H163" s="117">
        <v>73511740.793904796</v>
      </c>
      <c r="I163" s="117">
        <v>3007</v>
      </c>
      <c r="J163" s="118">
        <f t="shared" si="66"/>
        <v>7857.1762285062841</v>
      </c>
      <c r="K163" s="118">
        <f t="shared" si="67"/>
        <v>24446.870899203459</v>
      </c>
      <c r="L163" s="150">
        <f t="shared" si="68"/>
        <v>8.8909257561869848E-2</v>
      </c>
    </row>
    <row r="164" spans="2:12">
      <c r="B164" s="456"/>
      <c r="C164" s="479"/>
      <c r="D164" s="471"/>
      <c r="E164" s="460" t="s">
        <v>116</v>
      </c>
      <c r="F164" s="461"/>
      <c r="G164" s="384">
        <v>91025</v>
      </c>
      <c r="H164" s="384">
        <v>1514253209.99999</v>
      </c>
      <c r="I164" s="384">
        <v>17668</v>
      </c>
      <c r="J164" s="108">
        <f t="shared" si="66"/>
        <v>16635.574951936171</v>
      </c>
      <c r="K164" s="108">
        <f t="shared" si="67"/>
        <v>85705.977473397666</v>
      </c>
      <c r="L164" s="90">
        <f t="shared" si="68"/>
        <v>0.52239732710446174</v>
      </c>
    </row>
    <row r="165" spans="2:12">
      <c r="B165" s="454">
        <v>24</v>
      </c>
      <c r="C165" s="477" t="s">
        <v>83</v>
      </c>
      <c r="D165" s="469">
        <f>市区町村別_歯科医療費!$D$29</f>
        <v>15444</v>
      </c>
      <c r="E165" s="197">
        <v>1101</v>
      </c>
      <c r="F165" s="209" t="s">
        <v>107</v>
      </c>
      <c r="G165" s="115">
        <v>12178</v>
      </c>
      <c r="H165" s="115">
        <v>95082067.243256703</v>
      </c>
      <c r="I165" s="115">
        <v>4896</v>
      </c>
      <c r="J165" s="115">
        <f>IFERROR(H165/G165,"-")</f>
        <v>7807.6915128310648</v>
      </c>
      <c r="K165" s="115">
        <f>IFERROR(H165/I165,"-")</f>
        <v>19420.35687158021</v>
      </c>
      <c r="L165" s="92">
        <f>IFERROR(I165/$D$165,"-")</f>
        <v>0.317016317016317</v>
      </c>
    </row>
    <row r="166" spans="2:12">
      <c r="B166" s="455"/>
      <c r="C166" s="478"/>
      <c r="D166" s="470"/>
      <c r="E166" s="196">
        <v>1102</v>
      </c>
      <c r="F166" s="210" t="s">
        <v>108</v>
      </c>
      <c r="G166" s="385">
        <v>43619</v>
      </c>
      <c r="H166" s="385">
        <v>342023608.51089102</v>
      </c>
      <c r="I166" s="385">
        <v>8241</v>
      </c>
      <c r="J166" s="116">
        <f t="shared" ref="J166:J171" si="69">IFERROR(H166/G166,"-")</f>
        <v>7841.1611570850091</v>
      </c>
      <c r="K166" s="116">
        <f t="shared" ref="K166:K171" si="70">IFERROR(H166/I166,"-")</f>
        <v>41502.682746134087</v>
      </c>
      <c r="L166" s="93">
        <f t="shared" ref="L166:L171" si="71">IFERROR(I166/$D$165,"-")</f>
        <v>0.53360528360528359</v>
      </c>
    </row>
    <row r="167" spans="2:12" ht="24">
      <c r="B167" s="455"/>
      <c r="C167" s="478"/>
      <c r="D167" s="470"/>
      <c r="E167" s="196">
        <v>1103</v>
      </c>
      <c r="F167" s="211" t="s">
        <v>109</v>
      </c>
      <c r="G167" s="385">
        <v>17096</v>
      </c>
      <c r="H167" s="385">
        <v>163441185.32781699</v>
      </c>
      <c r="I167" s="385">
        <v>5049</v>
      </c>
      <c r="J167" s="116">
        <f t="shared" si="69"/>
        <v>9560.2003584357153</v>
      </c>
      <c r="K167" s="116">
        <f t="shared" si="70"/>
        <v>32371.001253281243</v>
      </c>
      <c r="L167" s="93">
        <f t="shared" si="71"/>
        <v>0.32692307692307693</v>
      </c>
    </row>
    <row r="168" spans="2:12" ht="24">
      <c r="B168" s="455"/>
      <c r="C168" s="478"/>
      <c r="D168" s="470"/>
      <c r="E168" s="196">
        <v>1113</v>
      </c>
      <c r="F168" s="211" t="s">
        <v>110</v>
      </c>
      <c r="G168" s="385">
        <v>6774</v>
      </c>
      <c r="H168" s="385">
        <v>43255287.064479202</v>
      </c>
      <c r="I168" s="385">
        <v>1856</v>
      </c>
      <c r="J168" s="116">
        <f t="shared" si="69"/>
        <v>6385.4867234247422</v>
      </c>
      <c r="K168" s="116">
        <f t="shared" si="70"/>
        <v>23305.65035801681</v>
      </c>
      <c r="L168" s="94">
        <f t="shared" si="71"/>
        <v>0.12017612017612017</v>
      </c>
    </row>
    <row r="169" spans="2:12" ht="24">
      <c r="B169" s="455"/>
      <c r="C169" s="478"/>
      <c r="D169" s="470"/>
      <c r="E169" s="196">
        <v>1905</v>
      </c>
      <c r="F169" s="211" t="s">
        <v>111</v>
      </c>
      <c r="G169" s="385">
        <v>17246</v>
      </c>
      <c r="H169" s="385">
        <v>98515966.442458302</v>
      </c>
      <c r="I169" s="385">
        <v>4575</v>
      </c>
      <c r="J169" s="116">
        <f t="shared" si="69"/>
        <v>5712.3951317672681</v>
      </c>
      <c r="K169" s="116">
        <f t="shared" si="70"/>
        <v>21533.544577586516</v>
      </c>
      <c r="L169" s="93">
        <f t="shared" si="71"/>
        <v>0.29623154623154624</v>
      </c>
    </row>
    <row r="170" spans="2:12">
      <c r="B170" s="455"/>
      <c r="C170" s="478"/>
      <c r="D170" s="470"/>
      <c r="E170" s="207" t="s">
        <v>205</v>
      </c>
      <c r="F170" s="208" t="s">
        <v>206</v>
      </c>
      <c r="G170" s="117">
        <v>3900</v>
      </c>
      <c r="H170" s="117">
        <v>39584335.4110967</v>
      </c>
      <c r="I170" s="117">
        <v>1332</v>
      </c>
      <c r="J170" s="118">
        <f t="shared" si="69"/>
        <v>10149.829592588898</v>
      </c>
      <c r="K170" s="118">
        <f t="shared" si="70"/>
        <v>29717.969527850375</v>
      </c>
      <c r="L170" s="150">
        <f t="shared" si="71"/>
        <v>8.6247086247086241E-2</v>
      </c>
    </row>
    <row r="171" spans="2:12">
      <c r="B171" s="456"/>
      <c r="C171" s="479"/>
      <c r="D171" s="471"/>
      <c r="E171" s="460" t="s">
        <v>116</v>
      </c>
      <c r="F171" s="461"/>
      <c r="G171" s="384">
        <v>49118</v>
      </c>
      <c r="H171" s="384">
        <v>781902449.99999905</v>
      </c>
      <c r="I171" s="384">
        <v>8959</v>
      </c>
      <c r="J171" s="108">
        <f t="shared" si="69"/>
        <v>15918.857648927054</v>
      </c>
      <c r="K171" s="108">
        <f t="shared" si="70"/>
        <v>87275.639022212199</v>
      </c>
      <c r="L171" s="90">
        <f t="shared" si="71"/>
        <v>0.5800958300958301</v>
      </c>
    </row>
    <row r="172" spans="2:12">
      <c r="B172" s="454">
        <v>25</v>
      </c>
      <c r="C172" s="477" t="s">
        <v>84</v>
      </c>
      <c r="D172" s="469">
        <f>市区町村別_歯科医療費!$D$30</f>
        <v>10686</v>
      </c>
      <c r="E172" s="197">
        <v>1101</v>
      </c>
      <c r="F172" s="209" t="s">
        <v>107</v>
      </c>
      <c r="G172" s="115">
        <v>7310</v>
      </c>
      <c r="H172" s="115">
        <v>52895110.754828103</v>
      </c>
      <c r="I172" s="115">
        <v>3078</v>
      </c>
      <c r="J172" s="115">
        <f>IFERROR(H172/G172,"-")</f>
        <v>7235.9932633143781</v>
      </c>
      <c r="K172" s="115">
        <f>IFERROR(H172/I172,"-")</f>
        <v>17184.896281620568</v>
      </c>
      <c r="L172" s="92">
        <f>IFERROR(I172/$D$172,"-")</f>
        <v>0.28804042672655811</v>
      </c>
    </row>
    <row r="173" spans="2:12">
      <c r="B173" s="455"/>
      <c r="C173" s="478"/>
      <c r="D173" s="470"/>
      <c r="E173" s="196">
        <v>1102</v>
      </c>
      <c r="F173" s="210" t="s">
        <v>108</v>
      </c>
      <c r="G173" s="385">
        <v>27615</v>
      </c>
      <c r="H173" s="385">
        <v>207494199.58904499</v>
      </c>
      <c r="I173" s="385">
        <v>5314</v>
      </c>
      <c r="J173" s="116">
        <f t="shared" ref="J173:J178" si="72">IFERROR(H173/G173,"-")</f>
        <v>7513.8221831991668</v>
      </c>
      <c r="K173" s="116">
        <f t="shared" ref="K173:K178" si="73">IFERROR(H173/I173,"-")</f>
        <v>39046.706734859799</v>
      </c>
      <c r="L173" s="93">
        <f t="shared" ref="L173:L178" si="74">IFERROR(I173/$D$172,"-")</f>
        <v>0.49728616881901555</v>
      </c>
    </row>
    <row r="174" spans="2:12" ht="24">
      <c r="B174" s="455"/>
      <c r="C174" s="478"/>
      <c r="D174" s="470"/>
      <c r="E174" s="196">
        <v>1103</v>
      </c>
      <c r="F174" s="211" t="s">
        <v>109</v>
      </c>
      <c r="G174" s="385">
        <v>10231</v>
      </c>
      <c r="H174" s="385">
        <v>93127497.106087506</v>
      </c>
      <c r="I174" s="385">
        <v>3131</v>
      </c>
      <c r="J174" s="116">
        <f t="shared" si="72"/>
        <v>9102.4823679100282</v>
      </c>
      <c r="K174" s="116">
        <f t="shared" si="73"/>
        <v>29743.691186869211</v>
      </c>
      <c r="L174" s="93">
        <f t="shared" si="74"/>
        <v>0.29300018716077109</v>
      </c>
    </row>
    <row r="175" spans="2:12" ht="24">
      <c r="B175" s="455"/>
      <c r="C175" s="478"/>
      <c r="D175" s="470"/>
      <c r="E175" s="196">
        <v>1113</v>
      </c>
      <c r="F175" s="211" t="s">
        <v>110</v>
      </c>
      <c r="G175" s="385">
        <v>3946</v>
      </c>
      <c r="H175" s="385">
        <v>20808755.6080653</v>
      </c>
      <c r="I175" s="385">
        <v>1151</v>
      </c>
      <c r="J175" s="116">
        <f t="shared" si="72"/>
        <v>5273.3795256120884</v>
      </c>
      <c r="K175" s="116">
        <f t="shared" si="73"/>
        <v>18078.849355399914</v>
      </c>
      <c r="L175" s="94">
        <f t="shared" si="74"/>
        <v>0.10771102376941794</v>
      </c>
    </row>
    <row r="176" spans="2:12" ht="24">
      <c r="B176" s="455"/>
      <c r="C176" s="478"/>
      <c r="D176" s="470"/>
      <c r="E176" s="196">
        <v>1905</v>
      </c>
      <c r="F176" s="211" t="s">
        <v>111</v>
      </c>
      <c r="G176" s="385">
        <v>11003</v>
      </c>
      <c r="H176" s="385">
        <v>61257446.445415303</v>
      </c>
      <c r="I176" s="385">
        <v>2952</v>
      </c>
      <c r="J176" s="116">
        <f t="shared" si="72"/>
        <v>5567.3404022007908</v>
      </c>
      <c r="K176" s="116">
        <f t="shared" si="73"/>
        <v>20751.167495059384</v>
      </c>
      <c r="L176" s="93">
        <f t="shared" si="74"/>
        <v>0.27624929814710836</v>
      </c>
    </row>
    <row r="177" spans="2:12">
      <c r="B177" s="455"/>
      <c r="C177" s="478"/>
      <c r="D177" s="470"/>
      <c r="E177" s="207" t="s">
        <v>205</v>
      </c>
      <c r="F177" s="208" t="s">
        <v>206</v>
      </c>
      <c r="G177" s="117">
        <v>2635</v>
      </c>
      <c r="H177" s="117">
        <v>35525960.496558301</v>
      </c>
      <c r="I177" s="117">
        <v>920</v>
      </c>
      <c r="J177" s="118">
        <f t="shared" si="72"/>
        <v>13482.337949357989</v>
      </c>
      <c r="K177" s="118">
        <f t="shared" si="73"/>
        <v>38615.17445278076</v>
      </c>
      <c r="L177" s="150">
        <f t="shared" si="74"/>
        <v>8.6093954707093398E-2</v>
      </c>
    </row>
    <row r="178" spans="2:12">
      <c r="B178" s="456"/>
      <c r="C178" s="479"/>
      <c r="D178" s="471"/>
      <c r="E178" s="460" t="s">
        <v>116</v>
      </c>
      <c r="F178" s="461"/>
      <c r="G178" s="384">
        <v>30847</v>
      </c>
      <c r="H178" s="384">
        <v>471108969.99999899</v>
      </c>
      <c r="I178" s="384">
        <v>5745</v>
      </c>
      <c r="J178" s="107">
        <f t="shared" si="72"/>
        <v>15272.440431808571</v>
      </c>
      <c r="K178" s="107">
        <f t="shared" si="73"/>
        <v>82003.302001740463</v>
      </c>
      <c r="L178" s="148">
        <f t="shared" si="74"/>
        <v>0.53761931499157778</v>
      </c>
    </row>
    <row r="179" spans="2:12">
      <c r="B179" s="454">
        <v>26</v>
      </c>
      <c r="C179" s="477" t="s">
        <v>30</v>
      </c>
      <c r="D179" s="469">
        <f>市区町村別_歯科医療費!$D$31</f>
        <v>146909</v>
      </c>
      <c r="E179" s="197">
        <v>1101</v>
      </c>
      <c r="F179" s="209" t="s">
        <v>107</v>
      </c>
      <c r="G179" s="115">
        <v>105567</v>
      </c>
      <c r="H179" s="115">
        <v>834977984.31758499</v>
      </c>
      <c r="I179" s="115">
        <v>43663</v>
      </c>
      <c r="J179" s="115">
        <f>IFERROR(H179/G179,"-")</f>
        <v>7909.4601941665951</v>
      </c>
      <c r="K179" s="115">
        <f>IFERROR(H179/I179,"-")</f>
        <v>19123.23899680702</v>
      </c>
      <c r="L179" s="92">
        <f>IFERROR(I179/$D$179,"-")</f>
        <v>0.29721119876930618</v>
      </c>
    </row>
    <row r="180" spans="2:12">
      <c r="B180" s="455"/>
      <c r="C180" s="478"/>
      <c r="D180" s="470"/>
      <c r="E180" s="196">
        <v>1102</v>
      </c>
      <c r="F180" s="210" t="s">
        <v>108</v>
      </c>
      <c r="G180" s="385">
        <v>371611</v>
      </c>
      <c r="H180" s="385">
        <v>2895945174.2720399</v>
      </c>
      <c r="I180" s="385">
        <v>74766</v>
      </c>
      <c r="J180" s="116">
        <f t="shared" ref="J180:J185" si="75">IFERROR(H180/G180,"-")</f>
        <v>7792.9479328438611</v>
      </c>
      <c r="K180" s="116">
        <f t="shared" ref="K180:K185" si="76">IFERROR(H180/I180,"-")</f>
        <v>38733.450689779311</v>
      </c>
      <c r="L180" s="93">
        <f t="shared" ref="L180:L185" si="77">IFERROR(I180/$D$179,"-")</f>
        <v>0.50892729512827672</v>
      </c>
    </row>
    <row r="181" spans="2:12" ht="24">
      <c r="B181" s="455"/>
      <c r="C181" s="478"/>
      <c r="D181" s="470"/>
      <c r="E181" s="196">
        <v>1103</v>
      </c>
      <c r="F181" s="211" t="s">
        <v>109</v>
      </c>
      <c r="G181" s="385">
        <v>160149</v>
      </c>
      <c r="H181" s="385">
        <v>1579000802.9395499</v>
      </c>
      <c r="I181" s="385">
        <v>48691</v>
      </c>
      <c r="J181" s="116">
        <f t="shared" si="75"/>
        <v>9859.5732907451802</v>
      </c>
      <c r="K181" s="116">
        <f t="shared" si="76"/>
        <v>32429.007474472695</v>
      </c>
      <c r="L181" s="93">
        <f t="shared" si="77"/>
        <v>0.33143646747306155</v>
      </c>
    </row>
    <row r="182" spans="2:12" ht="24">
      <c r="B182" s="455"/>
      <c r="C182" s="478"/>
      <c r="D182" s="470"/>
      <c r="E182" s="196">
        <v>1113</v>
      </c>
      <c r="F182" s="211" t="s">
        <v>110</v>
      </c>
      <c r="G182" s="385">
        <v>73207</v>
      </c>
      <c r="H182" s="385">
        <v>387799937.05192202</v>
      </c>
      <c r="I182" s="385">
        <v>20447</v>
      </c>
      <c r="J182" s="116">
        <f t="shared" si="75"/>
        <v>5297.3067746516317</v>
      </c>
      <c r="K182" s="116">
        <f t="shared" si="76"/>
        <v>18966.104418835137</v>
      </c>
      <c r="L182" s="94">
        <f t="shared" si="77"/>
        <v>0.13918139800829085</v>
      </c>
    </row>
    <row r="183" spans="2:12" ht="24">
      <c r="B183" s="455"/>
      <c r="C183" s="478"/>
      <c r="D183" s="470"/>
      <c r="E183" s="196">
        <v>1905</v>
      </c>
      <c r="F183" s="211" t="s">
        <v>111</v>
      </c>
      <c r="G183" s="385">
        <v>147518</v>
      </c>
      <c r="H183" s="385">
        <v>901867543.67866194</v>
      </c>
      <c r="I183" s="385">
        <v>42666</v>
      </c>
      <c r="J183" s="116">
        <f t="shared" si="75"/>
        <v>6113.6101606492903</v>
      </c>
      <c r="K183" s="116">
        <f t="shared" si="76"/>
        <v>21137.850833887918</v>
      </c>
      <c r="L183" s="93">
        <f t="shared" si="77"/>
        <v>0.2904246846687405</v>
      </c>
    </row>
    <row r="184" spans="2:12">
      <c r="B184" s="455"/>
      <c r="C184" s="478"/>
      <c r="D184" s="470"/>
      <c r="E184" s="207" t="s">
        <v>205</v>
      </c>
      <c r="F184" s="208" t="s">
        <v>206</v>
      </c>
      <c r="G184" s="117">
        <v>34799</v>
      </c>
      <c r="H184" s="117">
        <v>296158737.74022502</v>
      </c>
      <c r="I184" s="117">
        <v>13091</v>
      </c>
      <c r="J184" s="118">
        <f t="shared" si="75"/>
        <v>8510.5531118774961</v>
      </c>
      <c r="K184" s="118">
        <f t="shared" si="76"/>
        <v>22623.079805990757</v>
      </c>
      <c r="L184" s="150">
        <f t="shared" si="77"/>
        <v>8.9109584845040127E-2</v>
      </c>
    </row>
    <row r="185" spans="2:12">
      <c r="B185" s="456"/>
      <c r="C185" s="479"/>
      <c r="D185" s="471"/>
      <c r="E185" s="460" t="s">
        <v>116</v>
      </c>
      <c r="F185" s="461"/>
      <c r="G185" s="384">
        <v>428889</v>
      </c>
      <c r="H185" s="384">
        <v>6895750179.9999905</v>
      </c>
      <c r="I185" s="384">
        <v>83986</v>
      </c>
      <c r="J185" s="107">
        <f t="shared" si="75"/>
        <v>16078.16982948966</v>
      </c>
      <c r="K185" s="107">
        <f t="shared" si="76"/>
        <v>82105.948372347659</v>
      </c>
      <c r="L185" s="148">
        <f t="shared" si="77"/>
        <v>0.57168723495497209</v>
      </c>
    </row>
    <row r="186" spans="2:12">
      <c r="B186" s="454">
        <v>27</v>
      </c>
      <c r="C186" s="477" t="s">
        <v>31</v>
      </c>
      <c r="D186" s="469">
        <f>市区町村別_歯科医療費!$D$32</f>
        <v>24767</v>
      </c>
      <c r="E186" s="197">
        <v>1101</v>
      </c>
      <c r="F186" s="209" t="s">
        <v>107</v>
      </c>
      <c r="G186" s="115">
        <v>17861</v>
      </c>
      <c r="H186" s="115">
        <v>131267315.07552101</v>
      </c>
      <c r="I186" s="115">
        <v>7281</v>
      </c>
      <c r="J186" s="115">
        <f>IFERROR(H186/G186,"-")</f>
        <v>7349.3821776787981</v>
      </c>
      <c r="K186" s="115">
        <f>IFERROR(H186/I186,"-")</f>
        <v>18028.748121895482</v>
      </c>
      <c r="L186" s="92">
        <f>IFERROR(I186/$D$186,"-")</f>
        <v>0.29397989259902291</v>
      </c>
    </row>
    <row r="187" spans="2:12">
      <c r="B187" s="455"/>
      <c r="C187" s="478"/>
      <c r="D187" s="470"/>
      <c r="E187" s="196">
        <v>1102</v>
      </c>
      <c r="F187" s="210" t="s">
        <v>108</v>
      </c>
      <c r="G187" s="385">
        <v>62406</v>
      </c>
      <c r="H187" s="385">
        <v>477745534.10131198</v>
      </c>
      <c r="I187" s="385">
        <v>12109</v>
      </c>
      <c r="J187" s="116">
        <f t="shared" ref="J187:J192" si="78">IFERROR(H187/G187,"-")</f>
        <v>7655.4423308866453</v>
      </c>
      <c r="K187" s="116">
        <f t="shared" ref="K187:K192" si="79">IFERROR(H187/I187,"-")</f>
        <v>39453.756222752665</v>
      </c>
      <c r="L187" s="93">
        <f t="shared" ref="L187:L192" si="80">IFERROR(I187/$D$186,"-")</f>
        <v>0.48891670367828161</v>
      </c>
    </row>
    <row r="188" spans="2:12" ht="24">
      <c r="B188" s="455"/>
      <c r="C188" s="478"/>
      <c r="D188" s="470"/>
      <c r="E188" s="196">
        <v>1103</v>
      </c>
      <c r="F188" s="211" t="s">
        <v>109</v>
      </c>
      <c r="G188" s="385">
        <v>26548</v>
      </c>
      <c r="H188" s="385">
        <v>254030637.347303</v>
      </c>
      <c r="I188" s="385">
        <v>7908</v>
      </c>
      <c r="J188" s="116">
        <f t="shared" si="78"/>
        <v>9568.7297479020272</v>
      </c>
      <c r="K188" s="116">
        <f t="shared" si="79"/>
        <v>32123.247009016566</v>
      </c>
      <c r="L188" s="93">
        <f t="shared" si="80"/>
        <v>0.31929583720272942</v>
      </c>
    </row>
    <row r="189" spans="2:12" ht="24">
      <c r="B189" s="455"/>
      <c r="C189" s="478"/>
      <c r="D189" s="470"/>
      <c r="E189" s="196">
        <v>1113</v>
      </c>
      <c r="F189" s="211" t="s">
        <v>110</v>
      </c>
      <c r="G189" s="385">
        <v>11561</v>
      </c>
      <c r="H189" s="385">
        <v>69109311.135571599</v>
      </c>
      <c r="I189" s="385">
        <v>3258</v>
      </c>
      <c r="J189" s="116">
        <f t="shared" si="78"/>
        <v>5977.797001606401</v>
      </c>
      <c r="K189" s="116">
        <f t="shared" si="79"/>
        <v>21212.188807726088</v>
      </c>
      <c r="L189" s="94">
        <f t="shared" si="80"/>
        <v>0.13154600880203496</v>
      </c>
    </row>
    <row r="190" spans="2:12" ht="24">
      <c r="B190" s="455"/>
      <c r="C190" s="478"/>
      <c r="D190" s="470"/>
      <c r="E190" s="196">
        <v>1905</v>
      </c>
      <c r="F190" s="211" t="s">
        <v>111</v>
      </c>
      <c r="G190" s="385">
        <v>27192</v>
      </c>
      <c r="H190" s="385">
        <v>168044150.884633</v>
      </c>
      <c r="I190" s="385">
        <v>7269</v>
      </c>
      <c r="J190" s="116">
        <f t="shared" si="78"/>
        <v>6179.9114035243092</v>
      </c>
      <c r="K190" s="116">
        <f t="shared" si="79"/>
        <v>23117.91867996052</v>
      </c>
      <c r="L190" s="93">
        <f t="shared" si="80"/>
        <v>0.29349537691282757</v>
      </c>
    </row>
    <row r="191" spans="2:12">
      <c r="B191" s="455"/>
      <c r="C191" s="478"/>
      <c r="D191" s="470"/>
      <c r="E191" s="207" t="s">
        <v>205</v>
      </c>
      <c r="F191" s="208" t="s">
        <v>206</v>
      </c>
      <c r="G191" s="117">
        <v>6290</v>
      </c>
      <c r="H191" s="117">
        <v>57191831.455657102</v>
      </c>
      <c r="I191" s="117">
        <v>2357</v>
      </c>
      <c r="J191" s="118">
        <f t="shared" si="78"/>
        <v>9092.5010263365821</v>
      </c>
      <c r="K191" s="118">
        <f t="shared" si="79"/>
        <v>24264.671809782394</v>
      </c>
      <c r="L191" s="150">
        <f t="shared" si="80"/>
        <v>9.5166956030201477E-2</v>
      </c>
    </row>
    <row r="192" spans="2:12">
      <c r="B192" s="456"/>
      <c r="C192" s="479"/>
      <c r="D192" s="471"/>
      <c r="E192" s="460" t="s">
        <v>116</v>
      </c>
      <c r="F192" s="461"/>
      <c r="G192" s="384">
        <v>73282</v>
      </c>
      <c r="H192" s="384">
        <v>1157388779.99999</v>
      </c>
      <c r="I192" s="384">
        <v>13791</v>
      </c>
      <c r="J192" s="107">
        <f t="shared" si="78"/>
        <v>15793.629813596654</v>
      </c>
      <c r="K192" s="107">
        <f t="shared" si="79"/>
        <v>83923.484881443699</v>
      </c>
      <c r="L192" s="148">
        <f t="shared" si="80"/>
        <v>0.55682965235999515</v>
      </c>
    </row>
    <row r="193" spans="2:12">
      <c r="B193" s="454">
        <v>28</v>
      </c>
      <c r="C193" s="477" t="s">
        <v>32</v>
      </c>
      <c r="D193" s="469">
        <f>市区町村別_歯科医療費!$D$33</f>
        <v>21008</v>
      </c>
      <c r="E193" s="197">
        <v>1101</v>
      </c>
      <c r="F193" s="209" t="s">
        <v>107</v>
      </c>
      <c r="G193" s="115">
        <v>14644</v>
      </c>
      <c r="H193" s="115">
        <v>118781485.090101</v>
      </c>
      <c r="I193" s="115">
        <v>5922</v>
      </c>
      <c r="J193" s="115">
        <f>IFERROR(H193/G193,"-")</f>
        <v>8111.2732238528406</v>
      </c>
      <c r="K193" s="115">
        <f>IFERROR(H193/I193,"-")</f>
        <v>20057.663811229482</v>
      </c>
      <c r="L193" s="92">
        <f>IFERROR(I193/$D$193,"-")</f>
        <v>0.28189261233815688</v>
      </c>
    </row>
    <row r="194" spans="2:12">
      <c r="B194" s="455"/>
      <c r="C194" s="478"/>
      <c r="D194" s="470"/>
      <c r="E194" s="196">
        <v>1102</v>
      </c>
      <c r="F194" s="210" t="s">
        <v>108</v>
      </c>
      <c r="G194" s="385">
        <v>48060</v>
      </c>
      <c r="H194" s="385">
        <v>380949524.10477</v>
      </c>
      <c r="I194" s="385">
        <v>9932</v>
      </c>
      <c r="J194" s="116">
        <f t="shared" ref="J194:J199" si="81">IFERROR(H194/G194,"-")</f>
        <v>7926.5402435449441</v>
      </c>
      <c r="K194" s="116">
        <f t="shared" ref="K194:K199" si="82">IFERROR(H194/I194,"-")</f>
        <v>38355.771657749698</v>
      </c>
      <c r="L194" s="93">
        <f t="shared" ref="L194:L199" si="83">IFERROR(I194/$D$193,"-")</f>
        <v>0.47277227722772275</v>
      </c>
    </row>
    <row r="195" spans="2:12" ht="24">
      <c r="B195" s="455"/>
      <c r="C195" s="478"/>
      <c r="D195" s="470"/>
      <c r="E195" s="196">
        <v>1103</v>
      </c>
      <c r="F195" s="211" t="s">
        <v>109</v>
      </c>
      <c r="G195" s="385">
        <v>22044</v>
      </c>
      <c r="H195" s="385">
        <v>223250005.99483499</v>
      </c>
      <c r="I195" s="385">
        <v>6845</v>
      </c>
      <c r="J195" s="116">
        <f t="shared" si="81"/>
        <v>10127.472600019733</v>
      </c>
      <c r="K195" s="116">
        <f t="shared" si="82"/>
        <v>32615.048355710005</v>
      </c>
      <c r="L195" s="93">
        <f t="shared" si="83"/>
        <v>0.32582825590251335</v>
      </c>
    </row>
    <row r="196" spans="2:12" ht="24">
      <c r="B196" s="455"/>
      <c r="C196" s="478"/>
      <c r="D196" s="470"/>
      <c r="E196" s="196">
        <v>1113</v>
      </c>
      <c r="F196" s="211" t="s">
        <v>110</v>
      </c>
      <c r="G196" s="385">
        <v>9472</v>
      </c>
      <c r="H196" s="385">
        <v>47155025.697623998</v>
      </c>
      <c r="I196" s="385">
        <v>2873</v>
      </c>
      <c r="J196" s="116">
        <f t="shared" si="81"/>
        <v>4978.3599765228037</v>
      </c>
      <c r="K196" s="116">
        <f t="shared" si="82"/>
        <v>16413.165923294117</v>
      </c>
      <c r="L196" s="94">
        <f t="shared" si="83"/>
        <v>0.13675742574257427</v>
      </c>
    </row>
    <row r="197" spans="2:12" ht="24">
      <c r="B197" s="455"/>
      <c r="C197" s="478"/>
      <c r="D197" s="470"/>
      <c r="E197" s="196">
        <v>1905</v>
      </c>
      <c r="F197" s="211" t="s">
        <v>111</v>
      </c>
      <c r="G197" s="385">
        <v>18986</v>
      </c>
      <c r="H197" s="385">
        <v>126074967.927515</v>
      </c>
      <c r="I197" s="385">
        <v>5708</v>
      </c>
      <c r="J197" s="116">
        <f t="shared" si="81"/>
        <v>6640.4175670238601</v>
      </c>
      <c r="K197" s="116">
        <f t="shared" si="82"/>
        <v>22087.41554441398</v>
      </c>
      <c r="L197" s="93">
        <f t="shared" si="83"/>
        <v>0.2717060167555217</v>
      </c>
    </row>
    <row r="198" spans="2:12">
      <c r="B198" s="455"/>
      <c r="C198" s="478"/>
      <c r="D198" s="470"/>
      <c r="E198" s="207" t="s">
        <v>205</v>
      </c>
      <c r="F198" s="208" t="s">
        <v>206</v>
      </c>
      <c r="G198" s="117">
        <v>4764</v>
      </c>
      <c r="H198" s="117">
        <v>39475301.185153499</v>
      </c>
      <c r="I198" s="117">
        <v>1779</v>
      </c>
      <c r="J198" s="118">
        <f t="shared" si="81"/>
        <v>8286.1673352547223</v>
      </c>
      <c r="K198" s="118">
        <f t="shared" si="82"/>
        <v>22189.601565572513</v>
      </c>
      <c r="L198" s="150">
        <f t="shared" si="83"/>
        <v>8.4682025894897178E-2</v>
      </c>
    </row>
    <row r="199" spans="2:12">
      <c r="B199" s="456"/>
      <c r="C199" s="479"/>
      <c r="D199" s="471"/>
      <c r="E199" s="460" t="s">
        <v>116</v>
      </c>
      <c r="F199" s="461"/>
      <c r="G199" s="384">
        <v>56203</v>
      </c>
      <c r="H199" s="384">
        <v>935686309.99999905</v>
      </c>
      <c r="I199" s="384">
        <v>11303</v>
      </c>
      <c r="J199" s="108">
        <f t="shared" si="81"/>
        <v>16648.333896767061</v>
      </c>
      <c r="K199" s="108">
        <f t="shared" si="82"/>
        <v>82782.120675926664</v>
      </c>
      <c r="L199" s="90">
        <f t="shared" si="83"/>
        <v>0.53803313023610055</v>
      </c>
    </row>
    <row r="200" spans="2:12">
      <c r="B200" s="454">
        <v>29</v>
      </c>
      <c r="C200" s="477" t="s">
        <v>33</v>
      </c>
      <c r="D200" s="469">
        <f>市区町村別_歯科医療費!$D$34</f>
        <v>17258</v>
      </c>
      <c r="E200" s="197">
        <v>1101</v>
      </c>
      <c r="F200" s="209" t="s">
        <v>107</v>
      </c>
      <c r="G200" s="115">
        <v>12019</v>
      </c>
      <c r="H200" s="115">
        <v>96995476.232887998</v>
      </c>
      <c r="I200" s="115">
        <v>5200</v>
      </c>
      <c r="J200" s="115">
        <f>IFERROR(H200/G200,"-")</f>
        <v>8070.1785700048258</v>
      </c>
      <c r="K200" s="115">
        <f>IFERROR(H200/I200,"-")</f>
        <v>18652.976198632306</v>
      </c>
      <c r="L200" s="92">
        <f>IFERROR(I200/$D$200,"-")</f>
        <v>0.30130953760574808</v>
      </c>
    </row>
    <row r="201" spans="2:12">
      <c r="B201" s="455"/>
      <c r="C201" s="478"/>
      <c r="D201" s="470"/>
      <c r="E201" s="196">
        <v>1102</v>
      </c>
      <c r="F201" s="210" t="s">
        <v>108</v>
      </c>
      <c r="G201" s="385">
        <v>46519</v>
      </c>
      <c r="H201" s="385">
        <v>360252587.37734699</v>
      </c>
      <c r="I201" s="385">
        <v>8936</v>
      </c>
      <c r="J201" s="116">
        <f t="shared" ref="J201:J206" si="84">IFERROR(H201/G201,"-")</f>
        <v>7744.2031724101334</v>
      </c>
      <c r="K201" s="116">
        <f t="shared" ref="K201:K206" si="85">IFERROR(H201/I201,"-")</f>
        <v>40314.747915996755</v>
      </c>
      <c r="L201" s="93">
        <f t="shared" ref="L201:L206" si="86">IFERROR(I201/$D$200,"-")</f>
        <v>0.51778885154710863</v>
      </c>
    </row>
    <row r="202" spans="2:12" ht="24">
      <c r="B202" s="455"/>
      <c r="C202" s="478"/>
      <c r="D202" s="470"/>
      <c r="E202" s="196">
        <v>1103</v>
      </c>
      <c r="F202" s="211" t="s">
        <v>109</v>
      </c>
      <c r="G202" s="385">
        <v>18421</v>
      </c>
      <c r="H202" s="385">
        <v>177087433.88836801</v>
      </c>
      <c r="I202" s="385">
        <v>5500</v>
      </c>
      <c r="J202" s="116">
        <f t="shared" si="84"/>
        <v>9613.3453063551387</v>
      </c>
      <c r="K202" s="116">
        <f t="shared" si="85"/>
        <v>32197.715252430546</v>
      </c>
      <c r="L202" s="93">
        <f t="shared" si="86"/>
        <v>0.31869278015992586</v>
      </c>
    </row>
    <row r="203" spans="2:12" ht="24">
      <c r="B203" s="455"/>
      <c r="C203" s="478"/>
      <c r="D203" s="470"/>
      <c r="E203" s="196">
        <v>1113</v>
      </c>
      <c r="F203" s="211" t="s">
        <v>110</v>
      </c>
      <c r="G203" s="385">
        <v>8059</v>
      </c>
      <c r="H203" s="385">
        <v>43584996.491058297</v>
      </c>
      <c r="I203" s="385">
        <v>2278</v>
      </c>
      <c r="J203" s="116">
        <f t="shared" si="84"/>
        <v>5408.238800230587</v>
      </c>
      <c r="K203" s="116">
        <f t="shared" si="85"/>
        <v>19133.009873159921</v>
      </c>
      <c r="L203" s="94">
        <f t="shared" si="86"/>
        <v>0.13199675512805656</v>
      </c>
    </row>
    <row r="204" spans="2:12" ht="24">
      <c r="B204" s="455"/>
      <c r="C204" s="478"/>
      <c r="D204" s="470"/>
      <c r="E204" s="196">
        <v>1905</v>
      </c>
      <c r="F204" s="211" t="s">
        <v>111</v>
      </c>
      <c r="G204" s="385">
        <v>17342</v>
      </c>
      <c r="H204" s="385">
        <v>106141189.407341</v>
      </c>
      <c r="I204" s="385">
        <v>4902</v>
      </c>
      <c r="J204" s="116">
        <f t="shared" si="84"/>
        <v>6120.46992315425</v>
      </c>
      <c r="K204" s="116">
        <f t="shared" si="85"/>
        <v>21652.629418062221</v>
      </c>
      <c r="L204" s="93">
        <f t="shared" si="86"/>
        <v>0.28404218333526482</v>
      </c>
    </row>
    <row r="205" spans="2:12">
      <c r="B205" s="455"/>
      <c r="C205" s="478"/>
      <c r="D205" s="470"/>
      <c r="E205" s="207" t="s">
        <v>205</v>
      </c>
      <c r="F205" s="208" t="s">
        <v>206</v>
      </c>
      <c r="G205" s="117">
        <v>4838</v>
      </c>
      <c r="H205" s="117">
        <v>41453146.602995202</v>
      </c>
      <c r="I205" s="117">
        <v>1777</v>
      </c>
      <c r="J205" s="118">
        <f t="shared" si="84"/>
        <v>8568.2403065306335</v>
      </c>
      <c r="K205" s="118">
        <f t="shared" si="85"/>
        <v>23327.600789530221</v>
      </c>
      <c r="L205" s="150">
        <f t="shared" si="86"/>
        <v>0.10296674006257968</v>
      </c>
    </row>
    <row r="206" spans="2:12">
      <c r="B206" s="456"/>
      <c r="C206" s="479"/>
      <c r="D206" s="471"/>
      <c r="E206" s="460" t="s">
        <v>116</v>
      </c>
      <c r="F206" s="461"/>
      <c r="G206" s="384">
        <v>52383</v>
      </c>
      <c r="H206" s="384">
        <v>825514829.99999905</v>
      </c>
      <c r="I206" s="384">
        <v>9886</v>
      </c>
      <c r="J206" s="107">
        <f t="shared" si="84"/>
        <v>15759.21253078287</v>
      </c>
      <c r="K206" s="107">
        <f t="shared" si="85"/>
        <v>83503.422010924449</v>
      </c>
      <c r="L206" s="148">
        <f t="shared" si="86"/>
        <v>0.57283578630200482</v>
      </c>
    </row>
    <row r="207" spans="2:12">
      <c r="B207" s="454">
        <v>30</v>
      </c>
      <c r="C207" s="477" t="s">
        <v>34</v>
      </c>
      <c r="D207" s="469">
        <f>市区町村別_歯科医療費!$D$35</f>
        <v>23108</v>
      </c>
      <c r="E207" s="197">
        <v>1101</v>
      </c>
      <c r="F207" s="209" t="s">
        <v>107</v>
      </c>
      <c r="G207" s="115">
        <v>15349</v>
      </c>
      <c r="H207" s="115">
        <v>130869226.111388</v>
      </c>
      <c r="I207" s="115">
        <v>6618</v>
      </c>
      <c r="J207" s="115">
        <f>IFERROR(H207/G207,"-")</f>
        <v>8526.2379380668444</v>
      </c>
      <c r="K207" s="115">
        <f>IFERROR(H207/I207,"-")</f>
        <v>19774.739515168934</v>
      </c>
      <c r="L207" s="92">
        <f>IFERROR(I207/$D$207,"-")</f>
        <v>0.28639432231261902</v>
      </c>
    </row>
    <row r="208" spans="2:12">
      <c r="B208" s="455"/>
      <c r="C208" s="478"/>
      <c r="D208" s="470"/>
      <c r="E208" s="196">
        <v>1102</v>
      </c>
      <c r="F208" s="210" t="s">
        <v>108</v>
      </c>
      <c r="G208" s="385">
        <v>54113</v>
      </c>
      <c r="H208" s="385">
        <v>433379232.93821299</v>
      </c>
      <c r="I208" s="385">
        <v>11106</v>
      </c>
      <c r="J208" s="116">
        <f t="shared" ref="J208:J213" si="87">IFERROR(H208/G208,"-")</f>
        <v>8008.7822323325818</v>
      </c>
      <c r="K208" s="116">
        <f t="shared" ref="K208:K213" si="88">IFERROR(H208/I208,"-")</f>
        <v>39022.081121755175</v>
      </c>
      <c r="L208" s="93">
        <f t="shared" ref="L208:L213" si="89">IFERROR(I208/$D$207,"-")</f>
        <v>0.48061277479660724</v>
      </c>
    </row>
    <row r="209" spans="2:12" ht="24">
      <c r="B209" s="455"/>
      <c r="C209" s="478"/>
      <c r="D209" s="470"/>
      <c r="E209" s="196">
        <v>1103</v>
      </c>
      <c r="F209" s="211" t="s">
        <v>109</v>
      </c>
      <c r="G209" s="385">
        <v>23510</v>
      </c>
      <c r="H209" s="385">
        <v>254560186.685159</v>
      </c>
      <c r="I209" s="385">
        <v>7375</v>
      </c>
      <c r="J209" s="116">
        <f t="shared" si="87"/>
        <v>10827.740820296001</v>
      </c>
      <c r="K209" s="116">
        <f t="shared" si="88"/>
        <v>34516.635482733422</v>
      </c>
      <c r="L209" s="93">
        <f t="shared" si="89"/>
        <v>0.31915353989960188</v>
      </c>
    </row>
    <row r="210" spans="2:12" ht="24">
      <c r="B210" s="455"/>
      <c r="C210" s="478"/>
      <c r="D210" s="470"/>
      <c r="E210" s="196">
        <v>1113</v>
      </c>
      <c r="F210" s="211" t="s">
        <v>110</v>
      </c>
      <c r="G210" s="385">
        <v>11474</v>
      </c>
      <c r="H210" s="385">
        <v>68010029.490326598</v>
      </c>
      <c r="I210" s="385">
        <v>3044</v>
      </c>
      <c r="J210" s="116">
        <f t="shared" si="87"/>
        <v>5927.3164973267039</v>
      </c>
      <c r="K210" s="116">
        <f t="shared" si="88"/>
        <v>22342.322434404272</v>
      </c>
      <c r="L210" s="94">
        <f t="shared" si="89"/>
        <v>0.13172927124805262</v>
      </c>
    </row>
    <row r="211" spans="2:12" ht="24">
      <c r="B211" s="455"/>
      <c r="C211" s="478"/>
      <c r="D211" s="470"/>
      <c r="E211" s="196">
        <v>1905</v>
      </c>
      <c r="F211" s="211" t="s">
        <v>111</v>
      </c>
      <c r="G211" s="385">
        <v>23647</v>
      </c>
      <c r="H211" s="385">
        <v>146784990.34514099</v>
      </c>
      <c r="I211" s="385">
        <v>6737</v>
      </c>
      <c r="J211" s="116">
        <f t="shared" si="87"/>
        <v>6207.3409035032346</v>
      </c>
      <c r="K211" s="116">
        <f t="shared" si="88"/>
        <v>21787.886350770521</v>
      </c>
      <c r="L211" s="93">
        <f t="shared" si="89"/>
        <v>0.29154405400727024</v>
      </c>
    </row>
    <row r="212" spans="2:12">
      <c r="B212" s="455"/>
      <c r="C212" s="478"/>
      <c r="D212" s="470"/>
      <c r="E212" s="207" t="s">
        <v>205</v>
      </c>
      <c r="F212" s="208" t="s">
        <v>206</v>
      </c>
      <c r="G212" s="117">
        <v>4564</v>
      </c>
      <c r="H212" s="117">
        <v>44939844.429769501</v>
      </c>
      <c r="I212" s="117">
        <v>1833</v>
      </c>
      <c r="J212" s="118">
        <f t="shared" si="87"/>
        <v>9846.5916804928802</v>
      </c>
      <c r="K212" s="118">
        <f t="shared" si="88"/>
        <v>24517.100070796238</v>
      </c>
      <c r="L212" s="150">
        <f t="shared" si="89"/>
        <v>7.9323178120131552E-2</v>
      </c>
    </row>
    <row r="213" spans="2:12">
      <c r="B213" s="456"/>
      <c r="C213" s="479"/>
      <c r="D213" s="471"/>
      <c r="E213" s="460" t="s">
        <v>116</v>
      </c>
      <c r="F213" s="461"/>
      <c r="G213" s="384">
        <v>64189</v>
      </c>
      <c r="H213" s="384">
        <v>1078543509.99999</v>
      </c>
      <c r="I213" s="384">
        <v>12803</v>
      </c>
      <c r="J213" s="108">
        <f t="shared" si="87"/>
        <v>16802.62210035972</v>
      </c>
      <c r="K213" s="108">
        <f t="shared" si="88"/>
        <v>84241.467624774668</v>
      </c>
      <c r="L213" s="90">
        <f t="shared" si="89"/>
        <v>0.55405054526570885</v>
      </c>
    </row>
    <row r="214" spans="2:12">
      <c r="B214" s="454">
        <v>31</v>
      </c>
      <c r="C214" s="477" t="s">
        <v>35</v>
      </c>
      <c r="D214" s="469">
        <f>市区町村別_歯科医療費!$D$36</f>
        <v>31562</v>
      </c>
      <c r="E214" s="197">
        <v>1101</v>
      </c>
      <c r="F214" s="209" t="s">
        <v>107</v>
      </c>
      <c r="G214" s="115">
        <v>23987</v>
      </c>
      <c r="H214" s="115">
        <v>188539809.01323599</v>
      </c>
      <c r="I214" s="115">
        <v>9497</v>
      </c>
      <c r="J214" s="115">
        <f>IFERROR(H214/G214,"-")</f>
        <v>7860.0829204667525</v>
      </c>
      <c r="K214" s="115">
        <f>IFERROR(H214/I214,"-")</f>
        <v>19852.564916630094</v>
      </c>
      <c r="L214" s="92">
        <f>IFERROR(I214/$D$214,"-")</f>
        <v>0.30089981623471262</v>
      </c>
    </row>
    <row r="215" spans="2:12">
      <c r="B215" s="455"/>
      <c r="C215" s="478"/>
      <c r="D215" s="470"/>
      <c r="E215" s="196">
        <v>1102</v>
      </c>
      <c r="F215" s="210" t="s">
        <v>108</v>
      </c>
      <c r="G215" s="385">
        <v>80279</v>
      </c>
      <c r="H215" s="385">
        <v>627187355.70350695</v>
      </c>
      <c r="I215" s="385">
        <v>16587</v>
      </c>
      <c r="J215" s="116">
        <f t="shared" ref="J215:J220" si="90">IFERROR(H215/G215,"-")</f>
        <v>7812.5955194198605</v>
      </c>
      <c r="K215" s="116">
        <f t="shared" ref="K215:K220" si="91">IFERROR(H215/I215,"-")</f>
        <v>37811.982619129856</v>
      </c>
      <c r="L215" s="93">
        <f t="shared" ref="L215:L220" si="92">IFERROR(I215/$D$214,"-")</f>
        <v>0.52553703821050635</v>
      </c>
    </row>
    <row r="216" spans="2:12" ht="24">
      <c r="B216" s="455"/>
      <c r="C216" s="478"/>
      <c r="D216" s="470"/>
      <c r="E216" s="196">
        <v>1103</v>
      </c>
      <c r="F216" s="211" t="s">
        <v>109</v>
      </c>
      <c r="G216" s="385">
        <v>33119</v>
      </c>
      <c r="H216" s="385">
        <v>329336320.209598</v>
      </c>
      <c r="I216" s="385">
        <v>10318</v>
      </c>
      <c r="J216" s="116">
        <f t="shared" si="90"/>
        <v>9944.0297173706331</v>
      </c>
      <c r="K216" s="116">
        <f t="shared" si="91"/>
        <v>31918.619907888933</v>
      </c>
      <c r="L216" s="93">
        <f t="shared" si="92"/>
        <v>0.32691210949876431</v>
      </c>
    </row>
    <row r="217" spans="2:12" ht="24">
      <c r="B217" s="455"/>
      <c r="C217" s="478"/>
      <c r="D217" s="470"/>
      <c r="E217" s="196">
        <v>1113</v>
      </c>
      <c r="F217" s="211" t="s">
        <v>110</v>
      </c>
      <c r="G217" s="385">
        <v>14560</v>
      </c>
      <c r="H217" s="385">
        <v>73231209.675394595</v>
      </c>
      <c r="I217" s="385">
        <v>4411</v>
      </c>
      <c r="J217" s="116">
        <f t="shared" si="90"/>
        <v>5029.6160491342443</v>
      </c>
      <c r="K217" s="116">
        <f t="shared" si="91"/>
        <v>16601.951864745999</v>
      </c>
      <c r="L217" s="94">
        <f t="shared" si="92"/>
        <v>0.13975666941258474</v>
      </c>
    </row>
    <row r="218" spans="2:12" ht="24">
      <c r="B218" s="455"/>
      <c r="C218" s="478"/>
      <c r="D218" s="470"/>
      <c r="E218" s="196">
        <v>1905</v>
      </c>
      <c r="F218" s="211" t="s">
        <v>111</v>
      </c>
      <c r="G218" s="385">
        <v>28137</v>
      </c>
      <c r="H218" s="385">
        <v>166304065.99475199</v>
      </c>
      <c r="I218" s="385">
        <v>8732</v>
      </c>
      <c r="J218" s="116">
        <f t="shared" si="90"/>
        <v>5910.5116392917507</v>
      </c>
      <c r="K218" s="116">
        <f t="shared" si="91"/>
        <v>19045.357992985799</v>
      </c>
      <c r="L218" s="93">
        <f t="shared" si="92"/>
        <v>0.2766618085038971</v>
      </c>
    </row>
    <row r="219" spans="2:12">
      <c r="B219" s="455"/>
      <c r="C219" s="478"/>
      <c r="D219" s="470"/>
      <c r="E219" s="207" t="s">
        <v>205</v>
      </c>
      <c r="F219" s="208" t="s">
        <v>206</v>
      </c>
      <c r="G219" s="117">
        <v>6530</v>
      </c>
      <c r="H219" s="117">
        <v>55905759.403509498</v>
      </c>
      <c r="I219" s="117">
        <v>2286</v>
      </c>
      <c r="J219" s="118">
        <f t="shared" si="90"/>
        <v>8561.3720372908883</v>
      </c>
      <c r="K219" s="118">
        <f t="shared" si="91"/>
        <v>24455.712774938536</v>
      </c>
      <c r="L219" s="150">
        <f t="shared" si="92"/>
        <v>7.2428870160319375E-2</v>
      </c>
    </row>
    <row r="220" spans="2:12">
      <c r="B220" s="456"/>
      <c r="C220" s="479"/>
      <c r="D220" s="471"/>
      <c r="E220" s="460" t="s">
        <v>116</v>
      </c>
      <c r="F220" s="461"/>
      <c r="G220" s="384">
        <v>91148</v>
      </c>
      <c r="H220" s="384">
        <v>1440504519.99999</v>
      </c>
      <c r="I220" s="384">
        <v>18179</v>
      </c>
      <c r="J220" s="107">
        <f t="shared" si="90"/>
        <v>15804.016763944244</v>
      </c>
      <c r="K220" s="107">
        <f t="shared" si="91"/>
        <v>79240.030804774186</v>
      </c>
      <c r="L220" s="148">
        <f t="shared" si="92"/>
        <v>0.57597744122679173</v>
      </c>
    </row>
    <row r="221" spans="2:12">
      <c r="B221" s="454">
        <v>32</v>
      </c>
      <c r="C221" s="477" t="s">
        <v>36</v>
      </c>
      <c r="D221" s="469">
        <f>市区町村別_歯科医療費!$D$37</f>
        <v>25703</v>
      </c>
      <c r="E221" s="197">
        <v>1101</v>
      </c>
      <c r="F221" s="209" t="s">
        <v>107</v>
      </c>
      <c r="G221" s="115">
        <v>16874</v>
      </c>
      <c r="H221" s="115">
        <v>129788817.436588</v>
      </c>
      <c r="I221" s="115">
        <v>6940</v>
      </c>
      <c r="J221" s="115">
        <f>IFERROR(H221/G221,"-")</f>
        <v>7691.6449826115922</v>
      </c>
      <c r="K221" s="115">
        <f>IFERROR(H221/I221,"-")</f>
        <v>18701.558708442077</v>
      </c>
      <c r="L221" s="92">
        <f>IFERROR(I221/$D$221,"-")</f>
        <v>0.27000739213321401</v>
      </c>
    </row>
    <row r="222" spans="2:12">
      <c r="B222" s="455"/>
      <c r="C222" s="478"/>
      <c r="D222" s="470"/>
      <c r="E222" s="196">
        <v>1102</v>
      </c>
      <c r="F222" s="210" t="s">
        <v>108</v>
      </c>
      <c r="G222" s="385">
        <v>63741</v>
      </c>
      <c r="H222" s="385">
        <v>481831944.09154099</v>
      </c>
      <c r="I222" s="385">
        <v>12586</v>
      </c>
      <c r="J222" s="116">
        <f t="shared" ref="J222:J227" si="93">IFERROR(H222/G222,"-")</f>
        <v>7559.2153259525421</v>
      </c>
      <c r="K222" s="116">
        <f t="shared" ref="K222:K227" si="94">IFERROR(H222/I222,"-")</f>
        <v>38283.167336051243</v>
      </c>
      <c r="L222" s="93">
        <f t="shared" ref="L222:L227" si="95">IFERROR(I222/$D$221,"-")</f>
        <v>0.48967046648251178</v>
      </c>
    </row>
    <row r="223" spans="2:12" ht="24">
      <c r="B223" s="455"/>
      <c r="C223" s="478"/>
      <c r="D223" s="470"/>
      <c r="E223" s="196">
        <v>1103</v>
      </c>
      <c r="F223" s="211" t="s">
        <v>109</v>
      </c>
      <c r="G223" s="385">
        <v>28886</v>
      </c>
      <c r="H223" s="385">
        <v>260008489.51170099</v>
      </c>
      <c r="I223" s="385">
        <v>8257</v>
      </c>
      <c r="J223" s="116">
        <f t="shared" si="93"/>
        <v>9001.1939871114373</v>
      </c>
      <c r="K223" s="116">
        <f t="shared" si="94"/>
        <v>31489.462215296233</v>
      </c>
      <c r="L223" s="93">
        <f t="shared" si="95"/>
        <v>0.32124654709566974</v>
      </c>
    </row>
    <row r="224" spans="2:12" ht="24">
      <c r="B224" s="455"/>
      <c r="C224" s="478"/>
      <c r="D224" s="470"/>
      <c r="E224" s="196">
        <v>1113</v>
      </c>
      <c r="F224" s="211" t="s">
        <v>110</v>
      </c>
      <c r="G224" s="385">
        <v>14615</v>
      </c>
      <c r="H224" s="385">
        <v>64213261.684365802</v>
      </c>
      <c r="I224" s="385">
        <v>3634</v>
      </c>
      <c r="J224" s="116">
        <f t="shared" si="93"/>
        <v>4393.6545798402876</v>
      </c>
      <c r="K224" s="116">
        <f t="shared" si="94"/>
        <v>17670.132549357677</v>
      </c>
      <c r="L224" s="94">
        <f t="shared" si="95"/>
        <v>0.14138427420923627</v>
      </c>
    </row>
    <row r="225" spans="2:12" ht="24">
      <c r="B225" s="455"/>
      <c r="C225" s="478"/>
      <c r="D225" s="470"/>
      <c r="E225" s="196">
        <v>1905</v>
      </c>
      <c r="F225" s="211" t="s">
        <v>111</v>
      </c>
      <c r="G225" s="385">
        <v>25065</v>
      </c>
      <c r="H225" s="385">
        <v>144040031.06846499</v>
      </c>
      <c r="I225" s="385">
        <v>7106</v>
      </c>
      <c r="J225" s="116">
        <f t="shared" si="93"/>
        <v>5746.6599269285853</v>
      </c>
      <c r="K225" s="116">
        <f t="shared" si="94"/>
        <v>20270.198574228118</v>
      </c>
      <c r="L225" s="93">
        <f t="shared" si="95"/>
        <v>0.27646578220441193</v>
      </c>
    </row>
    <row r="226" spans="2:12">
      <c r="B226" s="455"/>
      <c r="C226" s="478"/>
      <c r="D226" s="470"/>
      <c r="E226" s="207" t="s">
        <v>205</v>
      </c>
      <c r="F226" s="208" t="s">
        <v>206</v>
      </c>
      <c r="G226" s="117">
        <v>6310</v>
      </c>
      <c r="H226" s="117">
        <v>43847406.2073358</v>
      </c>
      <c r="I226" s="117">
        <v>2478</v>
      </c>
      <c r="J226" s="118">
        <f t="shared" si="93"/>
        <v>6948.8757856316643</v>
      </c>
      <c r="K226" s="118">
        <f t="shared" si="94"/>
        <v>17694.675628464811</v>
      </c>
      <c r="L226" s="150">
        <f t="shared" si="95"/>
        <v>9.6408979496556815E-2</v>
      </c>
    </row>
    <row r="227" spans="2:12">
      <c r="B227" s="456"/>
      <c r="C227" s="479"/>
      <c r="D227" s="471"/>
      <c r="E227" s="460" t="s">
        <v>116</v>
      </c>
      <c r="F227" s="461"/>
      <c r="G227" s="384">
        <v>71189</v>
      </c>
      <c r="H227" s="384">
        <v>1123729949.99999</v>
      </c>
      <c r="I227" s="384">
        <v>13810</v>
      </c>
      <c r="J227" s="107">
        <f t="shared" si="93"/>
        <v>15785.162735815786</v>
      </c>
      <c r="K227" s="107">
        <f t="shared" si="94"/>
        <v>81370.742215784936</v>
      </c>
      <c r="L227" s="148">
        <f t="shared" si="95"/>
        <v>0.53729136676652534</v>
      </c>
    </row>
    <row r="228" spans="2:12">
      <c r="B228" s="454">
        <v>33</v>
      </c>
      <c r="C228" s="477" t="s">
        <v>37</v>
      </c>
      <c r="D228" s="469">
        <f>市区町村別_歯科医療費!$D$38</f>
        <v>7555</v>
      </c>
      <c r="E228" s="197">
        <v>1101</v>
      </c>
      <c r="F228" s="209" t="s">
        <v>107</v>
      </c>
      <c r="G228" s="115">
        <v>4833</v>
      </c>
      <c r="H228" s="115">
        <v>38735855.357859902</v>
      </c>
      <c r="I228" s="115">
        <v>2205</v>
      </c>
      <c r="J228" s="115">
        <f>IFERROR(H228/G228,"-")</f>
        <v>8014.8676511193671</v>
      </c>
      <c r="K228" s="115">
        <f>IFERROR(H228/I228,"-")</f>
        <v>17567.281341433063</v>
      </c>
      <c r="L228" s="92">
        <f>IFERROR(I228/$D$228,"-")</f>
        <v>0.29185969556585045</v>
      </c>
    </row>
    <row r="229" spans="2:12">
      <c r="B229" s="455"/>
      <c r="C229" s="478"/>
      <c r="D229" s="470"/>
      <c r="E229" s="196">
        <v>1102</v>
      </c>
      <c r="F229" s="210" t="s">
        <v>108</v>
      </c>
      <c r="G229" s="385">
        <v>16493</v>
      </c>
      <c r="H229" s="385">
        <v>134598995.95535299</v>
      </c>
      <c r="I229" s="385">
        <v>3512</v>
      </c>
      <c r="J229" s="116">
        <f t="shared" ref="J229:J234" si="96">IFERROR(H229/G229,"-")</f>
        <v>8160.9771391107133</v>
      </c>
      <c r="K229" s="116">
        <f t="shared" ref="K229:K234" si="97">IFERROR(H229/I229,"-")</f>
        <v>38325.454429200741</v>
      </c>
      <c r="L229" s="93">
        <f t="shared" ref="L229:L234" si="98">IFERROR(I229/$D$228,"-")</f>
        <v>0.46485771012574456</v>
      </c>
    </row>
    <row r="230" spans="2:12" ht="24">
      <c r="B230" s="455"/>
      <c r="C230" s="478"/>
      <c r="D230" s="470"/>
      <c r="E230" s="196">
        <v>1103</v>
      </c>
      <c r="F230" s="211" t="s">
        <v>109</v>
      </c>
      <c r="G230" s="385">
        <v>7621</v>
      </c>
      <c r="H230" s="385">
        <v>80727729.302588195</v>
      </c>
      <c r="I230" s="385">
        <v>2489</v>
      </c>
      <c r="J230" s="116">
        <f t="shared" si="96"/>
        <v>10592.800065947802</v>
      </c>
      <c r="K230" s="116">
        <f t="shared" si="97"/>
        <v>32433.800442984408</v>
      </c>
      <c r="L230" s="93">
        <f t="shared" si="98"/>
        <v>0.32945069490403706</v>
      </c>
    </row>
    <row r="231" spans="2:12" ht="24">
      <c r="B231" s="455"/>
      <c r="C231" s="478"/>
      <c r="D231" s="470"/>
      <c r="E231" s="196">
        <v>1113</v>
      </c>
      <c r="F231" s="211" t="s">
        <v>110</v>
      </c>
      <c r="G231" s="385">
        <v>3466</v>
      </c>
      <c r="H231" s="385">
        <v>22496102.8775816</v>
      </c>
      <c r="I231" s="385">
        <v>949</v>
      </c>
      <c r="J231" s="116">
        <f t="shared" si="96"/>
        <v>6490.5086201908825</v>
      </c>
      <c r="K231" s="116">
        <f t="shared" si="97"/>
        <v>23705.060987967965</v>
      </c>
      <c r="L231" s="94">
        <f t="shared" si="98"/>
        <v>0.12561217736598279</v>
      </c>
    </row>
    <row r="232" spans="2:12" ht="24">
      <c r="B232" s="455"/>
      <c r="C232" s="478"/>
      <c r="D232" s="470"/>
      <c r="E232" s="196">
        <v>1905</v>
      </c>
      <c r="F232" s="211" t="s">
        <v>111</v>
      </c>
      <c r="G232" s="385">
        <v>7149</v>
      </c>
      <c r="H232" s="385">
        <v>44478148.0508122</v>
      </c>
      <c r="I232" s="385">
        <v>2213</v>
      </c>
      <c r="J232" s="116">
        <f t="shared" si="96"/>
        <v>6221.5901595764726</v>
      </c>
      <c r="K232" s="116">
        <f t="shared" si="97"/>
        <v>20098.575712070582</v>
      </c>
      <c r="L232" s="93">
        <f t="shared" si="98"/>
        <v>0.29291859695565853</v>
      </c>
    </row>
    <row r="233" spans="2:12">
      <c r="B233" s="455"/>
      <c r="C233" s="478"/>
      <c r="D233" s="470"/>
      <c r="E233" s="207" t="s">
        <v>205</v>
      </c>
      <c r="F233" s="208" t="s">
        <v>206</v>
      </c>
      <c r="G233" s="117">
        <v>1503</v>
      </c>
      <c r="H233" s="117">
        <v>13345448.4558041</v>
      </c>
      <c r="I233" s="117">
        <v>581</v>
      </c>
      <c r="J233" s="118">
        <f t="shared" si="96"/>
        <v>8879.2072227572189</v>
      </c>
      <c r="K233" s="118">
        <f t="shared" si="97"/>
        <v>22969.790801728228</v>
      </c>
      <c r="L233" s="150">
        <f t="shared" si="98"/>
        <v>7.6902713434811379E-2</v>
      </c>
    </row>
    <row r="234" spans="2:12">
      <c r="B234" s="456"/>
      <c r="C234" s="479"/>
      <c r="D234" s="471"/>
      <c r="E234" s="460" t="s">
        <v>116</v>
      </c>
      <c r="F234" s="461"/>
      <c r="G234" s="384">
        <v>20495</v>
      </c>
      <c r="H234" s="384">
        <v>334382279.99999899</v>
      </c>
      <c r="I234" s="384">
        <v>4216</v>
      </c>
      <c r="J234" s="107">
        <f t="shared" si="96"/>
        <v>16315.310075628153</v>
      </c>
      <c r="K234" s="107">
        <f t="shared" si="97"/>
        <v>79312.685009487424</v>
      </c>
      <c r="L234" s="148">
        <f t="shared" si="98"/>
        <v>0.55804103242885505</v>
      </c>
    </row>
    <row r="235" spans="2:12">
      <c r="B235" s="454">
        <v>34</v>
      </c>
      <c r="C235" s="477" t="s">
        <v>38</v>
      </c>
      <c r="D235" s="469">
        <f>市区町村別_歯科医療費!$D$39</f>
        <v>32422</v>
      </c>
      <c r="E235" s="197">
        <v>1101</v>
      </c>
      <c r="F235" s="209" t="s">
        <v>107</v>
      </c>
      <c r="G235" s="115">
        <v>20973</v>
      </c>
      <c r="H235" s="115">
        <v>159028769.832232</v>
      </c>
      <c r="I235" s="115">
        <v>8641</v>
      </c>
      <c r="J235" s="115">
        <f>IFERROR(H235/G235,"-")</f>
        <v>7582.5475531508127</v>
      </c>
      <c r="K235" s="115">
        <f>IFERROR(H235/I235,"-")</f>
        <v>18403.97752947946</v>
      </c>
      <c r="L235" s="92">
        <f>IFERROR(I235/$D$235,"-")</f>
        <v>0.26651656282770958</v>
      </c>
    </row>
    <row r="236" spans="2:12">
      <c r="B236" s="455"/>
      <c r="C236" s="478"/>
      <c r="D236" s="470"/>
      <c r="E236" s="196">
        <v>1102</v>
      </c>
      <c r="F236" s="210" t="s">
        <v>108</v>
      </c>
      <c r="G236" s="385">
        <v>63310</v>
      </c>
      <c r="H236" s="385">
        <v>488465591.29155999</v>
      </c>
      <c r="I236" s="385">
        <v>13744</v>
      </c>
      <c r="J236" s="116">
        <f t="shared" ref="J236:J241" si="99">IFERROR(H236/G236,"-")</f>
        <v>7715.4571361800663</v>
      </c>
      <c r="K236" s="116">
        <f t="shared" ref="K236:K241" si="100">IFERROR(H236/I236,"-")</f>
        <v>35540.278761027359</v>
      </c>
      <c r="L236" s="93">
        <f t="shared" ref="L236:L241" si="101">IFERROR(I236/$D$235,"-")</f>
        <v>0.42390969095058911</v>
      </c>
    </row>
    <row r="237" spans="2:12" ht="24">
      <c r="B237" s="455"/>
      <c r="C237" s="478"/>
      <c r="D237" s="470"/>
      <c r="E237" s="196">
        <v>1103</v>
      </c>
      <c r="F237" s="211" t="s">
        <v>109</v>
      </c>
      <c r="G237" s="385">
        <v>29036</v>
      </c>
      <c r="H237" s="385">
        <v>306745532.883757</v>
      </c>
      <c r="I237" s="385">
        <v>9656</v>
      </c>
      <c r="J237" s="116">
        <f t="shared" si="99"/>
        <v>10564.317842807446</v>
      </c>
      <c r="K237" s="116">
        <f t="shared" si="100"/>
        <v>31767.350132949152</v>
      </c>
      <c r="L237" s="93">
        <f t="shared" si="101"/>
        <v>0.29782246622663622</v>
      </c>
    </row>
    <row r="238" spans="2:12" ht="24">
      <c r="B238" s="455"/>
      <c r="C238" s="478"/>
      <c r="D238" s="470"/>
      <c r="E238" s="196">
        <v>1113</v>
      </c>
      <c r="F238" s="211" t="s">
        <v>110</v>
      </c>
      <c r="G238" s="385">
        <v>15587</v>
      </c>
      <c r="H238" s="385">
        <v>83251406.963748097</v>
      </c>
      <c r="I238" s="385">
        <v>4532</v>
      </c>
      <c r="J238" s="116">
        <f t="shared" si="99"/>
        <v>5341.0795511482711</v>
      </c>
      <c r="K238" s="116">
        <f t="shared" si="100"/>
        <v>18369.683796060923</v>
      </c>
      <c r="L238" s="94">
        <f t="shared" si="101"/>
        <v>0.13978162975757202</v>
      </c>
    </row>
    <row r="239" spans="2:12" ht="24">
      <c r="B239" s="455"/>
      <c r="C239" s="478"/>
      <c r="D239" s="470"/>
      <c r="E239" s="196">
        <v>1905</v>
      </c>
      <c r="F239" s="211" t="s">
        <v>111</v>
      </c>
      <c r="G239" s="385">
        <v>24893</v>
      </c>
      <c r="H239" s="385">
        <v>142187319.68161899</v>
      </c>
      <c r="I239" s="385">
        <v>8230</v>
      </c>
      <c r="J239" s="116">
        <f t="shared" si="99"/>
        <v>5711.9398899939333</v>
      </c>
      <c r="K239" s="116">
        <f t="shared" si="100"/>
        <v>17276.709560342526</v>
      </c>
      <c r="L239" s="93">
        <f t="shared" si="101"/>
        <v>0.25383998519523782</v>
      </c>
    </row>
    <row r="240" spans="2:12">
      <c r="B240" s="455"/>
      <c r="C240" s="478"/>
      <c r="D240" s="470"/>
      <c r="E240" s="207" t="s">
        <v>205</v>
      </c>
      <c r="F240" s="208" t="s">
        <v>206</v>
      </c>
      <c r="G240" s="117">
        <v>9231</v>
      </c>
      <c r="H240" s="117">
        <v>75063309.347081006</v>
      </c>
      <c r="I240" s="117">
        <v>3261</v>
      </c>
      <c r="J240" s="118">
        <f t="shared" si="99"/>
        <v>8131.6552212199122</v>
      </c>
      <c r="K240" s="118">
        <f t="shared" si="100"/>
        <v>23018.494126673108</v>
      </c>
      <c r="L240" s="150">
        <f t="shared" si="101"/>
        <v>0.1005798531861082</v>
      </c>
    </row>
    <row r="241" spans="2:12">
      <c r="B241" s="456"/>
      <c r="C241" s="479"/>
      <c r="D241" s="471"/>
      <c r="E241" s="460" t="s">
        <v>116</v>
      </c>
      <c r="F241" s="461"/>
      <c r="G241" s="384">
        <v>77718</v>
      </c>
      <c r="H241" s="384">
        <v>1254741929.99999</v>
      </c>
      <c r="I241" s="384">
        <v>16629</v>
      </c>
      <c r="J241" s="107">
        <f t="shared" si="99"/>
        <v>16144.80467845274</v>
      </c>
      <c r="K241" s="107">
        <f t="shared" si="100"/>
        <v>75455.044199891156</v>
      </c>
      <c r="L241" s="148">
        <f t="shared" si="101"/>
        <v>0.51289248041453339</v>
      </c>
    </row>
    <row r="242" spans="2:12">
      <c r="B242" s="454">
        <v>35</v>
      </c>
      <c r="C242" s="477" t="s">
        <v>1</v>
      </c>
      <c r="D242" s="469">
        <f>市区町村別_歯科医療費!$D$40</f>
        <v>66353</v>
      </c>
      <c r="E242" s="197">
        <v>1101</v>
      </c>
      <c r="F242" s="209" t="s">
        <v>107</v>
      </c>
      <c r="G242" s="115">
        <v>50235</v>
      </c>
      <c r="H242" s="115">
        <v>395676061.13632101</v>
      </c>
      <c r="I242" s="115">
        <v>21403</v>
      </c>
      <c r="J242" s="115">
        <f>IFERROR(H242/G242,"-")</f>
        <v>7876.5016649013833</v>
      </c>
      <c r="K242" s="115">
        <f>IFERROR(H242/I242,"-")</f>
        <v>18486.943939462741</v>
      </c>
      <c r="L242" s="92">
        <f>IFERROR(I242/$D$242,"-")</f>
        <v>0.3225626573026088</v>
      </c>
    </row>
    <row r="243" spans="2:12">
      <c r="B243" s="455"/>
      <c r="C243" s="478"/>
      <c r="D243" s="470"/>
      <c r="E243" s="196">
        <v>1102</v>
      </c>
      <c r="F243" s="210" t="s">
        <v>108</v>
      </c>
      <c r="G243" s="385">
        <v>178029</v>
      </c>
      <c r="H243" s="385">
        <v>1375449258.5962501</v>
      </c>
      <c r="I243" s="385">
        <v>36230</v>
      </c>
      <c r="J243" s="116">
        <f t="shared" ref="J243:J248" si="102">IFERROR(H243/G243,"-")</f>
        <v>7725.9842980427347</v>
      </c>
      <c r="K243" s="116">
        <f t="shared" ref="K243:K248" si="103">IFERROR(H243/I243,"-")</f>
        <v>37964.373684688107</v>
      </c>
      <c r="L243" s="93">
        <f t="shared" ref="L243:L248" si="104">IFERROR(I243/$D$242,"-")</f>
        <v>0.54601901948668485</v>
      </c>
    </row>
    <row r="244" spans="2:12" ht="24">
      <c r="B244" s="455"/>
      <c r="C244" s="478"/>
      <c r="D244" s="470"/>
      <c r="E244" s="196">
        <v>1103</v>
      </c>
      <c r="F244" s="211" t="s">
        <v>109</v>
      </c>
      <c r="G244" s="385">
        <v>67783</v>
      </c>
      <c r="H244" s="385">
        <v>657538581.03450501</v>
      </c>
      <c r="I244" s="385">
        <v>21800</v>
      </c>
      <c r="J244" s="116">
        <f t="shared" si="102"/>
        <v>9700.6414740348609</v>
      </c>
      <c r="K244" s="116">
        <f t="shared" si="103"/>
        <v>30162.320230940597</v>
      </c>
      <c r="L244" s="93">
        <f t="shared" si="104"/>
        <v>0.32854580802676592</v>
      </c>
    </row>
    <row r="245" spans="2:12" ht="24">
      <c r="B245" s="455"/>
      <c r="C245" s="478"/>
      <c r="D245" s="470"/>
      <c r="E245" s="196">
        <v>1113</v>
      </c>
      <c r="F245" s="211" t="s">
        <v>110</v>
      </c>
      <c r="G245" s="385">
        <v>28809</v>
      </c>
      <c r="H245" s="385">
        <v>153592855.24383599</v>
      </c>
      <c r="I245" s="385">
        <v>8341</v>
      </c>
      <c r="J245" s="116">
        <f t="shared" si="102"/>
        <v>5331.4191830273867</v>
      </c>
      <c r="K245" s="116">
        <f t="shared" si="103"/>
        <v>18414.201563821603</v>
      </c>
      <c r="L245" s="94">
        <f t="shared" si="104"/>
        <v>0.12570644884180068</v>
      </c>
    </row>
    <row r="246" spans="2:12" ht="24">
      <c r="B246" s="455"/>
      <c r="C246" s="478"/>
      <c r="D246" s="470"/>
      <c r="E246" s="196">
        <v>1905</v>
      </c>
      <c r="F246" s="211" t="s">
        <v>111</v>
      </c>
      <c r="G246" s="385">
        <v>72024</v>
      </c>
      <c r="H246" s="385">
        <v>412238113.482997</v>
      </c>
      <c r="I246" s="385">
        <v>19909</v>
      </c>
      <c r="J246" s="116">
        <f t="shared" si="102"/>
        <v>5723.6214801038122</v>
      </c>
      <c r="K246" s="116">
        <f t="shared" si="103"/>
        <v>20706.118513385754</v>
      </c>
      <c r="L246" s="93">
        <f t="shared" si="104"/>
        <v>0.30004671981673775</v>
      </c>
    </row>
    <row r="247" spans="2:12">
      <c r="B247" s="455"/>
      <c r="C247" s="478"/>
      <c r="D247" s="470"/>
      <c r="E247" s="207" t="s">
        <v>205</v>
      </c>
      <c r="F247" s="208" t="s">
        <v>206</v>
      </c>
      <c r="G247" s="117">
        <v>15421</v>
      </c>
      <c r="H247" s="117">
        <v>158062780.50608701</v>
      </c>
      <c r="I247" s="117">
        <v>5607</v>
      </c>
      <c r="J247" s="118">
        <f t="shared" si="102"/>
        <v>10249.839861622917</v>
      </c>
      <c r="K247" s="118">
        <f t="shared" si="103"/>
        <v>28190.258695574641</v>
      </c>
      <c r="L247" s="150">
        <f t="shared" si="104"/>
        <v>8.4502584660829203E-2</v>
      </c>
    </row>
    <row r="248" spans="2:12">
      <c r="B248" s="456"/>
      <c r="C248" s="479"/>
      <c r="D248" s="471"/>
      <c r="E248" s="460" t="s">
        <v>116</v>
      </c>
      <c r="F248" s="461"/>
      <c r="G248" s="384">
        <v>202915</v>
      </c>
      <c r="H248" s="384">
        <v>3152557649.99999</v>
      </c>
      <c r="I248" s="384">
        <v>39645</v>
      </c>
      <c r="J248" s="108">
        <f t="shared" si="102"/>
        <v>15536.346006948674</v>
      </c>
      <c r="K248" s="108">
        <f t="shared" si="103"/>
        <v>79519.678395762137</v>
      </c>
      <c r="L248" s="90">
        <f t="shared" si="104"/>
        <v>0.5974861724413365</v>
      </c>
    </row>
    <row r="249" spans="2:12">
      <c r="B249" s="454">
        <v>36</v>
      </c>
      <c r="C249" s="477" t="s">
        <v>2</v>
      </c>
      <c r="D249" s="469">
        <f>市区町村別_歯科医療費!$D$41</f>
        <v>18444</v>
      </c>
      <c r="E249" s="197">
        <v>1101</v>
      </c>
      <c r="F249" s="209" t="s">
        <v>107</v>
      </c>
      <c r="G249" s="115">
        <v>13475</v>
      </c>
      <c r="H249" s="115">
        <v>100455900.92735</v>
      </c>
      <c r="I249" s="115">
        <v>5930</v>
      </c>
      <c r="J249" s="115">
        <f>IFERROR(H249/G249,"-")</f>
        <v>7454.9833712319105</v>
      </c>
      <c r="K249" s="115">
        <f>IFERROR(H249/I249,"-")</f>
        <v>16940.286834291735</v>
      </c>
      <c r="L249" s="92">
        <f>IFERROR(I249/$D$249,"-")</f>
        <v>0.32151377141617871</v>
      </c>
    </row>
    <row r="250" spans="2:12">
      <c r="B250" s="455"/>
      <c r="C250" s="478"/>
      <c r="D250" s="470"/>
      <c r="E250" s="196">
        <v>1102</v>
      </c>
      <c r="F250" s="210" t="s">
        <v>108</v>
      </c>
      <c r="G250" s="385">
        <v>49559</v>
      </c>
      <c r="H250" s="385">
        <v>376221694.56129903</v>
      </c>
      <c r="I250" s="385">
        <v>10372</v>
      </c>
      <c r="J250" s="116">
        <f t="shared" ref="J250:J255" si="105">IFERROR(H250/G250,"-")</f>
        <v>7591.3899505901863</v>
      </c>
      <c r="K250" s="116">
        <f t="shared" ref="K250:K255" si="106">IFERROR(H250/I250,"-")</f>
        <v>36272.820532327329</v>
      </c>
      <c r="L250" s="93">
        <f t="shared" ref="L250:L255" si="107">IFERROR(I250/$D$249,"-")</f>
        <v>0.56235090002168731</v>
      </c>
    </row>
    <row r="251" spans="2:12" ht="24">
      <c r="B251" s="455"/>
      <c r="C251" s="478"/>
      <c r="D251" s="470"/>
      <c r="E251" s="196">
        <v>1103</v>
      </c>
      <c r="F251" s="211" t="s">
        <v>109</v>
      </c>
      <c r="G251" s="385">
        <v>18164</v>
      </c>
      <c r="H251" s="385">
        <v>166800945.18171301</v>
      </c>
      <c r="I251" s="385">
        <v>5995</v>
      </c>
      <c r="J251" s="116">
        <f t="shared" si="105"/>
        <v>9183.051375342051</v>
      </c>
      <c r="K251" s="116">
        <f t="shared" si="106"/>
        <v>27823.343649993829</v>
      </c>
      <c r="L251" s="93">
        <f t="shared" si="107"/>
        <v>0.32503795272175234</v>
      </c>
    </row>
    <row r="252" spans="2:12" ht="24">
      <c r="B252" s="455"/>
      <c r="C252" s="478"/>
      <c r="D252" s="470"/>
      <c r="E252" s="196">
        <v>1113</v>
      </c>
      <c r="F252" s="211" t="s">
        <v>110</v>
      </c>
      <c r="G252" s="385">
        <v>6168</v>
      </c>
      <c r="H252" s="385">
        <v>28932180.2639185</v>
      </c>
      <c r="I252" s="385">
        <v>2129</v>
      </c>
      <c r="J252" s="116">
        <f t="shared" si="105"/>
        <v>4690.6907042669427</v>
      </c>
      <c r="K252" s="116">
        <f t="shared" si="106"/>
        <v>13589.563299163223</v>
      </c>
      <c r="L252" s="94">
        <f t="shared" si="107"/>
        <v>0.1154304923010193</v>
      </c>
    </row>
    <row r="253" spans="2:12" ht="24">
      <c r="B253" s="455"/>
      <c r="C253" s="478"/>
      <c r="D253" s="470"/>
      <c r="E253" s="196">
        <v>1905</v>
      </c>
      <c r="F253" s="211" t="s">
        <v>111</v>
      </c>
      <c r="G253" s="385">
        <v>20941</v>
      </c>
      <c r="H253" s="385">
        <v>114671497.852046</v>
      </c>
      <c r="I253" s="385">
        <v>5914</v>
      </c>
      <c r="J253" s="116">
        <f t="shared" si="105"/>
        <v>5475.9322788809513</v>
      </c>
      <c r="K253" s="116">
        <f t="shared" si="106"/>
        <v>19389.837310119376</v>
      </c>
      <c r="L253" s="93">
        <f t="shared" si="107"/>
        <v>0.32064628063326828</v>
      </c>
    </row>
    <row r="254" spans="2:12">
      <c r="B254" s="455"/>
      <c r="C254" s="478"/>
      <c r="D254" s="470"/>
      <c r="E254" s="207" t="s">
        <v>205</v>
      </c>
      <c r="F254" s="208" t="s">
        <v>206</v>
      </c>
      <c r="G254" s="117">
        <v>4243</v>
      </c>
      <c r="H254" s="117">
        <v>36083261.213671401</v>
      </c>
      <c r="I254" s="117">
        <v>1684</v>
      </c>
      <c r="J254" s="118">
        <f t="shared" si="105"/>
        <v>8504.1860036934722</v>
      </c>
      <c r="K254" s="118">
        <f t="shared" si="106"/>
        <v>21427.114734959265</v>
      </c>
      <c r="L254" s="150">
        <f t="shared" si="107"/>
        <v>9.1303404901322924E-2</v>
      </c>
    </row>
    <row r="255" spans="2:12">
      <c r="B255" s="456"/>
      <c r="C255" s="479"/>
      <c r="D255" s="471"/>
      <c r="E255" s="460" t="s">
        <v>116</v>
      </c>
      <c r="F255" s="461"/>
      <c r="G255" s="384">
        <v>56621</v>
      </c>
      <c r="H255" s="384">
        <v>823165479.99999905</v>
      </c>
      <c r="I255" s="384">
        <v>11365</v>
      </c>
      <c r="J255" s="108">
        <f t="shared" si="105"/>
        <v>14538.165698239152</v>
      </c>
      <c r="K255" s="108">
        <f t="shared" si="106"/>
        <v>72429.870655521256</v>
      </c>
      <c r="L255" s="90">
        <f t="shared" si="107"/>
        <v>0.61618954673606596</v>
      </c>
    </row>
    <row r="256" spans="2:12">
      <c r="B256" s="454">
        <v>37</v>
      </c>
      <c r="C256" s="477" t="s">
        <v>3</v>
      </c>
      <c r="D256" s="469">
        <f>市区町村別_歯科医療費!$D$42</f>
        <v>57228</v>
      </c>
      <c r="E256" s="197">
        <v>1101</v>
      </c>
      <c r="F256" s="209" t="s">
        <v>107</v>
      </c>
      <c r="G256" s="115">
        <v>43329</v>
      </c>
      <c r="H256" s="115">
        <v>326533228.69801301</v>
      </c>
      <c r="I256" s="115">
        <v>18693</v>
      </c>
      <c r="J256" s="115">
        <f>IFERROR(H256/G256,"-")</f>
        <v>7536.1358143048074</v>
      </c>
      <c r="K256" s="115">
        <f>IFERROR(H256/I256,"-")</f>
        <v>17468.208885572836</v>
      </c>
      <c r="L256" s="92">
        <f>IFERROR(I256/$D$256,"-")</f>
        <v>0.32664080520025163</v>
      </c>
    </row>
    <row r="257" spans="2:12">
      <c r="B257" s="455"/>
      <c r="C257" s="478"/>
      <c r="D257" s="470"/>
      <c r="E257" s="196">
        <v>1102</v>
      </c>
      <c r="F257" s="210" t="s">
        <v>108</v>
      </c>
      <c r="G257" s="385">
        <v>154434</v>
      </c>
      <c r="H257" s="385">
        <v>1199520585.9899199</v>
      </c>
      <c r="I257" s="385">
        <v>32238</v>
      </c>
      <c r="J257" s="116">
        <f t="shared" ref="J257:J262" si="108">IFERROR(H257/G257,"-")</f>
        <v>7767.2053174166304</v>
      </c>
      <c r="K257" s="116">
        <f t="shared" ref="K257:K262" si="109">IFERROR(H257/I257,"-")</f>
        <v>37208.281716915437</v>
      </c>
      <c r="L257" s="93">
        <f t="shared" ref="L257:L262" si="110">IFERROR(I257/$D$256,"-")</f>
        <v>0.56332564478926395</v>
      </c>
    </row>
    <row r="258" spans="2:12" ht="24">
      <c r="B258" s="455"/>
      <c r="C258" s="478"/>
      <c r="D258" s="470"/>
      <c r="E258" s="196">
        <v>1103</v>
      </c>
      <c r="F258" s="211" t="s">
        <v>109</v>
      </c>
      <c r="G258" s="385">
        <v>58419</v>
      </c>
      <c r="H258" s="385">
        <v>545805455.42688704</v>
      </c>
      <c r="I258" s="385">
        <v>18558</v>
      </c>
      <c r="J258" s="116">
        <f t="shared" si="108"/>
        <v>9342.9441693094213</v>
      </c>
      <c r="K258" s="116">
        <f t="shared" si="109"/>
        <v>29410.790787093814</v>
      </c>
      <c r="L258" s="93">
        <f t="shared" si="110"/>
        <v>0.32428182008806877</v>
      </c>
    </row>
    <row r="259" spans="2:12" ht="24">
      <c r="B259" s="455"/>
      <c r="C259" s="478"/>
      <c r="D259" s="470"/>
      <c r="E259" s="196">
        <v>1113</v>
      </c>
      <c r="F259" s="211" t="s">
        <v>110</v>
      </c>
      <c r="G259" s="385">
        <v>25382</v>
      </c>
      <c r="H259" s="385">
        <v>122425416.51177099</v>
      </c>
      <c r="I259" s="385">
        <v>7382</v>
      </c>
      <c r="J259" s="116">
        <f t="shared" si="108"/>
        <v>4823.3163860913637</v>
      </c>
      <c r="K259" s="116">
        <f t="shared" si="109"/>
        <v>16584.315431017472</v>
      </c>
      <c r="L259" s="94">
        <f t="shared" si="110"/>
        <v>0.12899280072691691</v>
      </c>
    </row>
    <row r="260" spans="2:12" ht="24">
      <c r="B260" s="455"/>
      <c r="C260" s="478"/>
      <c r="D260" s="470"/>
      <c r="E260" s="196">
        <v>1905</v>
      </c>
      <c r="F260" s="211" t="s">
        <v>111</v>
      </c>
      <c r="G260" s="385">
        <v>59273</v>
      </c>
      <c r="H260" s="385">
        <v>340307678.56977302</v>
      </c>
      <c r="I260" s="385">
        <v>17034</v>
      </c>
      <c r="J260" s="116">
        <f t="shared" si="108"/>
        <v>5741.3607978299233</v>
      </c>
      <c r="K260" s="116">
        <f t="shared" si="109"/>
        <v>19978.142454489433</v>
      </c>
      <c r="L260" s="93">
        <f t="shared" si="110"/>
        <v>0.29765149926609352</v>
      </c>
    </row>
    <row r="261" spans="2:12">
      <c r="B261" s="455"/>
      <c r="C261" s="478"/>
      <c r="D261" s="470"/>
      <c r="E261" s="207" t="s">
        <v>205</v>
      </c>
      <c r="F261" s="208" t="s">
        <v>206</v>
      </c>
      <c r="G261" s="117">
        <v>15545</v>
      </c>
      <c r="H261" s="117">
        <v>141767644.803628</v>
      </c>
      <c r="I261" s="117">
        <v>5096</v>
      </c>
      <c r="J261" s="118">
        <f t="shared" si="108"/>
        <v>9119.8227599632028</v>
      </c>
      <c r="K261" s="118">
        <f t="shared" si="109"/>
        <v>27819.396547022763</v>
      </c>
      <c r="L261" s="150">
        <f t="shared" si="110"/>
        <v>8.9047319493954002E-2</v>
      </c>
    </row>
    <row r="262" spans="2:12">
      <c r="B262" s="456"/>
      <c r="C262" s="479"/>
      <c r="D262" s="471"/>
      <c r="E262" s="460" t="s">
        <v>116</v>
      </c>
      <c r="F262" s="461"/>
      <c r="G262" s="384">
        <v>175985</v>
      </c>
      <c r="H262" s="384">
        <v>2676360009.99999</v>
      </c>
      <c r="I262" s="384">
        <v>35043</v>
      </c>
      <c r="J262" s="108">
        <f t="shared" si="108"/>
        <v>15207.887092649886</v>
      </c>
      <c r="K262" s="108">
        <f t="shared" si="109"/>
        <v>76373.598436206667</v>
      </c>
      <c r="L262" s="90">
        <f t="shared" si="110"/>
        <v>0.61234011323128534</v>
      </c>
    </row>
    <row r="263" spans="2:12">
      <c r="B263" s="454">
        <v>38</v>
      </c>
      <c r="C263" s="477" t="s">
        <v>39</v>
      </c>
      <c r="D263" s="469">
        <f>市区町村別_歯科医療費!$D$43</f>
        <v>11957</v>
      </c>
      <c r="E263" s="197">
        <v>1101</v>
      </c>
      <c r="F263" s="209" t="s">
        <v>107</v>
      </c>
      <c r="G263" s="115">
        <v>7650</v>
      </c>
      <c r="H263" s="115">
        <v>55899593.721639402</v>
      </c>
      <c r="I263" s="115">
        <v>3426</v>
      </c>
      <c r="J263" s="115">
        <f>IFERROR(H263/G263,"-")</f>
        <v>7307.1364342012293</v>
      </c>
      <c r="K263" s="115">
        <f>IFERROR(H263/I263,"-")</f>
        <v>16316.28538284863</v>
      </c>
      <c r="L263" s="92">
        <f>IFERROR(I263/$D$263,"-")</f>
        <v>0.28652672074935187</v>
      </c>
    </row>
    <row r="264" spans="2:12">
      <c r="B264" s="455"/>
      <c r="C264" s="478"/>
      <c r="D264" s="470"/>
      <c r="E264" s="196">
        <v>1102</v>
      </c>
      <c r="F264" s="210" t="s">
        <v>108</v>
      </c>
      <c r="G264" s="385">
        <v>27615</v>
      </c>
      <c r="H264" s="385">
        <v>214865810.30794299</v>
      </c>
      <c r="I264" s="385">
        <v>5783</v>
      </c>
      <c r="J264" s="116">
        <f t="shared" ref="J264:J269" si="111">IFERROR(H264/G264,"-")</f>
        <v>7780.7644507674449</v>
      </c>
      <c r="K264" s="116">
        <f t="shared" ref="K264:K269" si="112">IFERROR(H264/I264,"-")</f>
        <v>37154.731161670927</v>
      </c>
      <c r="L264" s="93">
        <f t="shared" ref="L264:L269" si="113">IFERROR(I264/$D$263,"-")</f>
        <v>0.48364974491929413</v>
      </c>
    </row>
    <row r="265" spans="2:12" ht="24">
      <c r="B265" s="455"/>
      <c r="C265" s="478"/>
      <c r="D265" s="470"/>
      <c r="E265" s="196">
        <v>1103</v>
      </c>
      <c r="F265" s="211" t="s">
        <v>109</v>
      </c>
      <c r="G265" s="385">
        <v>11082</v>
      </c>
      <c r="H265" s="385">
        <v>117883121.03974199</v>
      </c>
      <c r="I265" s="385">
        <v>3684</v>
      </c>
      <c r="J265" s="116">
        <f t="shared" si="111"/>
        <v>10637.350752548457</v>
      </c>
      <c r="K265" s="116">
        <f t="shared" si="112"/>
        <v>31998.675635109117</v>
      </c>
      <c r="L265" s="93">
        <f t="shared" si="113"/>
        <v>0.30810403947478465</v>
      </c>
    </row>
    <row r="266" spans="2:12" ht="24">
      <c r="B266" s="455"/>
      <c r="C266" s="478"/>
      <c r="D266" s="470"/>
      <c r="E266" s="196">
        <v>1113</v>
      </c>
      <c r="F266" s="211" t="s">
        <v>110</v>
      </c>
      <c r="G266" s="385">
        <v>6923</v>
      </c>
      <c r="H266" s="385">
        <v>35131749.484574802</v>
      </c>
      <c r="I266" s="385">
        <v>1833</v>
      </c>
      <c r="J266" s="116">
        <f t="shared" si="111"/>
        <v>5074.6424215766001</v>
      </c>
      <c r="K266" s="116">
        <f t="shared" si="112"/>
        <v>19166.257220171741</v>
      </c>
      <c r="L266" s="94">
        <f t="shared" si="113"/>
        <v>0.15329932257255163</v>
      </c>
    </row>
    <row r="267" spans="2:12" ht="24">
      <c r="B267" s="455"/>
      <c r="C267" s="478"/>
      <c r="D267" s="470"/>
      <c r="E267" s="196">
        <v>1905</v>
      </c>
      <c r="F267" s="211" t="s">
        <v>111</v>
      </c>
      <c r="G267" s="385">
        <v>13608</v>
      </c>
      <c r="H267" s="385">
        <v>80870901.102539197</v>
      </c>
      <c r="I267" s="385">
        <v>3634</v>
      </c>
      <c r="J267" s="116">
        <f t="shared" si="111"/>
        <v>5942.8939669708407</v>
      </c>
      <c r="K267" s="116">
        <f t="shared" si="112"/>
        <v>22253.962879069673</v>
      </c>
      <c r="L267" s="93">
        <f t="shared" si="113"/>
        <v>0.30392238855900311</v>
      </c>
    </row>
    <row r="268" spans="2:12">
      <c r="B268" s="455"/>
      <c r="C268" s="478"/>
      <c r="D268" s="470"/>
      <c r="E268" s="207" t="s">
        <v>205</v>
      </c>
      <c r="F268" s="208" t="s">
        <v>206</v>
      </c>
      <c r="G268" s="117">
        <v>2460</v>
      </c>
      <c r="H268" s="117">
        <v>19961684.343560901</v>
      </c>
      <c r="I268" s="117">
        <v>917</v>
      </c>
      <c r="J268" s="118">
        <f t="shared" si="111"/>
        <v>8114.5058307158133</v>
      </c>
      <c r="K268" s="118">
        <f t="shared" si="112"/>
        <v>21768.467114024974</v>
      </c>
      <c r="L268" s="150">
        <f t="shared" si="113"/>
        <v>7.6691477795433644E-2</v>
      </c>
    </row>
    <row r="269" spans="2:12">
      <c r="B269" s="456"/>
      <c r="C269" s="479"/>
      <c r="D269" s="471"/>
      <c r="E269" s="460" t="s">
        <v>116</v>
      </c>
      <c r="F269" s="461"/>
      <c r="G269" s="384">
        <v>31795</v>
      </c>
      <c r="H269" s="384">
        <v>524612859.99999899</v>
      </c>
      <c r="I269" s="384">
        <v>6492</v>
      </c>
      <c r="J269" s="108">
        <f t="shared" si="111"/>
        <v>16499.854065104544</v>
      </c>
      <c r="K269" s="108">
        <f t="shared" si="112"/>
        <v>80809.128157732441</v>
      </c>
      <c r="L269" s="90">
        <f t="shared" si="113"/>
        <v>0.54294555490507657</v>
      </c>
    </row>
    <row r="270" spans="2:12">
      <c r="B270" s="454">
        <v>39</v>
      </c>
      <c r="C270" s="477" t="s">
        <v>7</v>
      </c>
      <c r="D270" s="469">
        <f>市区町村別_歯科医療費!$D$44</f>
        <v>66470</v>
      </c>
      <c r="E270" s="197">
        <v>1101</v>
      </c>
      <c r="F270" s="209" t="s">
        <v>107</v>
      </c>
      <c r="G270" s="115">
        <v>42323</v>
      </c>
      <c r="H270" s="115">
        <v>316581364.073704</v>
      </c>
      <c r="I270" s="115">
        <v>19349</v>
      </c>
      <c r="J270" s="115">
        <f>IFERROR(H270/G270,"-")</f>
        <v>7480.1257962267327</v>
      </c>
      <c r="K270" s="115">
        <f>IFERROR(H270/I270,"-")</f>
        <v>16361.639571745516</v>
      </c>
      <c r="L270" s="92">
        <f>IFERROR(I270/$D$270,"-")</f>
        <v>0.29109372649315479</v>
      </c>
    </row>
    <row r="271" spans="2:12">
      <c r="B271" s="455"/>
      <c r="C271" s="478"/>
      <c r="D271" s="470"/>
      <c r="E271" s="196">
        <v>1102</v>
      </c>
      <c r="F271" s="210" t="s">
        <v>108</v>
      </c>
      <c r="G271" s="385">
        <v>165147</v>
      </c>
      <c r="H271" s="385">
        <v>1253772116.9226</v>
      </c>
      <c r="I271" s="385">
        <v>35095</v>
      </c>
      <c r="J271" s="116">
        <f t="shared" ref="J271:J276" si="114">IFERROR(H271/G271,"-")</f>
        <v>7591.8552375919635</v>
      </c>
      <c r="K271" s="116">
        <f t="shared" ref="K271:K276" si="115">IFERROR(H271/I271,"-")</f>
        <v>35725.092375626162</v>
      </c>
      <c r="L271" s="93">
        <f t="shared" ref="L271:L276" si="116">IFERROR(I271/$D$270,"-")</f>
        <v>0.52798254851812843</v>
      </c>
    </row>
    <row r="272" spans="2:12" ht="24">
      <c r="B272" s="455"/>
      <c r="C272" s="478"/>
      <c r="D272" s="470"/>
      <c r="E272" s="196">
        <v>1103</v>
      </c>
      <c r="F272" s="211" t="s">
        <v>109</v>
      </c>
      <c r="G272" s="385">
        <v>66271</v>
      </c>
      <c r="H272" s="385">
        <v>630955424.09003305</v>
      </c>
      <c r="I272" s="385">
        <v>21628</v>
      </c>
      <c r="J272" s="116">
        <f t="shared" si="114"/>
        <v>9520.837532103531</v>
      </c>
      <c r="K272" s="116">
        <f t="shared" si="115"/>
        <v>29173.082304884087</v>
      </c>
      <c r="L272" s="93">
        <f t="shared" si="116"/>
        <v>0.32537987061832407</v>
      </c>
    </row>
    <row r="273" spans="2:12" ht="24">
      <c r="B273" s="455"/>
      <c r="C273" s="478"/>
      <c r="D273" s="470"/>
      <c r="E273" s="196">
        <v>1113</v>
      </c>
      <c r="F273" s="211" t="s">
        <v>110</v>
      </c>
      <c r="G273" s="385">
        <v>17820</v>
      </c>
      <c r="H273" s="385">
        <v>90232463.1273316</v>
      </c>
      <c r="I273" s="385">
        <v>6127</v>
      </c>
      <c r="J273" s="116">
        <f t="shared" si="114"/>
        <v>5063.5501193788778</v>
      </c>
      <c r="K273" s="116">
        <f t="shared" si="115"/>
        <v>14727.021891191709</v>
      </c>
      <c r="L273" s="94">
        <f t="shared" si="116"/>
        <v>9.2176921919663007E-2</v>
      </c>
    </row>
    <row r="274" spans="2:12" ht="24">
      <c r="B274" s="455"/>
      <c r="C274" s="478"/>
      <c r="D274" s="470"/>
      <c r="E274" s="196">
        <v>1905</v>
      </c>
      <c r="F274" s="211" t="s">
        <v>111</v>
      </c>
      <c r="G274" s="385">
        <v>66880</v>
      </c>
      <c r="H274" s="385">
        <v>379082503.92141098</v>
      </c>
      <c r="I274" s="385">
        <v>19425</v>
      </c>
      <c r="J274" s="116">
        <f t="shared" si="114"/>
        <v>5668.0996399732503</v>
      </c>
      <c r="K274" s="116">
        <f t="shared" si="115"/>
        <v>19515.186817061054</v>
      </c>
      <c r="L274" s="93">
        <f t="shared" si="116"/>
        <v>0.29223709944335791</v>
      </c>
    </row>
    <row r="275" spans="2:12">
      <c r="B275" s="455"/>
      <c r="C275" s="478"/>
      <c r="D275" s="470"/>
      <c r="E275" s="207" t="s">
        <v>205</v>
      </c>
      <c r="F275" s="208" t="s">
        <v>206</v>
      </c>
      <c r="G275" s="117">
        <v>13086</v>
      </c>
      <c r="H275" s="117">
        <v>91815377.864914298</v>
      </c>
      <c r="I275" s="117">
        <v>5271</v>
      </c>
      <c r="J275" s="118">
        <f t="shared" si="114"/>
        <v>7016.3058126940468</v>
      </c>
      <c r="K275" s="118">
        <f t="shared" si="115"/>
        <v>17418.967532709979</v>
      </c>
      <c r="L275" s="150">
        <f t="shared" si="116"/>
        <v>7.929893184895441E-2</v>
      </c>
    </row>
    <row r="276" spans="2:12">
      <c r="B276" s="456"/>
      <c r="C276" s="479"/>
      <c r="D276" s="471"/>
      <c r="E276" s="460" t="s">
        <v>116</v>
      </c>
      <c r="F276" s="461"/>
      <c r="G276" s="384">
        <v>191544</v>
      </c>
      <c r="H276" s="384">
        <v>2762439249.99999</v>
      </c>
      <c r="I276" s="384">
        <v>39383</v>
      </c>
      <c r="J276" s="108">
        <f t="shared" si="114"/>
        <v>14421.956573946403</v>
      </c>
      <c r="K276" s="108">
        <f t="shared" si="115"/>
        <v>70142.936038391941</v>
      </c>
      <c r="L276" s="90">
        <f t="shared" si="116"/>
        <v>0.59249285391906126</v>
      </c>
    </row>
    <row r="277" spans="2:12">
      <c r="B277" s="454">
        <v>40</v>
      </c>
      <c r="C277" s="477" t="s">
        <v>40</v>
      </c>
      <c r="D277" s="469">
        <f>市区町村別_歯科医療費!$D$45</f>
        <v>14344</v>
      </c>
      <c r="E277" s="197">
        <v>1101</v>
      </c>
      <c r="F277" s="209" t="s">
        <v>107</v>
      </c>
      <c r="G277" s="115">
        <v>6966</v>
      </c>
      <c r="H277" s="115">
        <v>54184333.108589098</v>
      </c>
      <c r="I277" s="115">
        <v>3379</v>
      </c>
      <c r="J277" s="115">
        <f>IFERROR(H277/G277,"-")</f>
        <v>7778.399814612274</v>
      </c>
      <c r="K277" s="115">
        <f>IFERROR(H277/I277,"-")</f>
        <v>16035.612047525628</v>
      </c>
      <c r="L277" s="92">
        <f>IFERROR(I277/$D$277,"-")</f>
        <v>0.23556887897378695</v>
      </c>
    </row>
    <row r="278" spans="2:12">
      <c r="B278" s="455"/>
      <c r="C278" s="478"/>
      <c r="D278" s="470"/>
      <c r="E278" s="196">
        <v>1102</v>
      </c>
      <c r="F278" s="210" t="s">
        <v>108</v>
      </c>
      <c r="G278" s="385">
        <v>26259</v>
      </c>
      <c r="H278" s="385">
        <v>214182388.65466699</v>
      </c>
      <c r="I278" s="385">
        <v>6124</v>
      </c>
      <c r="J278" s="116">
        <f t="shared" ref="J278:J283" si="117">IFERROR(H278/G278,"-")</f>
        <v>8156.5325661551087</v>
      </c>
      <c r="K278" s="116">
        <f t="shared" ref="K278:K283" si="118">IFERROR(H278/I278,"-")</f>
        <v>34974.263333551105</v>
      </c>
      <c r="L278" s="93">
        <f t="shared" ref="L278:L283" si="119">IFERROR(I278/$D$277,"-")</f>
        <v>0.42693809258226434</v>
      </c>
    </row>
    <row r="279" spans="2:12" ht="24">
      <c r="B279" s="455"/>
      <c r="C279" s="478"/>
      <c r="D279" s="470"/>
      <c r="E279" s="196">
        <v>1103</v>
      </c>
      <c r="F279" s="211" t="s">
        <v>109</v>
      </c>
      <c r="G279" s="385">
        <v>13953</v>
      </c>
      <c r="H279" s="385">
        <v>140005123.616227</v>
      </c>
      <c r="I279" s="385">
        <v>4332</v>
      </c>
      <c r="J279" s="116">
        <f t="shared" si="117"/>
        <v>10034.051717639719</v>
      </c>
      <c r="K279" s="116">
        <f t="shared" si="118"/>
        <v>32318.818932647046</v>
      </c>
      <c r="L279" s="93">
        <f t="shared" si="119"/>
        <v>0.30200780814277745</v>
      </c>
    </row>
    <row r="280" spans="2:12" ht="24">
      <c r="B280" s="455"/>
      <c r="C280" s="478"/>
      <c r="D280" s="470"/>
      <c r="E280" s="196">
        <v>1113</v>
      </c>
      <c r="F280" s="211" t="s">
        <v>110</v>
      </c>
      <c r="G280" s="385">
        <v>5580</v>
      </c>
      <c r="H280" s="385">
        <v>28168636.658591401</v>
      </c>
      <c r="I280" s="385">
        <v>1764</v>
      </c>
      <c r="J280" s="116">
        <f t="shared" si="117"/>
        <v>5048.1427703568816</v>
      </c>
      <c r="K280" s="116">
        <f t="shared" si="118"/>
        <v>15968.61488582279</v>
      </c>
      <c r="L280" s="94">
        <f t="shared" si="119"/>
        <v>0.12297824874511991</v>
      </c>
    </row>
    <row r="281" spans="2:12" ht="24">
      <c r="B281" s="455"/>
      <c r="C281" s="478"/>
      <c r="D281" s="470"/>
      <c r="E281" s="196">
        <v>1905</v>
      </c>
      <c r="F281" s="211" t="s">
        <v>111</v>
      </c>
      <c r="G281" s="385">
        <v>9553</v>
      </c>
      <c r="H281" s="385">
        <v>61518367.403481603</v>
      </c>
      <c r="I281" s="385">
        <v>3478</v>
      </c>
      <c r="J281" s="116">
        <f t="shared" si="117"/>
        <v>6439.6909246814193</v>
      </c>
      <c r="K281" s="116">
        <f t="shared" si="118"/>
        <v>17687.857217792294</v>
      </c>
      <c r="L281" s="93">
        <f t="shared" si="119"/>
        <v>0.24247071946458448</v>
      </c>
    </row>
    <row r="282" spans="2:12">
      <c r="B282" s="455"/>
      <c r="C282" s="478"/>
      <c r="D282" s="470"/>
      <c r="E282" s="207" t="s">
        <v>205</v>
      </c>
      <c r="F282" s="208" t="s">
        <v>206</v>
      </c>
      <c r="G282" s="117">
        <v>2392</v>
      </c>
      <c r="H282" s="117">
        <v>21093580.558442298</v>
      </c>
      <c r="I282" s="117">
        <v>961</v>
      </c>
      <c r="J282" s="118">
        <f t="shared" si="117"/>
        <v>8818.3865210879176</v>
      </c>
      <c r="K282" s="118">
        <f t="shared" si="118"/>
        <v>21949.615565496668</v>
      </c>
      <c r="L282" s="150">
        <f t="shared" si="119"/>
        <v>6.6996653653095373E-2</v>
      </c>
    </row>
    <row r="283" spans="2:12">
      <c r="B283" s="456"/>
      <c r="C283" s="479"/>
      <c r="D283" s="471"/>
      <c r="E283" s="460" t="s">
        <v>116</v>
      </c>
      <c r="F283" s="461"/>
      <c r="G283" s="384">
        <v>32526</v>
      </c>
      <c r="H283" s="384">
        <v>519152429.99999899</v>
      </c>
      <c r="I283" s="384">
        <v>7173</v>
      </c>
      <c r="J283" s="107">
        <f t="shared" si="117"/>
        <v>15961.152001475712</v>
      </c>
      <c r="K283" s="107">
        <f t="shared" si="118"/>
        <v>72375.913843579954</v>
      </c>
      <c r="L283" s="92">
        <f t="shared" si="119"/>
        <v>0.50006971556051316</v>
      </c>
    </row>
    <row r="284" spans="2:12">
      <c r="B284" s="454">
        <v>41</v>
      </c>
      <c r="C284" s="477" t="s">
        <v>11</v>
      </c>
      <c r="D284" s="469">
        <f>市区町村別_歯科医療費!$D$46</f>
        <v>26342</v>
      </c>
      <c r="E284" s="197">
        <v>1101</v>
      </c>
      <c r="F284" s="209" t="s">
        <v>107</v>
      </c>
      <c r="G284" s="115">
        <v>15700</v>
      </c>
      <c r="H284" s="115">
        <v>126333750.200499</v>
      </c>
      <c r="I284" s="115">
        <v>6892</v>
      </c>
      <c r="J284" s="115">
        <f>IFERROR(H284/G284,"-")</f>
        <v>8046.7356815604453</v>
      </c>
      <c r="K284" s="115">
        <f>IFERROR(H284/I284,"-")</f>
        <v>18330.491903728816</v>
      </c>
      <c r="L284" s="92">
        <f>IFERROR(I284/$D$284,"-")</f>
        <v>0.26163541113051403</v>
      </c>
    </row>
    <row r="285" spans="2:12">
      <c r="B285" s="455"/>
      <c r="C285" s="478"/>
      <c r="D285" s="470"/>
      <c r="E285" s="196">
        <v>1102</v>
      </c>
      <c r="F285" s="210" t="s">
        <v>108</v>
      </c>
      <c r="G285" s="385">
        <v>63184</v>
      </c>
      <c r="H285" s="385">
        <v>507197352.09037101</v>
      </c>
      <c r="I285" s="385">
        <v>12642</v>
      </c>
      <c r="J285" s="116">
        <f t="shared" ref="J285:J290" si="120">IFERROR(H285/G285,"-")</f>
        <v>8027.3067879585178</v>
      </c>
      <c r="K285" s="116">
        <f t="shared" ref="K285:K290" si="121">IFERROR(H285/I285,"-")</f>
        <v>40120.024686787772</v>
      </c>
      <c r="L285" s="93">
        <f t="shared" ref="L285:L290" si="122">IFERROR(I285/$D$284,"-")</f>
        <v>0.47991800167033632</v>
      </c>
    </row>
    <row r="286" spans="2:12" ht="24">
      <c r="B286" s="455"/>
      <c r="C286" s="478"/>
      <c r="D286" s="470"/>
      <c r="E286" s="196">
        <v>1103</v>
      </c>
      <c r="F286" s="211" t="s">
        <v>109</v>
      </c>
      <c r="G286" s="385">
        <v>26395</v>
      </c>
      <c r="H286" s="385">
        <v>267067266.742109</v>
      </c>
      <c r="I286" s="385">
        <v>8064</v>
      </c>
      <c r="J286" s="116">
        <f t="shared" si="120"/>
        <v>10118.100653233909</v>
      </c>
      <c r="K286" s="116">
        <f t="shared" si="121"/>
        <v>33118.460657503594</v>
      </c>
      <c r="L286" s="93">
        <f t="shared" si="122"/>
        <v>0.30612709741097865</v>
      </c>
    </row>
    <row r="287" spans="2:12" ht="24">
      <c r="B287" s="455"/>
      <c r="C287" s="478"/>
      <c r="D287" s="470"/>
      <c r="E287" s="196">
        <v>1113</v>
      </c>
      <c r="F287" s="211" t="s">
        <v>110</v>
      </c>
      <c r="G287" s="385">
        <v>9932</v>
      </c>
      <c r="H287" s="385">
        <v>50447124.690582797</v>
      </c>
      <c r="I287" s="385">
        <v>2907</v>
      </c>
      <c r="J287" s="116">
        <f t="shared" si="120"/>
        <v>5079.2513784316143</v>
      </c>
      <c r="K287" s="116">
        <f t="shared" si="121"/>
        <v>17353.672064183967</v>
      </c>
      <c r="L287" s="94">
        <f t="shared" si="122"/>
        <v>0.11035608533900236</v>
      </c>
    </row>
    <row r="288" spans="2:12" ht="24">
      <c r="B288" s="455"/>
      <c r="C288" s="478"/>
      <c r="D288" s="470"/>
      <c r="E288" s="196">
        <v>1905</v>
      </c>
      <c r="F288" s="211" t="s">
        <v>111</v>
      </c>
      <c r="G288" s="385">
        <v>25982</v>
      </c>
      <c r="H288" s="385">
        <v>148506956.796415</v>
      </c>
      <c r="I288" s="385">
        <v>7131</v>
      </c>
      <c r="J288" s="116">
        <f t="shared" si="120"/>
        <v>5715.7630973910782</v>
      </c>
      <c r="K288" s="116">
        <f t="shared" si="121"/>
        <v>20825.544355127611</v>
      </c>
      <c r="L288" s="93">
        <f t="shared" si="122"/>
        <v>0.27070837445903878</v>
      </c>
    </row>
    <row r="289" spans="2:12">
      <c r="B289" s="455"/>
      <c r="C289" s="478"/>
      <c r="D289" s="470"/>
      <c r="E289" s="207" t="s">
        <v>205</v>
      </c>
      <c r="F289" s="208" t="s">
        <v>206</v>
      </c>
      <c r="G289" s="117">
        <v>5859</v>
      </c>
      <c r="H289" s="117">
        <v>48406809.480020598</v>
      </c>
      <c r="I289" s="117">
        <v>2081</v>
      </c>
      <c r="J289" s="118">
        <f t="shared" si="120"/>
        <v>8261.9575832088412</v>
      </c>
      <c r="K289" s="118">
        <f t="shared" si="121"/>
        <v>23261.321230187696</v>
      </c>
      <c r="L289" s="150">
        <f t="shared" si="122"/>
        <v>7.8999316680586143E-2</v>
      </c>
    </row>
    <row r="290" spans="2:12">
      <c r="B290" s="456"/>
      <c r="C290" s="479"/>
      <c r="D290" s="471"/>
      <c r="E290" s="460" t="s">
        <v>116</v>
      </c>
      <c r="F290" s="461"/>
      <c r="G290" s="384">
        <v>71980</v>
      </c>
      <c r="H290" s="384">
        <v>1147959259.99999</v>
      </c>
      <c r="I290" s="384">
        <v>14064</v>
      </c>
      <c r="J290" s="107">
        <f t="shared" si="120"/>
        <v>15948.3086968601</v>
      </c>
      <c r="K290" s="107">
        <f t="shared" si="121"/>
        <v>81623.951934015218</v>
      </c>
      <c r="L290" s="148">
        <f t="shared" si="122"/>
        <v>0.53390023536557585</v>
      </c>
    </row>
    <row r="291" spans="2:12">
      <c r="B291" s="454">
        <v>42</v>
      </c>
      <c r="C291" s="477" t="s">
        <v>12</v>
      </c>
      <c r="D291" s="469">
        <f>市区町村別_歯科医療費!$D$47</f>
        <v>70556</v>
      </c>
      <c r="E291" s="197">
        <v>1101</v>
      </c>
      <c r="F291" s="209" t="s">
        <v>107</v>
      </c>
      <c r="G291" s="115">
        <v>48837</v>
      </c>
      <c r="H291" s="115">
        <v>358329304.21037102</v>
      </c>
      <c r="I291" s="115">
        <v>21265</v>
      </c>
      <c r="J291" s="115">
        <f>IFERROR(H291/G291,"-")</f>
        <v>7337.2505315717799</v>
      </c>
      <c r="K291" s="115">
        <f>IFERROR(H291/I291,"-")</f>
        <v>16850.660908082344</v>
      </c>
      <c r="L291" s="92">
        <f>IFERROR(I291/$D$291,"-")</f>
        <v>0.30139180225636375</v>
      </c>
    </row>
    <row r="292" spans="2:12">
      <c r="B292" s="455"/>
      <c r="C292" s="478"/>
      <c r="D292" s="470"/>
      <c r="E292" s="196">
        <v>1102</v>
      </c>
      <c r="F292" s="210" t="s">
        <v>108</v>
      </c>
      <c r="G292" s="385">
        <v>164941</v>
      </c>
      <c r="H292" s="385">
        <v>1215505163.6714399</v>
      </c>
      <c r="I292" s="385">
        <v>36392</v>
      </c>
      <c r="J292" s="116">
        <f t="shared" ref="J292:J297" si="123">IFERROR(H292/G292,"-")</f>
        <v>7369.333056495595</v>
      </c>
      <c r="K292" s="116">
        <f t="shared" ref="K292:K297" si="124">IFERROR(H292/I292,"-")</f>
        <v>33400.339735970541</v>
      </c>
      <c r="L292" s="93">
        <f t="shared" ref="L292:L297" si="125">IFERROR(I292/$D$291,"-")</f>
        <v>0.51578887692046038</v>
      </c>
    </row>
    <row r="293" spans="2:12" ht="24">
      <c r="B293" s="455"/>
      <c r="C293" s="478"/>
      <c r="D293" s="470"/>
      <c r="E293" s="196">
        <v>1103</v>
      </c>
      <c r="F293" s="211" t="s">
        <v>109</v>
      </c>
      <c r="G293" s="385">
        <v>66268</v>
      </c>
      <c r="H293" s="385">
        <v>630638775.94604003</v>
      </c>
      <c r="I293" s="385">
        <v>21904</v>
      </c>
      <c r="J293" s="116">
        <f t="shared" si="123"/>
        <v>9516.490250890929</v>
      </c>
      <c r="K293" s="116">
        <f t="shared" si="124"/>
        <v>28791.032503014976</v>
      </c>
      <c r="L293" s="93">
        <f t="shared" si="125"/>
        <v>0.31044843812007483</v>
      </c>
    </row>
    <row r="294" spans="2:12" ht="24">
      <c r="B294" s="455"/>
      <c r="C294" s="478"/>
      <c r="D294" s="470"/>
      <c r="E294" s="196">
        <v>1113</v>
      </c>
      <c r="F294" s="211" t="s">
        <v>110</v>
      </c>
      <c r="G294" s="385">
        <v>24951</v>
      </c>
      <c r="H294" s="385">
        <v>127280814.027779</v>
      </c>
      <c r="I294" s="385">
        <v>7875</v>
      </c>
      <c r="J294" s="116">
        <f t="shared" si="123"/>
        <v>5101.2309738198464</v>
      </c>
      <c r="K294" s="116">
        <f t="shared" si="124"/>
        <v>16162.643051146539</v>
      </c>
      <c r="L294" s="94">
        <f t="shared" si="125"/>
        <v>0.11161347015136913</v>
      </c>
    </row>
    <row r="295" spans="2:12" ht="24">
      <c r="B295" s="455"/>
      <c r="C295" s="478"/>
      <c r="D295" s="470"/>
      <c r="E295" s="196">
        <v>1905</v>
      </c>
      <c r="F295" s="211" t="s">
        <v>111</v>
      </c>
      <c r="G295" s="385">
        <v>66445</v>
      </c>
      <c r="H295" s="385">
        <v>377580459.396797</v>
      </c>
      <c r="I295" s="385">
        <v>20290</v>
      </c>
      <c r="J295" s="116">
        <f t="shared" si="123"/>
        <v>5682.6015410760328</v>
      </c>
      <c r="K295" s="116">
        <f t="shared" si="124"/>
        <v>18609.189718915575</v>
      </c>
      <c r="L295" s="93">
        <f t="shared" si="125"/>
        <v>0.28757299166619421</v>
      </c>
    </row>
    <row r="296" spans="2:12">
      <c r="B296" s="455"/>
      <c r="C296" s="478"/>
      <c r="D296" s="470"/>
      <c r="E296" s="207" t="s">
        <v>205</v>
      </c>
      <c r="F296" s="208" t="s">
        <v>206</v>
      </c>
      <c r="G296" s="117">
        <v>15099</v>
      </c>
      <c r="H296" s="117">
        <v>128132582.747564</v>
      </c>
      <c r="I296" s="117">
        <v>5629</v>
      </c>
      <c r="J296" s="118">
        <f t="shared" si="123"/>
        <v>8486.1635040442416</v>
      </c>
      <c r="K296" s="118">
        <f t="shared" si="124"/>
        <v>22762.938843056316</v>
      </c>
      <c r="L296" s="150">
        <f t="shared" si="125"/>
        <v>7.9780599807245306E-2</v>
      </c>
    </row>
    <row r="297" spans="2:12">
      <c r="B297" s="456"/>
      <c r="C297" s="479"/>
      <c r="D297" s="471"/>
      <c r="E297" s="460" t="s">
        <v>116</v>
      </c>
      <c r="F297" s="461"/>
      <c r="G297" s="384">
        <v>194583</v>
      </c>
      <c r="H297" s="384">
        <v>2837467099.99999</v>
      </c>
      <c r="I297" s="384">
        <v>40894</v>
      </c>
      <c r="J297" s="108">
        <f t="shared" si="123"/>
        <v>14582.297014641515</v>
      </c>
      <c r="K297" s="108">
        <f t="shared" si="124"/>
        <v>69385.902577394969</v>
      </c>
      <c r="L297" s="90">
        <f t="shared" si="125"/>
        <v>0.5795963489993764</v>
      </c>
    </row>
    <row r="298" spans="2:12">
      <c r="B298" s="454">
        <v>43</v>
      </c>
      <c r="C298" s="477" t="s">
        <v>8</v>
      </c>
      <c r="D298" s="469">
        <f>市区町村別_歯科医療費!$D$48</f>
        <v>43423</v>
      </c>
      <c r="E298" s="197">
        <v>1101</v>
      </c>
      <c r="F298" s="209" t="s">
        <v>107</v>
      </c>
      <c r="G298" s="115">
        <v>31248</v>
      </c>
      <c r="H298" s="115">
        <v>232495134.971751</v>
      </c>
      <c r="I298" s="115">
        <v>13581</v>
      </c>
      <c r="J298" s="115">
        <f>IFERROR(H298/G298,"-")</f>
        <v>7440.3204996080067</v>
      </c>
      <c r="K298" s="115">
        <f>IFERROR(H298/I298,"-")</f>
        <v>17119.146967951623</v>
      </c>
      <c r="L298" s="92">
        <f>IFERROR(I298/$D$298,"-")</f>
        <v>0.31276051861916498</v>
      </c>
    </row>
    <row r="299" spans="2:12">
      <c r="B299" s="455"/>
      <c r="C299" s="478"/>
      <c r="D299" s="470"/>
      <c r="E299" s="196">
        <v>1102</v>
      </c>
      <c r="F299" s="210" t="s">
        <v>108</v>
      </c>
      <c r="G299" s="385">
        <v>117500</v>
      </c>
      <c r="H299" s="385">
        <v>889887889.18797302</v>
      </c>
      <c r="I299" s="385">
        <v>24179</v>
      </c>
      <c r="J299" s="116">
        <f t="shared" ref="J299:J304" si="126">IFERROR(H299/G299,"-")</f>
        <v>7573.5139505359402</v>
      </c>
      <c r="K299" s="116">
        <f t="shared" ref="K299:K304" si="127">IFERROR(H299/I299,"-")</f>
        <v>36804.164323916331</v>
      </c>
      <c r="L299" s="93">
        <f t="shared" ref="L299:L304" si="128">IFERROR(I299/$D$298,"-")</f>
        <v>0.55682472422448936</v>
      </c>
    </row>
    <row r="300" spans="2:12" ht="24">
      <c r="B300" s="455"/>
      <c r="C300" s="478"/>
      <c r="D300" s="470"/>
      <c r="E300" s="196">
        <v>1103</v>
      </c>
      <c r="F300" s="211" t="s">
        <v>109</v>
      </c>
      <c r="G300" s="385">
        <v>49187</v>
      </c>
      <c r="H300" s="385">
        <v>458860577.16043198</v>
      </c>
      <c r="I300" s="385">
        <v>14856</v>
      </c>
      <c r="J300" s="116">
        <f t="shared" si="126"/>
        <v>9328.8994482369726</v>
      </c>
      <c r="K300" s="116">
        <f t="shared" si="127"/>
        <v>30887.222479835218</v>
      </c>
      <c r="L300" s="93">
        <f t="shared" si="128"/>
        <v>0.34212283812725974</v>
      </c>
    </row>
    <row r="301" spans="2:12" ht="24">
      <c r="B301" s="455"/>
      <c r="C301" s="478"/>
      <c r="D301" s="470"/>
      <c r="E301" s="196">
        <v>1113</v>
      </c>
      <c r="F301" s="211" t="s">
        <v>110</v>
      </c>
      <c r="G301" s="385">
        <v>17991</v>
      </c>
      <c r="H301" s="385">
        <v>85956041.944553196</v>
      </c>
      <c r="I301" s="385">
        <v>5102</v>
      </c>
      <c r="J301" s="116">
        <f t="shared" si="126"/>
        <v>4777.724525849213</v>
      </c>
      <c r="K301" s="116">
        <f t="shared" si="127"/>
        <v>16847.519001284436</v>
      </c>
      <c r="L301" s="94">
        <f t="shared" si="128"/>
        <v>0.11749533657278401</v>
      </c>
    </row>
    <row r="302" spans="2:12" ht="24">
      <c r="B302" s="455"/>
      <c r="C302" s="478"/>
      <c r="D302" s="470"/>
      <c r="E302" s="196">
        <v>1905</v>
      </c>
      <c r="F302" s="211" t="s">
        <v>111</v>
      </c>
      <c r="G302" s="385">
        <v>46154</v>
      </c>
      <c r="H302" s="385">
        <v>270717709.550686</v>
      </c>
      <c r="I302" s="385">
        <v>13370</v>
      </c>
      <c r="J302" s="116">
        <f t="shared" si="126"/>
        <v>5865.530821828791</v>
      </c>
      <c r="K302" s="116">
        <f t="shared" si="127"/>
        <v>20248.145815309348</v>
      </c>
      <c r="L302" s="93">
        <f t="shared" si="128"/>
        <v>0.3079013426064528</v>
      </c>
    </row>
    <row r="303" spans="2:12">
      <c r="B303" s="455"/>
      <c r="C303" s="478"/>
      <c r="D303" s="470"/>
      <c r="E303" s="207" t="s">
        <v>205</v>
      </c>
      <c r="F303" s="208" t="s">
        <v>206</v>
      </c>
      <c r="G303" s="117">
        <v>11470</v>
      </c>
      <c r="H303" s="117">
        <v>87395877.184602097</v>
      </c>
      <c r="I303" s="117">
        <v>4162</v>
      </c>
      <c r="J303" s="118">
        <f t="shared" si="126"/>
        <v>7619.5184990934695</v>
      </c>
      <c r="K303" s="118">
        <f t="shared" si="127"/>
        <v>20998.528876646345</v>
      </c>
      <c r="L303" s="150">
        <f t="shared" si="128"/>
        <v>9.5847822582502365E-2</v>
      </c>
    </row>
    <row r="304" spans="2:12">
      <c r="B304" s="456"/>
      <c r="C304" s="479"/>
      <c r="D304" s="471"/>
      <c r="E304" s="460" t="s">
        <v>116</v>
      </c>
      <c r="F304" s="461"/>
      <c r="G304" s="384">
        <v>132153</v>
      </c>
      <c r="H304" s="384">
        <v>2025313229.99999</v>
      </c>
      <c r="I304" s="384">
        <v>26185</v>
      </c>
      <c r="J304" s="107">
        <f t="shared" si="126"/>
        <v>15325.518376427248</v>
      </c>
      <c r="K304" s="107">
        <f t="shared" si="127"/>
        <v>77346.313920182933</v>
      </c>
      <c r="L304" s="148">
        <f t="shared" si="128"/>
        <v>0.60302144025055848</v>
      </c>
    </row>
    <row r="305" spans="2:12">
      <c r="B305" s="454">
        <v>44</v>
      </c>
      <c r="C305" s="477" t="s">
        <v>18</v>
      </c>
      <c r="D305" s="469">
        <f>市区町村別_歯科医療費!$D$49</f>
        <v>46653</v>
      </c>
      <c r="E305" s="197">
        <v>1101</v>
      </c>
      <c r="F305" s="209" t="s">
        <v>107</v>
      </c>
      <c r="G305" s="115">
        <v>31854</v>
      </c>
      <c r="H305" s="115">
        <v>236312733.73927701</v>
      </c>
      <c r="I305" s="115">
        <v>13200</v>
      </c>
      <c r="J305" s="115">
        <f>IFERROR(H305/G305,"-")</f>
        <v>7418.6203848583227</v>
      </c>
      <c r="K305" s="115">
        <f>IFERROR(H305/I305,"-")</f>
        <v>17902.479828733107</v>
      </c>
      <c r="L305" s="92">
        <f>IFERROR(I305/$D$305,"-")</f>
        <v>0.28294000385827278</v>
      </c>
    </row>
    <row r="306" spans="2:12">
      <c r="B306" s="455"/>
      <c r="C306" s="478"/>
      <c r="D306" s="470"/>
      <c r="E306" s="196">
        <v>1102</v>
      </c>
      <c r="F306" s="210" t="s">
        <v>108</v>
      </c>
      <c r="G306" s="385">
        <v>124579</v>
      </c>
      <c r="H306" s="385">
        <v>933454935.87776399</v>
      </c>
      <c r="I306" s="385">
        <v>24197</v>
      </c>
      <c r="J306" s="116">
        <f t="shared" ref="J306:J311" si="129">IFERROR(H306/G306,"-")</f>
        <v>7492.8754916780836</v>
      </c>
      <c r="K306" s="116">
        <f t="shared" ref="K306:K311" si="130">IFERROR(H306/I306,"-")</f>
        <v>38577.300321435054</v>
      </c>
      <c r="L306" s="93">
        <f t="shared" ref="L306:L311" si="131">IFERROR(I306/$D$305,"-")</f>
        <v>0.51865903586050199</v>
      </c>
    </row>
    <row r="307" spans="2:12" ht="24">
      <c r="B307" s="455"/>
      <c r="C307" s="478"/>
      <c r="D307" s="470"/>
      <c r="E307" s="196">
        <v>1103</v>
      </c>
      <c r="F307" s="211" t="s">
        <v>109</v>
      </c>
      <c r="G307" s="385">
        <v>51942</v>
      </c>
      <c r="H307" s="385">
        <v>496020965.43870199</v>
      </c>
      <c r="I307" s="385">
        <v>15635</v>
      </c>
      <c r="J307" s="116">
        <f t="shared" si="129"/>
        <v>9549.5161033210497</v>
      </c>
      <c r="K307" s="116">
        <f t="shared" si="130"/>
        <v>31725.037763908025</v>
      </c>
      <c r="L307" s="93">
        <f t="shared" si="131"/>
        <v>0.33513386063061323</v>
      </c>
    </row>
    <row r="308" spans="2:12" ht="24">
      <c r="B308" s="455"/>
      <c r="C308" s="478"/>
      <c r="D308" s="470"/>
      <c r="E308" s="196">
        <v>1113</v>
      </c>
      <c r="F308" s="211" t="s">
        <v>110</v>
      </c>
      <c r="G308" s="385">
        <v>27282</v>
      </c>
      <c r="H308" s="385">
        <v>135423148.59725001</v>
      </c>
      <c r="I308" s="385">
        <v>7890</v>
      </c>
      <c r="J308" s="116">
        <f t="shared" si="129"/>
        <v>4963.8277471318088</v>
      </c>
      <c r="K308" s="116">
        <f t="shared" si="130"/>
        <v>17163.897160614702</v>
      </c>
      <c r="L308" s="94">
        <f t="shared" si="131"/>
        <v>0.16912095685164941</v>
      </c>
    </row>
    <row r="309" spans="2:12" ht="24">
      <c r="B309" s="455"/>
      <c r="C309" s="478"/>
      <c r="D309" s="470"/>
      <c r="E309" s="196">
        <v>1905</v>
      </c>
      <c r="F309" s="211" t="s">
        <v>111</v>
      </c>
      <c r="G309" s="385">
        <v>49188</v>
      </c>
      <c r="H309" s="385">
        <v>291867530.10843801</v>
      </c>
      <c r="I309" s="385">
        <v>13941</v>
      </c>
      <c r="J309" s="116">
        <f t="shared" si="129"/>
        <v>5933.7141194689357</v>
      </c>
      <c r="K309" s="116">
        <f t="shared" si="130"/>
        <v>20935.910631119576</v>
      </c>
      <c r="L309" s="93">
        <f t="shared" si="131"/>
        <v>0.29882322680213491</v>
      </c>
    </row>
    <row r="310" spans="2:12">
      <c r="B310" s="455"/>
      <c r="C310" s="478"/>
      <c r="D310" s="470"/>
      <c r="E310" s="207" t="s">
        <v>205</v>
      </c>
      <c r="F310" s="208" t="s">
        <v>206</v>
      </c>
      <c r="G310" s="117">
        <v>20893</v>
      </c>
      <c r="H310" s="117">
        <v>157181916.23856601</v>
      </c>
      <c r="I310" s="117">
        <v>6099</v>
      </c>
      <c r="J310" s="118">
        <f t="shared" si="129"/>
        <v>7523.1855759616146</v>
      </c>
      <c r="K310" s="118">
        <f t="shared" si="130"/>
        <v>25771.752129622237</v>
      </c>
      <c r="L310" s="150">
        <f t="shared" si="131"/>
        <v>0.13073114269178832</v>
      </c>
    </row>
    <row r="311" spans="2:12">
      <c r="B311" s="456"/>
      <c r="C311" s="479"/>
      <c r="D311" s="471"/>
      <c r="E311" s="460" t="s">
        <v>116</v>
      </c>
      <c r="F311" s="461"/>
      <c r="G311" s="384">
        <v>140696</v>
      </c>
      <c r="H311" s="384">
        <v>2250261229.99999</v>
      </c>
      <c r="I311" s="384">
        <v>26795</v>
      </c>
      <c r="J311" s="107">
        <f t="shared" si="129"/>
        <v>15993.782552453446</v>
      </c>
      <c r="K311" s="107">
        <f t="shared" si="130"/>
        <v>83980.639298376191</v>
      </c>
      <c r="L311" s="148">
        <f t="shared" si="131"/>
        <v>0.57434677298351655</v>
      </c>
    </row>
    <row r="312" spans="2:12">
      <c r="B312" s="454">
        <v>45</v>
      </c>
      <c r="C312" s="477" t="s">
        <v>41</v>
      </c>
      <c r="D312" s="469">
        <f>市区町村別_歯科医療費!$D$50</f>
        <v>16304</v>
      </c>
      <c r="E312" s="197">
        <v>1101</v>
      </c>
      <c r="F312" s="209" t="s">
        <v>107</v>
      </c>
      <c r="G312" s="115">
        <v>8624</v>
      </c>
      <c r="H312" s="115">
        <v>70598985.777444705</v>
      </c>
      <c r="I312" s="115">
        <v>4125</v>
      </c>
      <c r="J312" s="115">
        <f>IFERROR(H312/G312,"-")</f>
        <v>8186.338796085889</v>
      </c>
      <c r="K312" s="115">
        <f>IFERROR(H312/I312,"-")</f>
        <v>17114.905643016897</v>
      </c>
      <c r="L312" s="92">
        <f>IFERROR(I312/$D$312,"-")</f>
        <v>0.25300539744847889</v>
      </c>
    </row>
    <row r="313" spans="2:12">
      <c r="B313" s="455"/>
      <c r="C313" s="478"/>
      <c r="D313" s="470"/>
      <c r="E313" s="196">
        <v>1102</v>
      </c>
      <c r="F313" s="210" t="s">
        <v>108</v>
      </c>
      <c r="G313" s="385">
        <v>31054</v>
      </c>
      <c r="H313" s="385">
        <v>246724277.26950601</v>
      </c>
      <c r="I313" s="385">
        <v>7295</v>
      </c>
      <c r="J313" s="116">
        <f t="shared" ref="J313:J318" si="132">IFERROR(H313/G313,"-")</f>
        <v>7945.0079625654025</v>
      </c>
      <c r="K313" s="116">
        <f t="shared" ref="K313:K318" si="133">IFERROR(H313/I313,"-")</f>
        <v>33821.011277519669</v>
      </c>
      <c r="L313" s="93">
        <f t="shared" ref="L313:L318" si="134">IFERROR(I313/$D$312,"-")</f>
        <v>0.44743621197252209</v>
      </c>
    </row>
    <row r="314" spans="2:12" ht="24">
      <c r="B314" s="455"/>
      <c r="C314" s="478"/>
      <c r="D314" s="470"/>
      <c r="E314" s="196">
        <v>1103</v>
      </c>
      <c r="F314" s="211" t="s">
        <v>109</v>
      </c>
      <c r="G314" s="385">
        <v>15745</v>
      </c>
      <c r="H314" s="385">
        <v>152622833.21266401</v>
      </c>
      <c r="I314" s="385">
        <v>5093</v>
      </c>
      <c r="J314" s="116">
        <f t="shared" si="132"/>
        <v>9693.4158915632906</v>
      </c>
      <c r="K314" s="116">
        <f t="shared" si="133"/>
        <v>29967.17714758767</v>
      </c>
      <c r="L314" s="93">
        <f t="shared" si="134"/>
        <v>0.31237733071638862</v>
      </c>
    </row>
    <row r="315" spans="2:12" ht="24">
      <c r="B315" s="455"/>
      <c r="C315" s="478"/>
      <c r="D315" s="470"/>
      <c r="E315" s="196">
        <v>1113</v>
      </c>
      <c r="F315" s="211" t="s">
        <v>110</v>
      </c>
      <c r="G315" s="385">
        <v>6175</v>
      </c>
      <c r="H315" s="385">
        <v>36637033.102698497</v>
      </c>
      <c r="I315" s="385">
        <v>1803</v>
      </c>
      <c r="J315" s="116">
        <f t="shared" si="132"/>
        <v>5933.1227696677724</v>
      </c>
      <c r="K315" s="116">
        <f t="shared" si="133"/>
        <v>20320.040545035219</v>
      </c>
      <c r="L315" s="94">
        <f t="shared" si="134"/>
        <v>0.11058635917566241</v>
      </c>
    </row>
    <row r="316" spans="2:12" ht="24">
      <c r="B316" s="455"/>
      <c r="C316" s="478"/>
      <c r="D316" s="470"/>
      <c r="E316" s="196">
        <v>1905</v>
      </c>
      <c r="F316" s="211" t="s">
        <v>111</v>
      </c>
      <c r="G316" s="385">
        <v>11989</v>
      </c>
      <c r="H316" s="385">
        <v>72985550.692446396</v>
      </c>
      <c r="I316" s="385">
        <v>4028</v>
      </c>
      <c r="J316" s="116">
        <f t="shared" si="132"/>
        <v>6087.7096248599883</v>
      </c>
      <c r="K316" s="116">
        <f t="shared" si="133"/>
        <v>18119.550817389871</v>
      </c>
      <c r="L316" s="93">
        <f t="shared" si="134"/>
        <v>0.2470559371933268</v>
      </c>
    </row>
    <row r="317" spans="2:12">
      <c r="B317" s="455"/>
      <c r="C317" s="478"/>
      <c r="D317" s="470"/>
      <c r="E317" s="207" t="s">
        <v>205</v>
      </c>
      <c r="F317" s="208" t="s">
        <v>206</v>
      </c>
      <c r="G317" s="117">
        <v>6067</v>
      </c>
      <c r="H317" s="117">
        <v>58774249.945239097</v>
      </c>
      <c r="I317" s="117">
        <v>1801</v>
      </c>
      <c r="J317" s="118">
        <f t="shared" si="132"/>
        <v>9687.5308958693095</v>
      </c>
      <c r="K317" s="118">
        <f t="shared" si="133"/>
        <v>32634.230952381509</v>
      </c>
      <c r="L317" s="150">
        <f t="shared" si="134"/>
        <v>0.11046368989205103</v>
      </c>
    </row>
    <row r="318" spans="2:12">
      <c r="B318" s="456"/>
      <c r="C318" s="479"/>
      <c r="D318" s="471"/>
      <c r="E318" s="460" t="s">
        <v>116</v>
      </c>
      <c r="F318" s="461"/>
      <c r="G318" s="384">
        <v>36414</v>
      </c>
      <c r="H318" s="384">
        <v>638342929.99999905</v>
      </c>
      <c r="I318" s="384">
        <v>8284</v>
      </c>
      <c r="J318" s="107">
        <f t="shared" si="132"/>
        <v>17530.151315428106</v>
      </c>
      <c r="K318" s="107">
        <f t="shared" si="133"/>
        <v>77057.330999517028</v>
      </c>
      <c r="L318" s="148">
        <f t="shared" si="134"/>
        <v>0.50809617271835128</v>
      </c>
    </row>
    <row r="319" spans="2:12">
      <c r="B319" s="454">
        <v>46</v>
      </c>
      <c r="C319" s="477" t="s">
        <v>21</v>
      </c>
      <c r="D319" s="469">
        <f>市区町村別_歯科医療費!$D$51</f>
        <v>21150</v>
      </c>
      <c r="E319" s="197">
        <v>1101</v>
      </c>
      <c r="F319" s="209" t="s">
        <v>107</v>
      </c>
      <c r="G319" s="115">
        <v>13491</v>
      </c>
      <c r="H319" s="115">
        <v>99016718.067441806</v>
      </c>
      <c r="I319" s="115">
        <v>6037</v>
      </c>
      <c r="J319" s="115">
        <f>IFERROR(H319/G319,"-")</f>
        <v>7339.4646851561638</v>
      </c>
      <c r="K319" s="115">
        <f>IFERROR(H319/I319,"-")</f>
        <v>16401.642880146068</v>
      </c>
      <c r="L319" s="92">
        <f>IFERROR(I319/$D$319,"-")</f>
        <v>0.28543735224586286</v>
      </c>
    </row>
    <row r="320" spans="2:12">
      <c r="B320" s="455"/>
      <c r="C320" s="478"/>
      <c r="D320" s="470"/>
      <c r="E320" s="196">
        <v>1102</v>
      </c>
      <c r="F320" s="210" t="s">
        <v>108</v>
      </c>
      <c r="G320" s="385">
        <v>50492</v>
      </c>
      <c r="H320" s="385">
        <v>371116871.50141603</v>
      </c>
      <c r="I320" s="385">
        <v>10792</v>
      </c>
      <c r="J320" s="116">
        <f t="shared" ref="J320:J325" si="135">IFERROR(H320/G320,"-")</f>
        <v>7350.0132991645414</v>
      </c>
      <c r="K320" s="116">
        <f t="shared" ref="K320:K325" si="136">IFERROR(H320/I320,"-")</f>
        <v>34388.14598789993</v>
      </c>
      <c r="L320" s="93">
        <f t="shared" ref="L320:L325" si="137">IFERROR(I320/$D$319,"-")</f>
        <v>0.5102600472813239</v>
      </c>
    </row>
    <row r="321" spans="2:12" ht="24">
      <c r="B321" s="455"/>
      <c r="C321" s="478"/>
      <c r="D321" s="470"/>
      <c r="E321" s="196">
        <v>1103</v>
      </c>
      <c r="F321" s="211" t="s">
        <v>109</v>
      </c>
      <c r="G321" s="385">
        <v>22641</v>
      </c>
      <c r="H321" s="385">
        <v>215452421.57745701</v>
      </c>
      <c r="I321" s="385">
        <v>7092</v>
      </c>
      <c r="J321" s="116">
        <f t="shared" si="135"/>
        <v>9516.0293969991162</v>
      </c>
      <c r="K321" s="116">
        <f t="shared" si="136"/>
        <v>30379.642072399467</v>
      </c>
      <c r="L321" s="93">
        <f t="shared" si="137"/>
        <v>0.33531914893617021</v>
      </c>
    </row>
    <row r="322" spans="2:12" ht="24">
      <c r="B322" s="455"/>
      <c r="C322" s="478"/>
      <c r="D322" s="470"/>
      <c r="E322" s="196">
        <v>1113</v>
      </c>
      <c r="F322" s="211" t="s">
        <v>110</v>
      </c>
      <c r="G322" s="385">
        <v>9009</v>
      </c>
      <c r="H322" s="385">
        <v>45738463.550032102</v>
      </c>
      <c r="I322" s="385">
        <v>2819</v>
      </c>
      <c r="J322" s="116">
        <f t="shared" si="135"/>
        <v>5076.9745310280941</v>
      </c>
      <c r="K322" s="116">
        <f t="shared" si="136"/>
        <v>16225.06688543175</v>
      </c>
      <c r="L322" s="94">
        <f t="shared" si="137"/>
        <v>0.13328605200945626</v>
      </c>
    </row>
    <row r="323" spans="2:12" ht="24">
      <c r="B323" s="455"/>
      <c r="C323" s="478"/>
      <c r="D323" s="470"/>
      <c r="E323" s="196">
        <v>1905</v>
      </c>
      <c r="F323" s="211" t="s">
        <v>111</v>
      </c>
      <c r="G323" s="385">
        <v>20567</v>
      </c>
      <c r="H323" s="385">
        <v>115001095.097114</v>
      </c>
      <c r="I323" s="385">
        <v>6127</v>
      </c>
      <c r="J323" s="116">
        <f t="shared" si="135"/>
        <v>5591.5347448394996</v>
      </c>
      <c r="K323" s="116">
        <f t="shared" si="136"/>
        <v>18769.560159476743</v>
      </c>
      <c r="L323" s="93">
        <f t="shared" si="137"/>
        <v>0.28969267139479904</v>
      </c>
    </row>
    <row r="324" spans="2:12">
      <c r="B324" s="455"/>
      <c r="C324" s="478"/>
      <c r="D324" s="470"/>
      <c r="E324" s="207" t="s">
        <v>205</v>
      </c>
      <c r="F324" s="208" t="s">
        <v>206</v>
      </c>
      <c r="G324" s="117">
        <v>4966</v>
      </c>
      <c r="H324" s="117">
        <v>47122050.206537202</v>
      </c>
      <c r="I324" s="117">
        <v>1651</v>
      </c>
      <c r="J324" s="118">
        <f t="shared" si="135"/>
        <v>9488.934797933387</v>
      </c>
      <c r="K324" s="118">
        <f t="shared" si="136"/>
        <v>28541.520415831135</v>
      </c>
      <c r="L324" s="150">
        <f t="shared" si="137"/>
        <v>7.8061465721040182E-2</v>
      </c>
    </row>
    <row r="325" spans="2:12">
      <c r="B325" s="456"/>
      <c r="C325" s="479"/>
      <c r="D325" s="471"/>
      <c r="E325" s="460" t="s">
        <v>116</v>
      </c>
      <c r="F325" s="461"/>
      <c r="G325" s="384">
        <v>58122</v>
      </c>
      <c r="H325" s="384">
        <v>893447619.99999905</v>
      </c>
      <c r="I325" s="384">
        <v>12049</v>
      </c>
      <c r="J325" s="107">
        <f t="shared" si="135"/>
        <v>15371.935239668268</v>
      </c>
      <c r="K325" s="107">
        <f t="shared" si="136"/>
        <v>74151.184330649761</v>
      </c>
      <c r="L325" s="148">
        <f t="shared" si="137"/>
        <v>0.56969267139479907</v>
      </c>
    </row>
    <row r="326" spans="2:12">
      <c r="B326" s="454">
        <v>47</v>
      </c>
      <c r="C326" s="477" t="s">
        <v>13</v>
      </c>
      <c r="D326" s="469">
        <f>市区町村別_歯科医療費!$D$52</f>
        <v>43039</v>
      </c>
      <c r="E326" s="197">
        <v>1101</v>
      </c>
      <c r="F326" s="209" t="s">
        <v>107</v>
      </c>
      <c r="G326" s="115">
        <v>24159</v>
      </c>
      <c r="H326" s="115">
        <v>182866497.81401899</v>
      </c>
      <c r="I326" s="115">
        <v>11547</v>
      </c>
      <c r="J326" s="115">
        <f>IFERROR(H326/G326,"-")</f>
        <v>7569.2908569899</v>
      </c>
      <c r="K326" s="115">
        <f>IFERROR(H326/I326,"-")</f>
        <v>15836.710644671257</v>
      </c>
      <c r="L326" s="92">
        <f>IFERROR(I326/$D$326,"-")</f>
        <v>0.26829154952484957</v>
      </c>
    </row>
    <row r="327" spans="2:12">
      <c r="B327" s="455"/>
      <c r="C327" s="478"/>
      <c r="D327" s="470"/>
      <c r="E327" s="196">
        <v>1102</v>
      </c>
      <c r="F327" s="210" t="s">
        <v>108</v>
      </c>
      <c r="G327" s="385">
        <v>99137</v>
      </c>
      <c r="H327" s="385">
        <v>737675481.78472304</v>
      </c>
      <c r="I327" s="385">
        <v>21571</v>
      </c>
      <c r="J327" s="116">
        <f t="shared" ref="J327:J332" si="138">IFERROR(H327/G327,"-")</f>
        <v>7440.9703923330644</v>
      </c>
      <c r="K327" s="116">
        <f t="shared" ref="K327:K332" si="139">IFERROR(H327/I327,"-")</f>
        <v>34197.556060670482</v>
      </c>
      <c r="L327" s="93">
        <f t="shared" ref="L327:L332" si="140">IFERROR(I327/$D$326,"-")</f>
        <v>0.50119658914008225</v>
      </c>
    </row>
    <row r="328" spans="2:12" ht="24">
      <c r="B328" s="455"/>
      <c r="C328" s="478"/>
      <c r="D328" s="470"/>
      <c r="E328" s="196">
        <v>1103</v>
      </c>
      <c r="F328" s="211" t="s">
        <v>109</v>
      </c>
      <c r="G328" s="385">
        <v>40433</v>
      </c>
      <c r="H328" s="385">
        <v>400459937.64102501</v>
      </c>
      <c r="I328" s="385">
        <v>13296</v>
      </c>
      <c r="J328" s="116">
        <f t="shared" si="138"/>
        <v>9904.2845606565188</v>
      </c>
      <c r="K328" s="116">
        <f t="shared" si="139"/>
        <v>30118.828041593337</v>
      </c>
      <c r="L328" s="93">
        <f t="shared" si="140"/>
        <v>0.30892911080647784</v>
      </c>
    </row>
    <row r="329" spans="2:12" ht="24">
      <c r="B329" s="455"/>
      <c r="C329" s="478"/>
      <c r="D329" s="470"/>
      <c r="E329" s="196">
        <v>1113</v>
      </c>
      <c r="F329" s="211" t="s">
        <v>110</v>
      </c>
      <c r="G329" s="385">
        <v>15648</v>
      </c>
      <c r="H329" s="385">
        <v>75818221.400699407</v>
      </c>
      <c r="I329" s="385">
        <v>4895</v>
      </c>
      <c r="J329" s="116">
        <f t="shared" si="138"/>
        <v>4845.2339852185205</v>
      </c>
      <c r="K329" s="116">
        <f t="shared" si="139"/>
        <v>15488.91141995902</v>
      </c>
      <c r="L329" s="94">
        <f t="shared" si="140"/>
        <v>0.11373405515927415</v>
      </c>
    </row>
    <row r="330" spans="2:12" ht="24">
      <c r="B330" s="455"/>
      <c r="C330" s="478"/>
      <c r="D330" s="470"/>
      <c r="E330" s="196">
        <v>1905</v>
      </c>
      <c r="F330" s="211" t="s">
        <v>111</v>
      </c>
      <c r="G330" s="385">
        <v>40951</v>
      </c>
      <c r="H330" s="385">
        <v>225923039.488381</v>
      </c>
      <c r="I330" s="385">
        <v>12808</v>
      </c>
      <c r="J330" s="116">
        <f t="shared" si="138"/>
        <v>5516.9114182408484</v>
      </c>
      <c r="K330" s="116">
        <f t="shared" si="139"/>
        <v>17639.212951934805</v>
      </c>
      <c r="L330" s="93">
        <f t="shared" si="140"/>
        <v>0.29759055740142659</v>
      </c>
    </row>
    <row r="331" spans="2:12">
      <c r="B331" s="455"/>
      <c r="C331" s="478"/>
      <c r="D331" s="470"/>
      <c r="E331" s="207" t="s">
        <v>205</v>
      </c>
      <c r="F331" s="208" t="s">
        <v>206</v>
      </c>
      <c r="G331" s="117">
        <v>8879</v>
      </c>
      <c r="H331" s="117">
        <v>72063221.871149495</v>
      </c>
      <c r="I331" s="117">
        <v>3249</v>
      </c>
      <c r="J331" s="118">
        <f t="shared" si="138"/>
        <v>8116.1416681100909</v>
      </c>
      <c r="K331" s="118">
        <f t="shared" si="139"/>
        <v>22180.123690720065</v>
      </c>
      <c r="L331" s="150">
        <f t="shared" si="140"/>
        <v>7.5489672157810356E-2</v>
      </c>
    </row>
    <row r="332" spans="2:12">
      <c r="B332" s="456"/>
      <c r="C332" s="479"/>
      <c r="D332" s="471"/>
      <c r="E332" s="460" t="s">
        <v>116</v>
      </c>
      <c r="F332" s="461"/>
      <c r="G332" s="384">
        <v>113570</v>
      </c>
      <c r="H332" s="384">
        <v>1694806399.99999</v>
      </c>
      <c r="I332" s="384">
        <v>23925</v>
      </c>
      <c r="J332" s="107">
        <f t="shared" si="138"/>
        <v>14923.011358633354</v>
      </c>
      <c r="K332" s="107">
        <f t="shared" si="139"/>
        <v>70838.303030302617</v>
      </c>
      <c r="L332" s="148">
        <f t="shared" si="140"/>
        <v>0.555891168475104</v>
      </c>
    </row>
    <row r="333" spans="2:12">
      <c r="B333" s="454">
        <v>48</v>
      </c>
      <c r="C333" s="477" t="s">
        <v>22</v>
      </c>
      <c r="D333" s="469">
        <f>市区町村別_歯科医療費!$D$53</f>
        <v>23103</v>
      </c>
      <c r="E333" s="197">
        <v>1101</v>
      </c>
      <c r="F333" s="209" t="s">
        <v>107</v>
      </c>
      <c r="G333" s="115">
        <v>16396</v>
      </c>
      <c r="H333" s="115">
        <v>118564352.199505</v>
      </c>
      <c r="I333" s="115">
        <v>7055</v>
      </c>
      <c r="J333" s="115">
        <f>IFERROR(H333/G333,"-")</f>
        <v>7231.2974017751285</v>
      </c>
      <c r="K333" s="115">
        <f>IFERROR(H333/I333,"-")</f>
        <v>16805.71965974557</v>
      </c>
      <c r="L333" s="92">
        <f>IFERROR(I333/$D$333,"-")</f>
        <v>0.30537159676232523</v>
      </c>
    </row>
    <row r="334" spans="2:12">
      <c r="B334" s="455"/>
      <c r="C334" s="478"/>
      <c r="D334" s="470"/>
      <c r="E334" s="196">
        <v>1102</v>
      </c>
      <c r="F334" s="210" t="s">
        <v>108</v>
      </c>
      <c r="G334" s="385">
        <v>61618</v>
      </c>
      <c r="H334" s="385">
        <v>447364797.45325601</v>
      </c>
      <c r="I334" s="385">
        <v>12661</v>
      </c>
      <c r="J334" s="116">
        <f t="shared" ref="J334:J339" si="141">IFERROR(H334/G334,"-")</f>
        <v>7260.2940285834657</v>
      </c>
      <c r="K334" s="116">
        <f t="shared" ref="K334:K339" si="142">IFERROR(H334/I334,"-")</f>
        <v>35334.080835104338</v>
      </c>
      <c r="L334" s="93">
        <f t="shared" ref="L334:L339" si="143">IFERROR(I334/$D$333,"-")</f>
        <v>0.54802406613859667</v>
      </c>
    </row>
    <row r="335" spans="2:12" ht="24">
      <c r="B335" s="455"/>
      <c r="C335" s="478"/>
      <c r="D335" s="470"/>
      <c r="E335" s="196">
        <v>1103</v>
      </c>
      <c r="F335" s="211" t="s">
        <v>109</v>
      </c>
      <c r="G335" s="385">
        <v>26945</v>
      </c>
      <c r="H335" s="385">
        <v>230429577.61993101</v>
      </c>
      <c r="I335" s="385">
        <v>8072</v>
      </c>
      <c r="J335" s="116">
        <f t="shared" si="141"/>
        <v>8551.8492343637408</v>
      </c>
      <c r="K335" s="116">
        <f t="shared" si="142"/>
        <v>28546.776216542494</v>
      </c>
      <c r="L335" s="93">
        <f t="shared" si="143"/>
        <v>0.34939185387179156</v>
      </c>
    </row>
    <row r="336" spans="2:12" ht="24">
      <c r="B336" s="455"/>
      <c r="C336" s="478"/>
      <c r="D336" s="470"/>
      <c r="E336" s="196">
        <v>1113</v>
      </c>
      <c r="F336" s="211" t="s">
        <v>110</v>
      </c>
      <c r="G336" s="385">
        <v>13027</v>
      </c>
      <c r="H336" s="385">
        <v>63537827.400020599</v>
      </c>
      <c r="I336" s="385">
        <v>3708</v>
      </c>
      <c r="J336" s="116">
        <f t="shared" si="141"/>
        <v>4877.3952099501494</v>
      </c>
      <c r="K336" s="116">
        <f t="shared" si="142"/>
        <v>17135.336407772545</v>
      </c>
      <c r="L336" s="94">
        <f t="shared" si="143"/>
        <v>0.16049863654070901</v>
      </c>
    </row>
    <row r="337" spans="2:12" ht="24">
      <c r="B337" s="455"/>
      <c r="C337" s="478"/>
      <c r="D337" s="470"/>
      <c r="E337" s="196">
        <v>1905</v>
      </c>
      <c r="F337" s="211" t="s">
        <v>111</v>
      </c>
      <c r="G337" s="385">
        <v>23252</v>
      </c>
      <c r="H337" s="385">
        <v>130125218.18235999</v>
      </c>
      <c r="I337" s="385">
        <v>6468</v>
      </c>
      <c r="J337" s="116">
        <f t="shared" si="141"/>
        <v>5596.3021753982448</v>
      </c>
      <c r="K337" s="116">
        <f t="shared" si="142"/>
        <v>20118.308315145328</v>
      </c>
      <c r="L337" s="93">
        <f t="shared" si="143"/>
        <v>0.27996364108557331</v>
      </c>
    </row>
    <row r="338" spans="2:12">
      <c r="B338" s="455"/>
      <c r="C338" s="478"/>
      <c r="D338" s="470"/>
      <c r="E338" s="207" t="s">
        <v>205</v>
      </c>
      <c r="F338" s="208" t="s">
        <v>206</v>
      </c>
      <c r="G338" s="117">
        <v>6939</v>
      </c>
      <c r="H338" s="117">
        <v>48709227.144925997</v>
      </c>
      <c r="I338" s="117">
        <v>2487</v>
      </c>
      <c r="J338" s="118">
        <f t="shared" si="141"/>
        <v>7019.6321004360852</v>
      </c>
      <c r="K338" s="118">
        <f t="shared" si="142"/>
        <v>19585.535643315641</v>
      </c>
      <c r="L338" s="150">
        <f t="shared" si="143"/>
        <v>0.10764835735618751</v>
      </c>
    </row>
    <row r="339" spans="2:12">
      <c r="B339" s="456"/>
      <c r="C339" s="479"/>
      <c r="D339" s="471"/>
      <c r="E339" s="460" t="s">
        <v>116</v>
      </c>
      <c r="F339" s="461"/>
      <c r="G339" s="384">
        <v>69575</v>
      </c>
      <c r="H339" s="384">
        <v>1038730999.99999</v>
      </c>
      <c r="I339" s="384">
        <v>13988</v>
      </c>
      <c r="J339" s="108">
        <f t="shared" si="141"/>
        <v>14929.65864175336</v>
      </c>
      <c r="K339" s="108">
        <f t="shared" si="142"/>
        <v>74258.72176150915</v>
      </c>
      <c r="L339" s="90">
        <f t="shared" si="143"/>
        <v>0.60546249404839203</v>
      </c>
    </row>
    <row r="340" spans="2:12">
      <c r="B340" s="454">
        <v>49</v>
      </c>
      <c r="C340" s="477" t="s">
        <v>23</v>
      </c>
      <c r="D340" s="469">
        <f>市区町村別_歯科医療費!$D$54</f>
        <v>22902</v>
      </c>
      <c r="E340" s="197">
        <v>1101</v>
      </c>
      <c r="F340" s="209" t="s">
        <v>107</v>
      </c>
      <c r="G340" s="115">
        <v>12794</v>
      </c>
      <c r="H340" s="115">
        <v>100809586.223248</v>
      </c>
      <c r="I340" s="115">
        <v>6036</v>
      </c>
      <c r="J340" s="115">
        <f>IFERROR(H340/G340,"-")</f>
        <v>7879.442412322026</v>
      </c>
      <c r="K340" s="115">
        <f>IFERROR(H340/I340,"-")</f>
        <v>16701.389367668657</v>
      </c>
      <c r="L340" s="92">
        <f>IFERROR(I340/$D$340,"-")</f>
        <v>0.26355776788053448</v>
      </c>
    </row>
    <row r="341" spans="2:12">
      <c r="B341" s="455"/>
      <c r="C341" s="478"/>
      <c r="D341" s="470"/>
      <c r="E341" s="196">
        <v>1102</v>
      </c>
      <c r="F341" s="210" t="s">
        <v>108</v>
      </c>
      <c r="G341" s="385">
        <v>53731</v>
      </c>
      <c r="H341" s="385">
        <v>427611171.14993298</v>
      </c>
      <c r="I341" s="385">
        <v>11488</v>
      </c>
      <c r="J341" s="116">
        <f t="shared" ref="J341:J346" si="144">IFERROR(H341/G341,"-")</f>
        <v>7958.3698637645493</v>
      </c>
      <c r="K341" s="116">
        <f t="shared" ref="K341:K346" si="145">IFERROR(H341/I341,"-")</f>
        <v>37222.420887006701</v>
      </c>
      <c r="L341" s="93">
        <f t="shared" ref="L341:L346" si="146">IFERROR(I341/$D$340,"-")</f>
        <v>0.50161557942537771</v>
      </c>
    </row>
    <row r="342" spans="2:12" ht="24">
      <c r="B342" s="455"/>
      <c r="C342" s="478"/>
      <c r="D342" s="470"/>
      <c r="E342" s="196">
        <v>1103</v>
      </c>
      <c r="F342" s="211" t="s">
        <v>109</v>
      </c>
      <c r="G342" s="385">
        <v>24379</v>
      </c>
      <c r="H342" s="385">
        <v>243137905.95448899</v>
      </c>
      <c r="I342" s="385">
        <v>7594</v>
      </c>
      <c r="J342" s="116">
        <f t="shared" si="144"/>
        <v>9973.2518132199439</v>
      </c>
      <c r="K342" s="116">
        <f t="shared" si="145"/>
        <v>32017.106393796286</v>
      </c>
      <c r="L342" s="93">
        <f t="shared" si="146"/>
        <v>0.33158676098157364</v>
      </c>
    </row>
    <row r="343" spans="2:12" ht="24">
      <c r="B343" s="455"/>
      <c r="C343" s="478"/>
      <c r="D343" s="470"/>
      <c r="E343" s="196">
        <v>1113</v>
      </c>
      <c r="F343" s="211" t="s">
        <v>110</v>
      </c>
      <c r="G343" s="385">
        <v>10295</v>
      </c>
      <c r="H343" s="385">
        <v>55742135.079198502</v>
      </c>
      <c r="I343" s="385">
        <v>3061</v>
      </c>
      <c r="J343" s="116">
        <f t="shared" si="144"/>
        <v>5414.486166022195</v>
      </c>
      <c r="K343" s="116">
        <f t="shared" si="145"/>
        <v>18210.432890950182</v>
      </c>
      <c r="L343" s="94">
        <f t="shared" si="146"/>
        <v>0.13365644921840888</v>
      </c>
    </row>
    <row r="344" spans="2:12" ht="24">
      <c r="B344" s="455"/>
      <c r="C344" s="478"/>
      <c r="D344" s="470"/>
      <c r="E344" s="196">
        <v>1905</v>
      </c>
      <c r="F344" s="211" t="s">
        <v>111</v>
      </c>
      <c r="G344" s="385">
        <v>21395</v>
      </c>
      <c r="H344" s="385">
        <v>117711962.791153</v>
      </c>
      <c r="I344" s="385">
        <v>6571</v>
      </c>
      <c r="J344" s="116">
        <f t="shared" si="144"/>
        <v>5501.8444866161717</v>
      </c>
      <c r="K344" s="116">
        <f t="shared" si="145"/>
        <v>17913.858285063612</v>
      </c>
      <c r="L344" s="93">
        <f t="shared" si="146"/>
        <v>0.28691817308532008</v>
      </c>
    </row>
    <row r="345" spans="2:12">
      <c r="B345" s="455"/>
      <c r="C345" s="478"/>
      <c r="D345" s="470"/>
      <c r="E345" s="207" t="s">
        <v>205</v>
      </c>
      <c r="F345" s="208" t="s">
        <v>206</v>
      </c>
      <c r="G345" s="117">
        <v>4015</v>
      </c>
      <c r="H345" s="117">
        <v>34007558.801975697</v>
      </c>
      <c r="I345" s="117">
        <v>1759</v>
      </c>
      <c r="J345" s="118">
        <f t="shared" si="144"/>
        <v>8470.1267252741454</v>
      </c>
      <c r="K345" s="118">
        <f t="shared" si="145"/>
        <v>19333.461513346047</v>
      </c>
      <c r="L345" s="150">
        <f t="shared" si="146"/>
        <v>7.6805519168631556E-2</v>
      </c>
    </row>
    <row r="346" spans="2:12">
      <c r="B346" s="456"/>
      <c r="C346" s="479"/>
      <c r="D346" s="471"/>
      <c r="E346" s="460" t="s">
        <v>116</v>
      </c>
      <c r="F346" s="461"/>
      <c r="G346" s="384">
        <v>61382</v>
      </c>
      <c r="H346" s="384">
        <v>979020319.99999905</v>
      </c>
      <c r="I346" s="384">
        <v>12809</v>
      </c>
      <c r="J346" s="108">
        <f t="shared" si="144"/>
        <v>15949.63213971521</v>
      </c>
      <c r="K346" s="108">
        <f t="shared" si="145"/>
        <v>76432.221094542823</v>
      </c>
      <c r="L346" s="90">
        <f t="shared" si="146"/>
        <v>0.55929613134224088</v>
      </c>
    </row>
    <row r="347" spans="2:12">
      <c r="B347" s="454">
        <v>50</v>
      </c>
      <c r="C347" s="477" t="s">
        <v>14</v>
      </c>
      <c r="D347" s="469">
        <f>市区町村別_歯科医療費!$D$55</f>
        <v>20903</v>
      </c>
      <c r="E347" s="197">
        <v>1101</v>
      </c>
      <c r="F347" s="209" t="s">
        <v>107</v>
      </c>
      <c r="G347" s="115">
        <v>12630</v>
      </c>
      <c r="H347" s="115">
        <v>100217100.015512</v>
      </c>
      <c r="I347" s="115">
        <v>5645</v>
      </c>
      <c r="J347" s="115">
        <f>IFERROR(H347/G347,"-")</f>
        <v>7934.8456069288995</v>
      </c>
      <c r="K347" s="115">
        <f>IFERROR(H347/I347,"-")</f>
        <v>17753.250667052613</v>
      </c>
      <c r="L347" s="92">
        <f>IFERROR(I347/$D$347,"-")</f>
        <v>0.27005692962732625</v>
      </c>
    </row>
    <row r="348" spans="2:12">
      <c r="B348" s="455"/>
      <c r="C348" s="478"/>
      <c r="D348" s="470"/>
      <c r="E348" s="196">
        <v>1102</v>
      </c>
      <c r="F348" s="210" t="s">
        <v>108</v>
      </c>
      <c r="G348" s="385">
        <v>46234</v>
      </c>
      <c r="H348" s="385">
        <v>369886856.90346998</v>
      </c>
      <c r="I348" s="385">
        <v>9810</v>
      </c>
      <c r="J348" s="116">
        <f t="shared" ref="J348:J353" si="147">IFERROR(H348/G348,"-")</f>
        <v>8000.3213415120899</v>
      </c>
      <c r="K348" s="116">
        <f t="shared" ref="K348:K353" si="148">IFERROR(H348/I348,"-")</f>
        <v>37705.082253156979</v>
      </c>
      <c r="L348" s="93">
        <f t="shared" ref="L348:L353" si="149">IFERROR(I348/$D$347,"-")</f>
        <v>0.46931062526910011</v>
      </c>
    </row>
    <row r="349" spans="2:12" ht="24">
      <c r="B349" s="455"/>
      <c r="C349" s="478"/>
      <c r="D349" s="470"/>
      <c r="E349" s="196">
        <v>1103</v>
      </c>
      <c r="F349" s="211" t="s">
        <v>109</v>
      </c>
      <c r="G349" s="385">
        <v>19598</v>
      </c>
      <c r="H349" s="385">
        <v>203872791.03318799</v>
      </c>
      <c r="I349" s="385">
        <v>6532</v>
      </c>
      <c r="J349" s="116">
        <f t="shared" si="147"/>
        <v>10402.734515419328</v>
      </c>
      <c r="K349" s="116">
        <f t="shared" si="148"/>
        <v>31211.388706856702</v>
      </c>
      <c r="L349" s="93">
        <f t="shared" si="149"/>
        <v>0.31249102999569439</v>
      </c>
    </row>
    <row r="350" spans="2:12" ht="24">
      <c r="B350" s="455"/>
      <c r="C350" s="478"/>
      <c r="D350" s="470"/>
      <c r="E350" s="196">
        <v>1113</v>
      </c>
      <c r="F350" s="211" t="s">
        <v>110</v>
      </c>
      <c r="G350" s="385">
        <v>6913</v>
      </c>
      <c r="H350" s="385">
        <v>40406289.560530603</v>
      </c>
      <c r="I350" s="385">
        <v>2530</v>
      </c>
      <c r="J350" s="116">
        <f t="shared" si="147"/>
        <v>5844.9717287039784</v>
      </c>
      <c r="K350" s="116">
        <f t="shared" si="148"/>
        <v>15970.865438944902</v>
      </c>
      <c r="L350" s="94">
        <f t="shared" si="149"/>
        <v>0.12103525809692389</v>
      </c>
    </row>
    <row r="351" spans="2:12" ht="24">
      <c r="B351" s="455"/>
      <c r="C351" s="478"/>
      <c r="D351" s="470"/>
      <c r="E351" s="196">
        <v>1905</v>
      </c>
      <c r="F351" s="211" t="s">
        <v>111</v>
      </c>
      <c r="G351" s="385">
        <v>19390</v>
      </c>
      <c r="H351" s="385">
        <v>122795321.30722</v>
      </c>
      <c r="I351" s="385">
        <v>5867</v>
      </c>
      <c r="J351" s="116">
        <f t="shared" si="147"/>
        <v>6332.9201293047963</v>
      </c>
      <c r="K351" s="116">
        <f t="shared" si="148"/>
        <v>20929.831482396454</v>
      </c>
      <c r="L351" s="93">
        <f t="shared" si="149"/>
        <v>0.28067741472515906</v>
      </c>
    </row>
    <row r="352" spans="2:12">
      <c r="B352" s="455"/>
      <c r="C352" s="478"/>
      <c r="D352" s="470"/>
      <c r="E352" s="207" t="s">
        <v>205</v>
      </c>
      <c r="F352" s="208" t="s">
        <v>206</v>
      </c>
      <c r="G352" s="117">
        <v>6428</v>
      </c>
      <c r="H352" s="117">
        <v>75015101.180076897</v>
      </c>
      <c r="I352" s="117">
        <v>1919</v>
      </c>
      <c r="J352" s="118">
        <f t="shared" si="147"/>
        <v>11670.053077174378</v>
      </c>
      <c r="K352" s="118">
        <f t="shared" si="148"/>
        <v>39090.724950535121</v>
      </c>
      <c r="L352" s="150">
        <f t="shared" si="149"/>
        <v>9.1805004066401949E-2</v>
      </c>
    </row>
    <row r="353" spans="2:12">
      <c r="B353" s="456"/>
      <c r="C353" s="479"/>
      <c r="D353" s="471"/>
      <c r="E353" s="460" t="s">
        <v>116</v>
      </c>
      <c r="F353" s="461"/>
      <c r="G353" s="384">
        <v>55001</v>
      </c>
      <c r="H353" s="384">
        <v>912193459.99999905</v>
      </c>
      <c r="I353" s="384">
        <v>11384</v>
      </c>
      <c r="J353" s="107">
        <f t="shared" si="147"/>
        <v>16585.034090289249</v>
      </c>
      <c r="K353" s="107">
        <f t="shared" si="148"/>
        <v>80129.432536893801</v>
      </c>
      <c r="L353" s="148">
        <f t="shared" si="149"/>
        <v>0.54461082141319428</v>
      </c>
    </row>
    <row r="354" spans="2:12">
      <c r="B354" s="454">
        <v>51</v>
      </c>
      <c r="C354" s="477" t="s">
        <v>42</v>
      </c>
      <c r="D354" s="469">
        <f>市区町村別_歯科医療費!$D$56</f>
        <v>28605</v>
      </c>
      <c r="E354" s="197">
        <v>1101</v>
      </c>
      <c r="F354" s="209" t="s">
        <v>107</v>
      </c>
      <c r="G354" s="115">
        <v>19147</v>
      </c>
      <c r="H354" s="115">
        <v>152921171.81310299</v>
      </c>
      <c r="I354" s="115">
        <v>8172</v>
      </c>
      <c r="J354" s="115">
        <f>IFERROR(H354/G354,"-")</f>
        <v>7986.6909601035668</v>
      </c>
      <c r="K354" s="115">
        <f>IFERROR(H354/I354,"-")</f>
        <v>18712.82082881828</v>
      </c>
      <c r="L354" s="92">
        <f>IFERROR(I354/$D$354,"-")</f>
        <v>0.28568432092291557</v>
      </c>
    </row>
    <row r="355" spans="2:12">
      <c r="B355" s="455"/>
      <c r="C355" s="478"/>
      <c r="D355" s="470"/>
      <c r="E355" s="196">
        <v>1102</v>
      </c>
      <c r="F355" s="210" t="s">
        <v>108</v>
      </c>
      <c r="G355" s="385">
        <v>66966</v>
      </c>
      <c r="H355" s="385">
        <v>543469878.60579205</v>
      </c>
      <c r="I355" s="385">
        <v>14326</v>
      </c>
      <c r="J355" s="116">
        <f t="shared" ref="J355:J360" si="150">IFERROR(H355/G355,"-")</f>
        <v>8115.6090942536821</v>
      </c>
      <c r="K355" s="116">
        <f t="shared" ref="K355:K360" si="151">IFERROR(H355/I355,"-")</f>
        <v>37935.912229917078</v>
      </c>
      <c r="L355" s="93">
        <f t="shared" ref="L355:L360" si="152">IFERROR(I355/$D$354,"-")</f>
        <v>0.5008215346967313</v>
      </c>
    </row>
    <row r="356" spans="2:12" ht="24">
      <c r="B356" s="455"/>
      <c r="C356" s="478"/>
      <c r="D356" s="470"/>
      <c r="E356" s="196">
        <v>1103</v>
      </c>
      <c r="F356" s="211" t="s">
        <v>109</v>
      </c>
      <c r="G356" s="385">
        <v>29007</v>
      </c>
      <c r="H356" s="385">
        <v>297884071.43736798</v>
      </c>
      <c r="I356" s="385">
        <v>9305</v>
      </c>
      <c r="J356" s="116">
        <f t="shared" si="150"/>
        <v>10269.385715081462</v>
      </c>
      <c r="K356" s="116">
        <f t="shared" si="151"/>
        <v>32013.333846036323</v>
      </c>
      <c r="L356" s="93">
        <f t="shared" si="152"/>
        <v>0.32529278098234576</v>
      </c>
    </row>
    <row r="357" spans="2:12" ht="24">
      <c r="B357" s="455"/>
      <c r="C357" s="478"/>
      <c r="D357" s="470"/>
      <c r="E357" s="196">
        <v>1113</v>
      </c>
      <c r="F357" s="211" t="s">
        <v>110</v>
      </c>
      <c r="G357" s="385">
        <v>12998</v>
      </c>
      <c r="H357" s="385">
        <v>70126807.556723505</v>
      </c>
      <c r="I357" s="385">
        <v>4060</v>
      </c>
      <c r="J357" s="116">
        <f t="shared" si="150"/>
        <v>5395.1998428007009</v>
      </c>
      <c r="K357" s="116">
        <f t="shared" si="151"/>
        <v>17272.61269870037</v>
      </c>
      <c r="L357" s="94">
        <f t="shared" si="152"/>
        <v>0.14193322845656353</v>
      </c>
    </row>
    <row r="358" spans="2:12" ht="24">
      <c r="B358" s="455"/>
      <c r="C358" s="478"/>
      <c r="D358" s="470"/>
      <c r="E358" s="196">
        <v>1905</v>
      </c>
      <c r="F358" s="211" t="s">
        <v>111</v>
      </c>
      <c r="G358" s="385">
        <v>24103</v>
      </c>
      <c r="H358" s="385">
        <v>150225301.63817701</v>
      </c>
      <c r="I358" s="385">
        <v>7608</v>
      </c>
      <c r="J358" s="116">
        <f t="shared" si="150"/>
        <v>6232.6391585353276</v>
      </c>
      <c r="K358" s="116">
        <f t="shared" si="151"/>
        <v>19745.702108067431</v>
      </c>
      <c r="L358" s="93">
        <f t="shared" si="152"/>
        <v>0.2659674882013634</v>
      </c>
    </row>
    <row r="359" spans="2:12">
      <c r="B359" s="455"/>
      <c r="C359" s="478"/>
      <c r="D359" s="470"/>
      <c r="E359" s="207" t="s">
        <v>205</v>
      </c>
      <c r="F359" s="208" t="s">
        <v>206</v>
      </c>
      <c r="G359" s="117">
        <v>6998</v>
      </c>
      <c r="H359" s="117">
        <v>61132228.948834799</v>
      </c>
      <c r="I359" s="117">
        <v>2365</v>
      </c>
      <c r="J359" s="118">
        <f t="shared" si="150"/>
        <v>8735.6714702536156</v>
      </c>
      <c r="K359" s="118">
        <f t="shared" si="151"/>
        <v>25848.722599930148</v>
      </c>
      <c r="L359" s="150">
        <f t="shared" si="152"/>
        <v>8.2677853522111516E-2</v>
      </c>
    </row>
    <row r="360" spans="2:12">
      <c r="B360" s="456"/>
      <c r="C360" s="479"/>
      <c r="D360" s="471"/>
      <c r="E360" s="460" t="s">
        <v>116</v>
      </c>
      <c r="F360" s="461"/>
      <c r="G360" s="384">
        <v>78174</v>
      </c>
      <c r="H360" s="384">
        <v>1275759459.99999</v>
      </c>
      <c r="I360" s="384">
        <v>16212</v>
      </c>
      <c r="J360" s="107">
        <f t="shared" si="150"/>
        <v>16319.485506690076</v>
      </c>
      <c r="K360" s="107">
        <f t="shared" si="151"/>
        <v>78692.293362940414</v>
      </c>
      <c r="L360" s="148">
        <f t="shared" si="152"/>
        <v>0.56675406397482953</v>
      </c>
    </row>
    <row r="361" spans="2:12">
      <c r="B361" s="454">
        <v>52</v>
      </c>
      <c r="C361" s="477" t="s">
        <v>4</v>
      </c>
      <c r="D361" s="469">
        <f>市区町村別_歯科医療費!$D$57</f>
        <v>22912</v>
      </c>
      <c r="E361" s="197">
        <v>1101</v>
      </c>
      <c r="F361" s="209" t="s">
        <v>107</v>
      </c>
      <c r="G361" s="115">
        <v>17951</v>
      </c>
      <c r="H361" s="115">
        <v>141477508.50001499</v>
      </c>
      <c r="I361" s="115">
        <v>7980</v>
      </c>
      <c r="J361" s="115">
        <f>IFERROR(H361/G361,"-")</f>
        <v>7881.3162776455347</v>
      </c>
      <c r="K361" s="115">
        <f>IFERROR(H361/I361,"-")</f>
        <v>17729.011090227443</v>
      </c>
      <c r="L361" s="92">
        <f>IFERROR(I361/$D$361,"-")</f>
        <v>0.34828910614525138</v>
      </c>
    </row>
    <row r="362" spans="2:12">
      <c r="B362" s="455"/>
      <c r="C362" s="478"/>
      <c r="D362" s="470"/>
      <c r="E362" s="196">
        <v>1102</v>
      </c>
      <c r="F362" s="210" t="s">
        <v>108</v>
      </c>
      <c r="G362" s="385">
        <v>61768</v>
      </c>
      <c r="H362" s="385">
        <v>483157936.460926</v>
      </c>
      <c r="I362" s="385">
        <v>13544</v>
      </c>
      <c r="J362" s="116">
        <f t="shared" ref="J362:J367" si="153">IFERROR(H362/G362,"-")</f>
        <v>7822.1398857163258</v>
      </c>
      <c r="K362" s="116">
        <f t="shared" ref="K362:K367" si="154">IFERROR(H362/I362,"-")</f>
        <v>35673.208539643092</v>
      </c>
      <c r="L362" s="93">
        <f t="shared" ref="L362:L367" si="155">IFERROR(I362/$D$361,"-")</f>
        <v>0.59113128491620115</v>
      </c>
    </row>
    <row r="363" spans="2:12" ht="24">
      <c r="B363" s="455"/>
      <c r="C363" s="478"/>
      <c r="D363" s="470"/>
      <c r="E363" s="196">
        <v>1103</v>
      </c>
      <c r="F363" s="211" t="s">
        <v>109</v>
      </c>
      <c r="G363" s="385">
        <v>22813</v>
      </c>
      <c r="H363" s="385">
        <v>219165306.12206501</v>
      </c>
      <c r="I363" s="385">
        <v>7769</v>
      </c>
      <c r="J363" s="116">
        <f t="shared" si="153"/>
        <v>9607.0357305950565</v>
      </c>
      <c r="K363" s="116">
        <f t="shared" si="154"/>
        <v>28210.233765229117</v>
      </c>
      <c r="L363" s="93">
        <f t="shared" si="155"/>
        <v>0.33907995810055863</v>
      </c>
    </row>
    <row r="364" spans="2:12" ht="24">
      <c r="B364" s="455"/>
      <c r="C364" s="478"/>
      <c r="D364" s="470"/>
      <c r="E364" s="196">
        <v>1113</v>
      </c>
      <c r="F364" s="211" t="s">
        <v>110</v>
      </c>
      <c r="G364" s="385">
        <v>7933</v>
      </c>
      <c r="H364" s="385">
        <v>42819152.188104004</v>
      </c>
      <c r="I364" s="385">
        <v>2412</v>
      </c>
      <c r="J364" s="116">
        <f t="shared" si="153"/>
        <v>5397.598914421279</v>
      </c>
      <c r="K364" s="116">
        <f t="shared" si="154"/>
        <v>17752.550658417913</v>
      </c>
      <c r="L364" s="94">
        <f t="shared" si="155"/>
        <v>0.10527234636871509</v>
      </c>
    </row>
    <row r="365" spans="2:12" ht="24">
      <c r="B365" s="455"/>
      <c r="C365" s="478"/>
      <c r="D365" s="470"/>
      <c r="E365" s="196">
        <v>1905</v>
      </c>
      <c r="F365" s="211" t="s">
        <v>111</v>
      </c>
      <c r="G365" s="385">
        <v>24165</v>
      </c>
      <c r="H365" s="385">
        <v>136736043.71529999</v>
      </c>
      <c r="I365" s="385">
        <v>7154</v>
      </c>
      <c r="J365" s="116">
        <f t="shared" si="153"/>
        <v>5658.4334250072416</v>
      </c>
      <c r="K365" s="116">
        <f t="shared" si="154"/>
        <v>19113.229482149847</v>
      </c>
      <c r="L365" s="93">
        <f t="shared" si="155"/>
        <v>0.31223812849162014</v>
      </c>
    </row>
    <row r="366" spans="2:12">
      <c r="B366" s="455"/>
      <c r="C366" s="478"/>
      <c r="D366" s="470"/>
      <c r="E366" s="207" t="s">
        <v>205</v>
      </c>
      <c r="F366" s="208" t="s">
        <v>206</v>
      </c>
      <c r="G366" s="117">
        <v>4718</v>
      </c>
      <c r="H366" s="117">
        <v>70508533.013588503</v>
      </c>
      <c r="I366" s="117">
        <v>1915</v>
      </c>
      <c r="J366" s="118">
        <f t="shared" si="153"/>
        <v>14944.580969391374</v>
      </c>
      <c r="K366" s="118">
        <f t="shared" si="154"/>
        <v>36819.077291691123</v>
      </c>
      <c r="L366" s="150">
        <f t="shared" si="155"/>
        <v>8.3580656424581012E-2</v>
      </c>
    </row>
    <row r="367" spans="2:12">
      <c r="B367" s="456"/>
      <c r="C367" s="479"/>
      <c r="D367" s="471"/>
      <c r="E367" s="460" t="s">
        <v>116</v>
      </c>
      <c r="F367" s="461"/>
      <c r="G367" s="384">
        <v>69843</v>
      </c>
      <c r="H367" s="384">
        <v>1093864479.99999</v>
      </c>
      <c r="I367" s="384">
        <v>14589</v>
      </c>
      <c r="J367" s="107">
        <f t="shared" si="153"/>
        <v>15661.762524519136</v>
      </c>
      <c r="K367" s="107">
        <f t="shared" si="154"/>
        <v>74978.715470559328</v>
      </c>
      <c r="L367" s="148">
        <f t="shared" si="155"/>
        <v>0.63674057262569828</v>
      </c>
    </row>
    <row r="368" spans="2:12">
      <c r="B368" s="454">
        <v>53</v>
      </c>
      <c r="C368" s="477" t="s">
        <v>19</v>
      </c>
      <c r="D368" s="469">
        <f>市区町村別_歯科医療費!$D$58</f>
        <v>12794</v>
      </c>
      <c r="E368" s="197">
        <v>1101</v>
      </c>
      <c r="F368" s="209" t="s">
        <v>107</v>
      </c>
      <c r="G368" s="115">
        <v>6103</v>
      </c>
      <c r="H368" s="115">
        <v>47391800.7165334</v>
      </c>
      <c r="I368" s="115">
        <v>2962</v>
      </c>
      <c r="J368" s="115">
        <f>IFERROR(H368/G368,"-")</f>
        <v>7765.3286443607076</v>
      </c>
      <c r="K368" s="115">
        <f>IFERROR(H368/I368,"-")</f>
        <v>15999.93271996401</v>
      </c>
      <c r="L368" s="92">
        <f>IFERROR(I368/$D$368,"-")</f>
        <v>0.23151477254963265</v>
      </c>
    </row>
    <row r="369" spans="2:12">
      <c r="B369" s="455"/>
      <c r="C369" s="478"/>
      <c r="D369" s="470"/>
      <c r="E369" s="196">
        <v>1102</v>
      </c>
      <c r="F369" s="210" t="s">
        <v>108</v>
      </c>
      <c r="G369" s="385">
        <v>27090</v>
      </c>
      <c r="H369" s="385">
        <v>205567647.93313199</v>
      </c>
      <c r="I369" s="385">
        <v>5735</v>
      </c>
      <c r="J369" s="116">
        <f t="shared" ref="J369:J374" si="156">IFERROR(H369/G369,"-")</f>
        <v>7588.3221828398664</v>
      </c>
      <c r="K369" s="116">
        <f t="shared" ref="K369:K374" si="157">IFERROR(H369/I369,"-")</f>
        <v>35844.402429491194</v>
      </c>
      <c r="L369" s="93">
        <f t="shared" ref="L369:L374" si="158">IFERROR(I369/$D$368,"-")</f>
        <v>0.44825699546662501</v>
      </c>
    </row>
    <row r="370" spans="2:12" ht="24">
      <c r="B370" s="455"/>
      <c r="C370" s="478"/>
      <c r="D370" s="470"/>
      <c r="E370" s="196">
        <v>1103</v>
      </c>
      <c r="F370" s="211" t="s">
        <v>109</v>
      </c>
      <c r="G370" s="385">
        <v>13040</v>
      </c>
      <c r="H370" s="385">
        <v>128417996.973906</v>
      </c>
      <c r="I370" s="385">
        <v>3943</v>
      </c>
      <c r="J370" s="116">
        <f t="shared" si="156"/>
        <v>9848.0059029069016</v>
      </c>
      <c r="K370" s="116">
        <f t="shared" si="157"/>
        <v>32568.601819402993</v>
      </c>
      <c r="L370" s="93">
        <f t="shared" si="158"/>
        <v>0.3081913396904799</v>
      </c>
    </row>
    <row r="371" spans="2:12" ht="24">
      <c r="B371" s="455"/>
      <c r="C371" s="478"/>
      <c r="D371" s="470"/>
      <c r="E371" s="196">
        <v>1113</v>
      </c>
      <c r="F371" s="211" t="s">
        <v>110</v>
      </c>
      <c r="G371" s="385">
        <v>6864</v>
      </c>
      <c r="H371" s="385">
        <v>32475680.208546601</v>
      </c>
      <c r="I371" s="385">
        <v>1991</v>
      </c>
      <c r="J371" s="116">
        <f t="shared" si="156"/>
        <v>4731.3053916880244</v>
      </c>
      <c r="K371" s="116">
        <f t="shared" si="157"/>
        <v>16311.240687366449</v>
      </c>
      <c r="L371" s="94">
        <f t="shared" si="158"/>
        <v>0.15561982179146475</v>
      </c>
    </row>
    <row r="372" spans="2:12" ht="24">
      <c r="B372" s="455"/>
      <c r="C372" s="478"/>
      <c r="D372" s="470"/>
      <c r="E372" s="196">
        <v>1905</v>
      </c>
      <c r="F372" s="211" t="s">
        <v>111</v>
      </c>
      <c r="G372" s="385">
        <v>9552</v>
      </c>
      <c r="H372" s="385">
        <v>57327476.727122702</v>
      </c>
      <c r="I372" s="385">
        <v>3013</v>
      </c>
      <c r="J372" s="116">
        <f t="shared" si="156"/>
        <v>6001.6202603771671</v>
      </c>
      <c r="K372" s="116">
        <f t="shared" si="157"/>
        <v>19026.709833097477</v>
      </c>
      <c r="L372" s="93">
        <f t="shared" si="158"/>
        <v>0.23550101610129748</v>
      </c>
    </row>
    <row r="373" spans="2:12">
      <c r="B373" s="455"/>
      <c r="C373" s="478"/>
      <c r="D373" s="470"/>
      <c r="E373" s="207" t="s">
        <v>205</v>
      </c>
      <c r="F373" s="208" t="s">
        <v>206</v>
      </c>
      <c r="G373" s="117">
        <v>2787</v>
      </c>
      <c r="H373" s="117">
        <v>23075657.440758001</v>
      </c>
      <c r="I373" s="117">
        <v>1009</v>
      </c>
      <c r="J373" s="118">
        <f t="shared" si="156"/>
        <v>8279.7479155931105</v>
      </c>
      <c r="K373" s="118">
        <f t="shared" si="157"/>
        <v>22869.828979938553</v>
      </c>
      <c r="L373" s="150">
        <f t="shared" si="158"/>
        <v>7.8865093012349535E-2</v>
      </c>
    </row>
    <row r="374" spans="2:12">
      <c r="B374" s="456"/>
      <c r="C374" s="479"/>
      <c r="D374" s="471"/>
      <c r="E374" s="460" t="s">
        <v>116</v>
      </c>
      <c r="F374" s="461"/>
      <c r="G374" s="384">
        <v>32543</v>
      </c>
      <c r="H374" s="384">
        <v>494256259.99999899</v>
      </c>
      <c r="I374" s="384">
        <v>6617</v>
      </c>
      <c r="J374" s="107">
        <f t="shared" si="156"/>
        <v>15187.790308207572</v>
      </c>
      <c r="K374" s="107">
        <f t="shared" si="157"/>
        <v>74694.916125132077</v>
      </c>
      <c r="L374" s="148">
        <f t="shared" si="158"/>
        <v>0.51719556041894643</v>
      </c>
    </row>
    <row r="375" spans="2:12">
      <c r="B375" s="454">
        <v>54</v>
      </c>
      <c r="C375" s="477" t="s">
        <v>24</v>
      </c>
      <c r="D375" s="469">
        <f>市区町村別_歯科医療費!$D$59</f>
        <v>21237</v>
      </c>
      <c r="E375" s="197">
        <v>1101</v>
      </c>
      <c r="F375" s="209" t="s">
        <v>107</v>
      </c>
      <c r="G375" s="115">
        <v>16021</v>
      </c>
      <c r="H375" s="115">
        <v>114958023.47169399</v>
      </c>
      <c r="I375" s="115">
        <v>6534</v>
      </c>
      <c r="J375" s="115">
        <f>IFERROR(H375/G375,"-")</f>
        <v>7175.4586774666996</v>
      </c>
      <c r="K375" s="115">
        <f>IFERROR(H375/I375,"-")</f>
        <v>17593.820549692988</v>
      </c>
      <c r="L375" s="92">
        <f>IFERROR(I375/$D$375,"-")</f>
        <v>0.30767057493996325</v>
      </c>
    </row>
    <row r="376" spans="2:12">
      <c r="B376" s="455"/>
      <c r="C376" s="478"/>
      <c r="D376" s="470"/>
      <c r="E376" s="196">
        <v>1102</v>
      </c>
      <c r="F376" s="210" t="s">
        <v>108</v>
      </c>
      <c r="G376" s="385">
        <v>51373</v>
      </c>
      <c r="H376" s="385">
        <v>372199030.33524799</v>
      </c>
      <c r="I376" s="385">
        <v>10841</v>
      </c>
      <c r="J376" s="116">
        <f t="shared" ref="J376:J381" si="159">IFERROR(H376/G376,"-")</f>
        <v>7245.0320272370309</v>
      </c>
      <c r="K376" s="116">
        <f t="shared" ref="K376:K381" si="160">IFERROR(H376/I376,"-")</f>
        <v>34332.536697283278</v>
      </c>
      <c r="L376" s="93">
        <f t="shared" ref="L376:L381" si="161">IFERROR(I376/$D$375,"-")</f>
        <v>0.51047699769270616</v>
      </c>
    </row>
    <row r="377" spans="2:12" ht="24">
      <c r="B377" s="455"/>
      <c r="C377" s="478"/>
      <c r="D377" s="470"/>
      <c r="E377" s="196">
        <v>1103</v>
      </c>
      <c r="F377" s="211" t="s">
        <v>109</v>
      </c>
      <c r="G377" s="385">
        <v>23494</v>
      </c>
      <c r="H377" s="385">
        <v>212431922.52764401</v>
      </c>
      <c r="I377" s="385">
        <v>7263</v>
      </c>
      <c r="J377" s="116">
        <f t="shared" si="159"/>
        <v>9041.9648645460129</v>
      </c>
      <c r="K377" s="116">
        <f t="shared" si="160"/>
        <v>29248.509228644361</v>
      </c>
      <c r="L377" s="93">
        <f t="shared" si="161"/>
        <v>0.3419974572679757</v>
      </c>
    </row>
    <row r="378" spans="2:12" ht="24">
      <c r="B378" s="455"/>
      <c r="C378" s="478"/>
      <c r="D378" s="470"/>
      <c r="E378" s="196">
        <v>1113</v>
      </c>
      <c r="F378" s="211" t="s">
        <v>110</v>
      </c>
      <c r="G378" s="385">
        <v>10746</v>
      </c>
      <c r="H378" s="385">
        <v>59136126.228891201</v>
      </c>
      <c r="I378" s="385">
        <v>3102</v>
      </c>
      <c r="J378" s="116">
        <f t="shared" si="159"/>
        <v>5503.0826566993483</v>
      </c>
      <c r="K378" s="116">
        <f t="shared" si="160"/>
        <v>19063.870479977821</v>
      </c>
      <c r="L378" s="94">
        <f t="shared" si="161"/>
        <v>0.14606582850685124</v>
      </c>
    </row>
    <row r="379" spans="2:12" ht="24">
      <c r="B379" s="455"/>
      <c r="C379" s="478"/>
      <c r="D379" s="470"/>
      <c r="E379" s="196">
        <v>1905</v>
      </c>
      <c r="F379" s="211" t="s">
        <v>111</v>
      </c>
      <c r="G379" s="385">
        <v>23292</v>
      </c>
      <c r="H379" s="385">
        <v>129132782.613865</v>
      </c>
      <c r="I379" s="385">
        <v>6480</v>
      </c>
      <c r="J379" s="116">
        <f t="shared" si="159"/>
        <v>5544.083059156148</v>
      </c>
      <c r="K379" s="116">
        <f t="shared" si="160"/>
        <v>19927.898551522376</v>
      </c>
      <c r="L379" s="93">
        <f t="shared" si="161"/>
        <v>0.30512784291566608</v>
      </c>
    </row>
    <row r="380" spans="2:12">
      <c r="B380" s="455"/>
      <c r="C380" s="478"/>
      <c r="D380" s="470"/>
      <c r="E380" s="207" t="s">
        <v>205</v>
      </c>
      <c r="F380" s="208" t="s">
        <v>206</v>
      </c>
      <c r="G380" s="117">
        <v>5150</v>
      </c>
      <c r="H380" s="117">
        <v>53591354.822655499</v>
      </c>
      <c r="I380" s="117">
        <v>1816</v>
      </c>
      <c r="J380" s="118">
        <f t="shared" si="159"/>
        <v>10406.088315078738</v>
      </c>
      <c r="K380" s="118">
        <f t="shared" si="160"/>
        <v>29510.657941990914</v>
      </c>
      <c r="L380" s="150">
        <f t="shared" si="161"/>
        <v>8.5511136224513826E-2</v>
      </c>
    </row>
    <row r="381" spans="2:12">
      <c r="B381" s="456"/>
      <c r="C381" s="479"/>
      <c r="D381" s="471"/>
      <c r="E381" s="460" t="s">
        <v>116</v>
      </c>
      <c r="F381" s="461"/>
      <c r="G381" s="384">
        <v>60145</v>
      </c>
      <c r="H381" s="384">
        <v>941449239.99999905</v>
      </c>
      <c r="I381" s="384">
        <v>12089</v>
      </c>
      <c r="J381" s="108">
        <f t="shared" si="159"/>
        <v>15652.992601213718</v>
      </c>
      <c r="K381" s="108">
        <f t="shared" si="160"/>
        <v>77876.519149640095</v>
      </c>
      <c r="L381" s="90">
        <f t="shared" si="161"/>
        <v>0.56924236003201956</v>
      </c>
    </row>
    <row r="382" spans="2:12">
      <c r="B382" s="454">
        <v>55</v>
      </c>
      <c r="C382" s="477" t="s">
        <v>15</v>
      </c>
      <c r="D382" s="469">
        <f>市区町村別_歯科医療費!$D$60</f>
        <v>21975</v>
      </c>
      <c r="E382" s="197">
        <v>1101</v>
      </c>
      <c r="F382" s="209" t="s">
        <v>107</v>
      </c>
      <c r="G382" s="115">
        <v>13242</v>
      </c>
      <c r="H382" s="115">
        <v>106383517.918125</v>
      </c>
      <c r="I382" s="115">
        <v>5614</v>
      </c>
      <c r="J382" s="115">
        <f>IFERROR(H382/G382,"-")</f>
        <v>8033.7953419517444</v>
      </c>
      <c r="K382" s="115">
        <f>IFERROR(H382/I382,"-")</f>
        <v>18949.682564682047</v>
      </c>
      <c r="L382" s="92">
        <f>IFERROR(I382/$D$382,"-")</f>
        <v>0.2554721274175199</v>
      </c>
    </row>
    <row r="383" spans="2:12">
      <c r="B383" s="455"/>
      <c r="C383" s="478"/>
      <c r="D383" s="470"/>
      <c r="E383" s="196">
        <v>1102</v>
      </c>
      <c r="F383" s="210" t="s">
        <v>108</v>
      </c>
      <c r="G383" s="385">
        <v>51078</v>
      </c>
      <c r="H383" s="385">
        <v>405753764.07283199</v>
      </c>
      <c r="I383" s="385">
        <v>10244</v>
      </c>
      <c r="J383" s="116">
        <f t="shared" ref="J383:J388" si="162">IFERROR(H383/G383,"-")</f>
        <v>7943.8068067040995</v>
      </c>
      <c r="K383" s="116">
        <f t="shared" ref="K383:K388" si="163">IFERROR(H383/I383,"-")</f>
        <v>39608.91878883561</v>
      </c>
      <c r="L383" s="93">
        <f t="shared" ref="L383:L388" si="164">IFERROR(I383/$D$382,"-")</f>
        <v>0.46616609783845281</v>
      </c>
    </row>
    <row r="384" spans="2:12" ht="24">
      <c r="B384" s="455"/>
      <c r="C384" s="478"/>
      <c r="D384" s="470"/>
      <c r="E384" s="196">
        <v>1103</v>
      </c>
      <c r="F384" s="211" t="s">
        <v>109</v>
      </c>
      <c r="G384" s="385">
        <v>21267</v>
      </c>
      <c r="H384" s="385">
        <v>224126659.925583</v>
      </c>
      <c r="I384" s="385">
        <v>6575</v>
      </c>
      <c r="J384" s="116">
        <f t="shared" si="162"/>
        <v>10538.705972896178</v>
      </c>
      <c r="K384" s="116">
        <f t="shared" si="163"/>
        <v>34087.704931647604</v>
      </c>
      <c r="L384" s="93">
        <f t="shared" si="164"/>
        <v>0.2992036405005688</v>
      </c>
    </row>
    <row r="385" spans="2:12" ht="24">
      <c r="B385" s="455"/>
      <c r="C385" s="478"/>
      <c r="D385" s="470"/>
      <c r="E385" s="196">
        <v>1113</v>
      </c>
      <c r="F385" s="211" t="s">
        <v>110</v>
      </c>
      <c r="G385" s="385">
        <v>8237</v>
      </c>
      <c r="H385" s="385">
        <v>41781311.512036003</v>
      </c>
      <c r="I385" s="385">
        <v>2342</v>
      </c>
      <c r="J385" s="116">
        <f t="shared" si="162"/>
        <v>5072.3942590792767</v>
      </c>
      <c r="K385" s="116">
        <f t="shared" si="163"/>
        <v>17840.013455181896</v>
      </c>
      <c r="L385" s="94">
        <f t="shared" si="164"/>
        <v>0.10657565415244596</v>
      </c>
    </row>
    <row r="386" spans="2:12" ht="24">
      <c r="B386" s="455"/>
      <c r="C386" s="478"/>
      <c r="D386" s="470"/>
      <c r="E386" s="196">
        <v>1905</v>
      </c>
      <c r="F386" s="211" t="s">
        <v>111</v>
      </c>
      <c r="G386" s="385">
        <v>22579</v>
      </c>
      <c r="H386" s="385">
        <v>128459992.085628</v>
      </c>
      <c r="I386" s="385">
        <v>6294</v>
      </c>
      <c r="J386" s="116">
        <f t="shared" si="162"/>
        <v>5689.3570169461891</v>
      </c>
      <c r="K386" s="116">
        <f t="shared" si="163"/>
        <v>20409.91294655672</v>
      </c>
      <c r="L386" s="93">
        <f t="shared" si="164"/>
        <v>0.28641638225255972</v>
      </c>
    </row>
    <row r="387" spans="2:12">
      <c r="B387" s="455"/>
      <c r="C387" s="478"/>
      <c r="D387" s="470"/>
      <c r="E387" s="207" t="s">
        <v>205</v>
      </c>
      <c r="F387" s="208" t="s">
        <v>206</v>
      </c>
      <c r="G387" s="117">
        <v>6607</v>
      </c>
      <c r="H387" s="117">
        <v>42278114.485793702</v>
      </c>
      <c r="I387" s="117">
        <v>1825</v>
      </c>
      <c r="J387" s="118">
        <f t="shared" si="162"/>
        <v>6398.9881165118359</v>
      </c>
      <c r="K387" s="118">
        <f t="shared" si="163"/>
        <v>23166.090129202028</v>
      </c>
      <c r="L387" s="150">
        <f t="shared" si="164"/>
        <v>8.3048919226393625E-2</v>
      </c>
    </row>
    <row r="388" spans="2:12">
      <c r="B388" s="456"/>
      <c r="C388" s="479"/>
      <c r="D388" s="471"/>
      <c r="E388" s="460" t="s">
        <v>116</v>
      </c>
      <c r="F388" s="461"/>
      <c r="G388" s="384">
        <v>57272</v>
      </c>
      <c r="H388" s="384">
        <v>948783359.99999905</v>
      </c>
      <c r="I388" s="384">
        <v>11331</v>
      </c>
      <c r="J388" s="107">
        <f t="shared" si="162"/>
        <v>16566.269031987693</v>
      </c>
      <c r="K388" s="107">
        <f t="shared" si="163"/>
        <v>83733.418056658644</v>
      </c>
      <c r="L388" s="148">
        <f t="shared" si="164"/>
        <v>0.51563139931740609</v>
      </c>
    </row>
    <row r="389" spans="2:12">
      <c r="B389" s="454">
        <v>56</v>
      </c>
      <c r="C389" s="477" t="s">
        <v>9</v>
      </c>
      <c r="D389" s="469">
        <f>市区町村別_歯科医療費!$D$61</f>
        <v>14205</v>
      </c>
      <c r="E389" s="197">
        <v>1101</v>
      </c>
      <c r="F389" s="209" t="s">
        <v>107</v>
      </c>
      <c r="G389" s="115">
        <v>10149</v>
      </c>
      <c r="H389" s="115">
        <v>79021605.836940795</v>
      </c>
      <c r="I389" s="115">
        <v>4207</v>
      </c>
      <c r="J389" s="115">
        <f>IFERROR(H389/G389,"-")</f>
        <v>7786.1469934910629</v>
      </c>
      <c r="K389" s="115">
        <f>IFERROR(H389/I389,"-")</f>
        <v>18783.362452327263</v>
      </c>
      <c r="L389" s="92">
        <f>IFERROR(I389/$D$389,"-")</f>
        <v>0.29616332277367124</v>
      </c>
    </row>
    <row r="390" spans="2:12">
      <c r="B390" s="455"/>
      <c r="C390" s="478"/>
      <c r="D390" s="470"/>
      <c r="E390" s="196">
        <v>1102</v>
      </c>
      <c r="F390" s="210" t="s">
        <v>108</v>
      </c>
      <c r="G390" s="385">
        <v>29051</v>
      </c>
      <c r="H390" s="385">
        <v>234053006.138448</v>
      </c>
      <c r="I390" s="385">
        <v>6659</v>
      </c>
      <c r="J390" s="116">
        <f t="shared" ref="J390:J395" si="165">IFERROR(H390/G390,"-")</f>
        <v>8056.6247681129053</v>
      </c>
      <c r="K390" s="116">
        <f t="shared" ref="K390:K395" si="166">IFERROR(H390/I390,"-")</f>
        <v>35148.371548047457</v>
      </c>
      <c r="L390" s="93">
        <f t="shared" ref="L390:L395" si="167">IFERROR(I390/$D$389,"-")</f>
        <v>0.46877859908482927</v>
      </c>
    </row>
    <row r="391" spans="2:12" ht="24">
      <c r="B391" s="455"/>
      <c r="C391" s="478"/>
      <c r="D391" s="470"/>
      <c r="E391" s="196">
        <v>1103</v>
      </c>
      <c r="F391" s="211" t="s">
        <v>109</v>
      </c>
      <c r="G391" s="385">
        <v>14060</v>
      </c>
      <c r="H391" s="385">
        <v>141160439.26879001</v>
      </c>
      <c r="I391" s="385">
        <v>4496</v>
      </c>
      <c r="J391" s="116">
        <f t="shared" si="165"/>
        <v>10039.860545433145</v>
      </c>
      <c r="K391" s="116">
        <f t="shared" si="166"/>
        <v>31396.89485515792</v>
      </c>
      <c r="L391" s="93">
        <f t="shared" si="167"/>
        <v>0.31650827173530449</v>
      </c>
    </row>
    <row r="392" spans="2:12" ht="24">
      <c r="B392" s="455"/>
      <c r="C392" s="478"/>
      <c r="D392" s="470"/>
      <c r="E392" s="196">
        <v>1113</v>
      </c>
      <c r="F392" s="211" t="s">
        <v>110</v>
      </c>
      <c r="G392" s="385">
        <v>6389</v>
      </c>
      <c r="H392" s="385">
        <v>29564902.331475701</v>
      </c>
      <c r="I392" s="385">
        <v>2160</v>
      </c>
      <c r="J392" s="116">
        <f t="shared" si="165"/>
        <v>4627.4694524144152</v>
      </c>
      <c r="K392" s="116">
        <f t="shared" si="166"/>
        <v>13687.454783090603</v>
      </c>
      <c r="L392" s="94">
        <f t="shared" si="167"/>
        <v>0.15205913410770855</v>
      </c>
    </row>
    <row r="393" spans="2:12" ht="24">
      <c r="B393" s="455"/>
      <c r="C393" s="478"/>
      <c r="D393" s="470"/>
      <c r="E393" s="196">
        <v>1905</v>
      </c>
      <c r="F393" s="211" t="s">
        <v>111</v>
      </c>
      <c r="G393" s="385">
        <v>12710</v>
      </c>
      <c r="H393" s="385">
        <v>76521180.655790195</v>
      </c>
      <c r="I393" s="385">
        <v>4132</v>
      </c>
      <c r="J393" s="116">
        <f t="shared" si="165"/>
        <v>6020.5492254752317</v>
      </c>
      <c r="K393" s="116">
        <f t="shared" si="166"/>
        <v>18519.162791817569</v>
      </c>
      <c r="L393" s="93">
        <f t="shared" si="167"/>
        <v>0.29088349172826472</v>
      </c>
    </row>
    <row r="394" spans="2:12">
      <c r="B394" s="455"/>
      <c r="C394" s="478"/>
      <c r="D394" s="470"/>
      <c r="E394" s="207" t="s">
        <v>205</v>
      </c>
      <c r="F394" s="208" t="s">
        <v>206</v>
      </c>
      <c r="G394" s="117">
        <v>3193</v>
      </c>
      <c r="H394" s="117">
        <v>27059275.7685549</v>
      </c>
      <c r="I394" s="117">
        <v>1238</v>
      </c>
      <c r="J394" s="118">
        <f t="shared" si="165"/>
        <v>8474.5617815705918</v>
      </c>
      <c r="K394" s="118">
        <f t="shared" si="166"/>
        <v>21857.250216926412</v>
      </c>
      <c r="L394" s="150">
        <f t="shared" si="167"/>
        <v>8.7152411122844067E-2</v>
      </c>
    </row>
    <row r="395" spans="2:12">
      <c r="B395" s="456"/>
      <c r="C395" s="479"/>
      <c r="D395" s="471"/>
      <c r="E395" s="460" t="s">
        <v>116</v>
      </c>
      <c r="F395" s="461"/>
      <c r="G395" s="384">
        <v>35507</v>
      </c>
      <c r="H395" s="384">
        <v>587380409.99999905</v>
      </c>
      <c r="I395" s="384">
        <v>7700</v>
      </c>
      <c r="J395" s="108">
        <f t="shared" si="165"/>
        <v>16542.665108288478</v>
      </c>
      <c r="K395" s="108">
        <f t="shared" si="166"/>
        <v>76283.170129870006</v>
      </c>
      <c r="L395" s="90">
        <f t="shared" si="167"/>
        <v>0.54206265399507214</v>
      </c>
    </row>
    <row r="396" spans="2:12">
      <c r="B396" s="454">
        <v>57</v>
      </c>
      <c r="C396" s="477" t="s">
        <v>43</v>
      </c>
      <c r="D396" s="469">
        <f>市区町村別_歯科医療費!$D$62</f>
        <v>10006</v>
      </c>
      <c r="E396" s="197">
        <v>1101</v>
      </c>
      <c r="F396" s="209" t="s">
        <v>107</v>
      </c>
      <c r="G396" s="115">
        <v>6760</v>
      </c>
      <c r="H396" s="115">
        <v>53822409.762376502</v>
      </c>
      <c r="I396" s="115">
        <v>3082</v>
      </c>
      <c r="J396" s="115">
        <f>IFERROR(H396/G396,"-")</f>
        <v>7961.894935262796</v>
      </c>
      <c r="K396" s="115">
        <f>IFERROR(H396/I396,"-")</f>
        <v>17463.468449830143</v>
      </c>
      <c r="L396" s="92">
        <f>IFERROR(I396/$D$396,"-")</f>
        <v>0.30801519088546869</v>
      </c>
    </row>
    <row r="397" spans="2:12">
      <c r="B397" s="455"/>
      <c r="C397" s="478"/>
      <c r="D397" s="470"/>
      <c r="E397" s="196">
        <v>1102</v>
      </c>
      <c r="F397" s="210" t="s">
        <v>108</v>
      </c>
      <c r="G397" s="385">
        <v>24910</v>
      </c>
      <c r="H397" s="385">
        <v>189195116.17181799</v>
      </c>
      <c r="I397" s="385">
        <v>4999</v>
      </c>
      <c r="J397" s="116">
        <f t="shared" ref="J397:J402" si="168">IFERROR(H397/G397,"-")</f>
        <v>7595.1471767088715</v>
      </c>
      <c r="K397" s="116">
        <f t="shared" ref="K397:K402" si="169">IFERROR(H397/I397,"-")</f>
        <v>37846.592552874172</v>
      </c>
      <c r="L397" s="93">
        <f t="shared" ref="L397:L402" si="170">IFERROR(I397/$D$396,"-")</f>
        <v>0.49960023985608637</v>
      </c>
    </row>
    <row r="398" spans="2:12" ht="24">
      <c r="B398" s="455"/>
      <c r="C398" s="478"/>
      <c r="D398" s="470"/>
      <c r="E398" s="196">
        <v>1103</v>
      </c>
      <c r="F398" s="211" t="s">
        <v>109</v>
      </c>
      <c r="G398" s="385">
        <v>9797</v>
      </c>
      <c r="H398" s="385">
        <v>104402745.247641</v>
      </c>
      <c r="I398" s="385">
        <v>3254</v>
      </c>
      <c r="J398" s="116">
        <f t="shared" si="168"/>
        <v>10656.603577385016</v>
      </c>
      <c r="K398" s="116">
        <f t="shared" si="169"/>
        <v>32084.433081635216</v>
      </c>
      <c r="L398" s="93">
        <f t="shared" si="170"/>
        <v>0.32520487707375573</v>
      </c>
    </row>
    <row r="399" spans="2:12" ht="24">
      <c r="B399" s="455"/>
      <c r="C399" s="478"/>
      <c r="D399" s="470"/>
      <c r="E399" s="196">
        <v>1113</v>
      </c>
      <c r="F399" s="211" t="s">
        <v>110</v>
      </c>
      <c r="G399" s="385">
        <v>3910</v>
      </c>
      <c r="H399" s="385">
        <v>20876043.906047601</v>
      </c>
      <c r="I399" s="385">
        <v>1199</v>
      </c>
      <c r="J399" s="116">
        <f t="shared" si="168"/>
        <v>5339.1416639507934</v>
      </c>
      <c r="K399" s="116">
        <f t="shared" si="169"/>
        <v>17411.212598872062</v>
      </c>
      <c r="L399" s="94">
        <f t="shared" si="170"/>
        <v>0.11982810313811713</v>
      </c>
    </row>
    <row r="400" spans="2:12" ht="24">
      <c r="B400" s="455"/>
      <c r="C400" s="478"/>
      <c r="D400" s="470"/>
      <c r="E400" s="196">
        <v>1905</v>
      </c>
      <c r="F400" s="211" t="s">
        <v>111</v>
      </c>
      <c r="G400" s="385">
        <v>10515</v>
      </c>
      <c r="H400" s="385">
        <v>63692856.327857301</v>
      </c>
      <c r="I400" s="385">
        <v>2973</v>
      </c>
      <c r="J400" s="116">
        <f t="shared" si="168"/>
        <v>6057.332984104356</v>
      </c>
      <c r="K400" s="116">
        <f t="shared" si="169"/>
        <v>21423.766003315606</v>
      </c>
      <c r="L400" s="93">
        <f t="shared" si="170"/>
        <v>0.29712172696382172</v>
      </c>
    </row>
    <row r="401" spans="2:12">
      <c r="B401" s="455"/>
      <c r="C401" s="478"/>
      <c r="D401" s="470"/>
      <c r="E401" s="207" t="s">
        <v>205</v>
      </c>
      <c r="F401" s="208" t="s">
        <v>206</v>
      </c>
      <c r="G401" s="117">
        <v>1797</v>
      </c>
      <c r="H401" s="117">
        <v>13243528.584258299</v>
      </c>
      <c r="I401" s="117">
        <v>710</v>
      </c>
      <c r="J401" s="118">
        <f t="shared" si="168"/>
        <v>7369.7988782739558</v>
      </c>
      <c r="K401" s="118">
        <f t="shared" si="169"/>
        <v>18652.857160927182</v>
      </c>
      <c r="L401" s="150">
        <f t="shared" si="170"/>
        <v>7.09574255446732E-2</v>
      </c>
    </row>
    <row r="402" spans="2:12">
      <c r="B402" s="456"/>
      <c r="C402" s="479"/>
      <c r="D402" s="471"/>
      <c r="E402" s="460" t="s">
        <v>116</v>
      </c>
      <c r="F402" s="461"/>
      <c r="G402" s="384">
        <v>28629</v>
      </c>
      <c r="H402" s="384">
        <v>445232699.99999899</v>
      </c>
      <c r="I402" s="384">
        <v>5679</v>
      </c>
      <c r="J402" s="107">
        <f t="shared" si="168"/>
        <v>15551.807607670509</v>
      </c>
      <c r="K402" s="107">
        <f t="shared" si="169"/>
        <v>78399.841521394439</v>
      </c>
      <c r="L402" s="148">
        <f t="shared" si="170"/>
        <v>0.56755946432140714</v>
      </c>
    </row>
    <row r="403" spans="2:12">
      <c r="B403" s="454">
        <v>58</v>
      </c>
      <c r="C403" s="477" t="s">
        <v>25</v>
      </c>
      <c r="D403" s="469">
        <f>市区町村別_歯科医療費!$D$63</f>
        <v>11734</v>
      </c>
      <c r="E403" s="197">
        <v>1101</v>
      </c>
      <c r="F403" s="209" t="s">
        <v>107</v>
      </c>
      <c r="G403" s="115">
        <v>8284</v>
      </c>
      <c r="H403" s="115">
        <v>67292062.079919994</v>
      </c>
      <c r="I403" s="115">
        <v>3535</v>
      </c>
      <c r="J403" s="115">
        <f>IFERROR(H403/G403,"-")</f>
        <v>8123.1364171801051</v>
      </c>
      <c r="K403" s="115">
        <f>IFERROR(H403/I403,"-")</f>
        <v>19035.944011292784</v>
      </c>
      <c r="L403" s="92">
        <f>IFERROR(I403/$D$403,"-")</f>
        <v>0.30126129197204704</v>
      </c>
    </row>
    <row r="404" spans="2:12">
      <c r="B404" s="455"/>
      <c r="C404" s="478"/>
      <c r="D404" s="470"/>
      <c r="E404" s="196">
        <v>1102</v>
      </c>
      <c r="F404" s="210" t="s">
        <v>108</v>
      </c>
      <c r="G404" s="385">
        <v>28408</v>
      </c>
      <c r="H404" s="385">
        <v>219576024.88136801</v>
      </c>
      <c r="I404" s="385">
        <v>5816</v>
      </c>
      <c r="J404" s="116">
        <f t="shared" ref="J404:J409" si="171">IFERROR(H404/G404,"-")</f>
        <v>7729.3728837428898</v>
      </c>
      <c r="K404" s="116">
        <f t="shared" ref="K404:K409" si="172">IFERROR(H404/I404,"-")</f>
        <v>37753.786946590095</v>
      </c>
      <c r="L404" s="93">
        <f t="shared" ref="L404:L409" si="173">IFERROR(I404/$D$403,"-")</f>
        <v>0.49565365604227035</v>
      </c>
    </row>
    <row r="405" spans="2:12" ht="24">
      <c r="B405" s="455"/>
      <c r="C405" s="478"/>
      <c r="D405" s="470"/>
      <c r="E405" s="196">
        <v>1103</v>
      </c>
      <c r="F405" s="211" t="s">
        <v>109</v>
      </c>
      <c r="G405" s="385">
        <v>11653</v>
      </c>
      <c r="H405" s="385">
        <v>117370511.495452</v>
      </c>
      <c r="I405" s="385">
        <v>3709</v>
      </c>
      <c r="J405" s="116">
        <f t="shared" si="171"/>
        <v>10072.128335660516</v>
      </c>
      <c r="K405" s="116">
        <f t="shared" si="172"/>
        <v>31644.786059706661</v>
      </c>
      <c r="L405" s="93">
        <f t="shared" si="173"/>
        <v>0.31608999488665418</v>
      </c>
    </row>
    <row r="406" spans="2:12" ht="24">
      <c r="B406" s="455"/>
      <c r="C406" s="478"/>
      <c r="D406" s="470"/>
      <c r="E406" s="196">
        <v>1113</v>
      </c>
      <c r="F406" s="211" t="s">
        <v>110</v>
      </c>
      <c r="G406" s="385">
        <v>4406</v>
      </c>
      <c r="H406" s="385">
        <v>25642427.667094</v>
      </c>
      <c r="I406" s="385">
        <v>1369</v>
      </c>
      <c r="J406" s="116">
        <f t="shared" si="171"/>
        <v>5819.8882585324554</v>
      </c>
      <c r="K406" s="116">
        <f t="shared" si="172"/>
        <v>18730.772583706355</v>
      </c>
      <c r="L406" s="94">
        <f t="shared" si="173"/>
        <v>0.11666950741435146</v>
      </c>
    </row>
    <row r="407" spans="2:12" ht="24">
      <c r="B407" s="455"/>
      <c r="C407" s="478"/>
      <c r="D407" s="470"/>
      <c r="E407" s="196">
        <v>1905</v>
      </c>
      <c r="F407" s="211" t="s">
        <v>111</v>
      </c>
      <c r="G407" s="385">
        <v>12550</v>
      </c>
      <c r="H407" s="385">
        <v>71551144.704716906</v>
      </c>
      <c r="I407" s="385">
        <v>3326</v>
      </c>
      <c r="J407" s="116">
        <f t="shared" si="171"/>
        <v>5701.2864306547335</v>
      </c>
      <c r="K407" s="116">
        <f t="shared" si="172"/>
        <v>21512.671288249221</v>
      </c>
      <c r="L407" s="93">
        <f t="shared" si="173"/>
        <v>0.28344980398840974</v>
      </c>
    </row>
    <row r="408" spans="2:12">
      <c r="B408" s="455"/>
      <c r="C408" s="478"/>
      <c r="D408" s="470"/>
      <c r="E408" s="207" t="s">
        <v>205</v>
      </c>
      <c r="F408" s="208" t="s">
        <v>206</v>
      </c>
      <c r="G408" s="117">
        <v>3626</v>
      </c>
      <c r="H408" s="117">
        <v>33042399.171447501</v>
      </c>
      <c r="I408" s="117">
        <v>1017</v>
      </c>
      <c r="J408" s="118">
        <f t="shared" si="171"/>
        <v>9112.6307698421133</v>
      </c>
      <c r="K408" s="118">
        <f t="shared" si="172"/>
        <v>32490.068015189281</v>
      </c>
      <c r="L408" s="150">
        <f t="shared" si="173"/>
        <v>8.6671211862962338E-2</v>
      </c>
    </row>
    <row r="409" spans="2:12">
      <c r="B409" s="456"/>
      <c r="C409" s="479"/>
      <c r="D409" s="471"/>
      <c r="E409" s="460" t="s">
        <v>116</v>
      </c>
      <c r="F409" s="461"/>
      <c r="G409" s="384">
        <v>33077</v>
      </c>
      <c r="H409" s="384">
        <v>534474569.99999899</v>
      </c>
      <c r="I409" s="384">
        <v>6507</v>
      </c>
      <c r="J409" s="108">
        <f t="shared" si="171"/>
        <v>16158.495933730355</v>
      </c>
      <c r="K409" s="108">
        <f t="shared" si="172"/>
        <v>82138.40018441662</v>
      </c>
      <c r="L409" s="90">
        <f t="shared" si="173"/>
        <v>0.55454235554798026</v>
      </c>
    </row>
    <row r="410" spans="2:12">
      <c r="B410" s="454">
        <v>59</v>
      </c>
      <c r="C410" s="477" t="s">
        <v>20</v>
      </c>
      <c r="D410" s="469">
        <f>市区町村別_歯科医療費!$D$64</f>
        <v>83614</v>
      </c>
      <c r="E410" s="197">
        <v>1101</v>
      </c>
      <c r="F410" s="209" t="s">
        <v>107</v>
      </c>
      <c r="G410" s="115">
        <v>54904</v>
      </c>
      <c r="H410" s="115">
        <v>423134551.30545098</v>
      </c>
      <c r="I410" s="115">
        <v>23992</v>
      </c>
      <c r="J410" s="115">
        <f>IFERROR(H410/G410,"-")</f>
        <v>7706.8073602187633</v>
      </c>
      <c r="K410" s="115">
        <f>IFERROR(H410/I410,"-")</f>
        <v>17636.48513277138</v>
      </c>
      <c r="L410" s="92">
        <f>IFERROR(I410/$D$410,"-")</f>
        <v>0.28693759418279235</v>
      </c>
    </row>
    <row r="411" spans="2:12">
      <c r="B411" s="455"/>
      <c r="C411" s="478"/>
      <c r="D411" s="470"/>
      <c r="E411" s="196">
        <v>1102</v>
      </c>
      <c r="F411" s="210" t="s">
        <v>108</v>
      </c>
      <c r="G411" s="385">
        <v>215963</v>
      </c>
      <c r="H411" s="385">
        <v>1637600915.47332</v>
      </c>
      <c r="I411" s="385">
        <v>42666</v>
      </c>
      <c r="J411" s="116">
        <f t="shared" ref="J411:J416" si="174">IFERROR(H411/G411,"-")</f>
        <v>7582.7846227053706</v>
      </c>
      <c r="K411" s="116">
        <f t="shared" ref="K411:K416" si="175">IFERROR(H411/I411,"-")</f>
        <v>38381.871173143016</v>
      </c>
      <c r="L411" s="93">
        <f t="shared" ref="L411:L416" si="176">IFERROR(I411/$D$410,"-")</f>
        <v>0.51027339919152293</v>
      </c>
    </row>
    <row r="412" spans="2:12" ht="24">
      <c r="B412" s="455"/>
      <c r="C412" s="478"/>
      <c r="D412" s="470"/>
      <c r="E412" s="196">
        <v>1103</v>
      </c>
      <c r="F412" s="211" t="s">
        <v>109</v>
      </c>
      <c r="G412" s="385">
        <v>89048</v>
      </c>
      <c r="H412" s="385">
        <v>872965770.853971</v>
      </c>
      <c r="I412" s="385">
        <v>27840</v>
      </c>
      <c r="J412" s="116">
        <f t="shared" si="174"/>
        <v>9803.3169847045519</v>
      </c>
      <c r="K412" s="116">
        <f t="shared" si="175"/>
        <v>31356.529125501831</v>
      </c>
      <c r="L412" s="93">
        <f t="shared" si="176"/>
        <v>0.33295859545052264</v>
      </c>
    </row>
    <row r="413" spans="2:12" ht="24">
      <c r="B413" s="455"/>
      <c r="C413" s="478"/>
      <c r="D413" s="470"/>
      <c r="E413" s="196">
        <v>1113</v>
      </c>
      <c r="F413" s="211" t="s">
        <v>110</v>
      </c>
      <c r="G413" s="385">
        <v>42514</v>
      </c>
      <c r="H413" s="385">
        <v>199763773.919678</v>
      </c>
      <c r="I413" s="385">
        <v>12064</v>
      </c>
      <c r="J413" s="116">
        <f t="shared" si="174"/>
        <v>4698.7762600479373</v>
      </c>
      <c r="K413" s="116">
        <f t="shared" si="175"/>
        <v>16558.668262572777</v>
      </c>
      <c r="L413" s="94">
        <f t="shared" si="176"/>
        <v>0.14428205802855981</v>
      </c>
    </row>
    <row r="414" spans="2:12" ht="24">
      <c r="B414" s="455"/>
      <c r="C414" s="478"/>
      <c r="D414" s="470"/>
      <c r="E414" s="196">
        <v>1905</v>
      </c>
      <c r="F414" s="211" t="s">
        <v>111</v>
      </c>
      <c r="G414" s="385">
        <v>89864</v>
      </c>
      <c r="H414" s="385">
        <v>539420493.38961601</v>
      </c>
      <c r="I414" s="385">
        <v>24975</v>
      </c>
      <c r="J414" s="116">
        <f t="shared" si="174"/>
        <v>6002.6316810916051</v>
      </c>
      <c r="K414" s="116">
        <f t="shared" si="175"/>
        <v>21598.418153738377</v>
      </c>
      <c r="L414" s="93">
        <f t="shared" si="176"/>
        <v>0.29869399861267254</v>
      </c>
    </row>
    <row r="415" spans="2:12">
      <c r="B415" s="455"/>
      <c r="C415" s="478"/>
      <c r="D415" s="470"/>
      <c r="E415" s="207" t="s">
        <v>205</v>
      </c>
      <c r="F415" s="208" t="s">
        <v>206</v>
      </c>
      <c r="G415" s="117">
        <v>25691</v>
      </c>
      <c r="H415" s="117">
        <v>230065355.05796</v>
      </c>
      <c r="I415" s="117">
        <v>8645</v>
      </c>
      <c r="J415" s="118">
        <f t="shared" si="174"/>
        <v>8955.0953663913442</v>
      </c>
      <c r="K415" s="118">
        <f t="shared" si="175"/>
        <v>26612.533841290919</v>
      </c>
      <c r="L415" s="150">
        <f t="shared" si="176"/>
        <v>0.10339177649675892</v>
      </c>
    </row>
    <row r="416" spans="2:12">
      <c r="B416" s="456"/>
      <c r="C416" s="479"/>
      <c r="D416" s="471"/>
      <c r="E416" s="460" t="s">
        <v>116</v>
      </c>
      <c r="F416" s="461"/>
      <c r="G416" s="384">
        <v>245119</v>
      </c>
      <c r="H416" s="384">
        <v>3902950859.99999</v>
      </c>
      <c r="I416" s="384">
        <v>47356</v>
      </c>
      <c r="J416" s="108">
        <f t="shared" si="174"/>
        <v>15922.677801394384</v>
      </c>
      <c r="K416" s="108">
        <f t="shared" si="175"/>
        <v>82417.24089872434</v>
      </c>
      <c r="L416" s="90">
        <f t="shared" si="176"/>
        <v>0.56636448441648524</v>
      </c>
    </row>
    <row r="417" spans="2:12">
      <c r="B417" s="454">
        <v>60</v>
      </c>
      <c r="C417" s="477" t="s">
        <v>44</v>
      </c>
      <c r="D417" s="469">
        <f>市区町村別_歯科医療費!$D$65</f>
        <v>11177</v>
      </c>
      <c r="E417" s="197">
        <v>1101</v>
      </c>
      <c r="F417" s="209" t="s">
        <v>107</v>
      </c>
      <c r="G417" s="115">
        <v>7064</v>
      </c>
      <c r="H417" s="115">
        <v>53263789.170662597</v>
      </c>
      <c r="I417" s="115">
        <v>3004</v>
      </c>
      <c r="J417" s="115">
        <f>IFERROR(H417/G417,"-")</f>
        <v>7540.1740049069358</v>
      </c>
      <c r="K417" s="115">
        <f>IFERROR(H417/I417,"-")</f>
        <v>17730.95511673189</v>
      </c>
      <c r="L417" s="92">
        <f>IFERROR(I417/$D$417,"-")</f>
        <v>0.26876621633712089</v>
      </c>
    </row>
    <row r="418" spans="2:12">
      <c r="B418" s="455"/>
      <c r="C418" s="478"/>
      <c r="D418" s="470"/>
      <c r="E418" s="196">
        <v>1102</v>
      </c>
      <c r="F418" s="210" t="s">
        <v>108</v>
      </c>
      <c r="G418" s="385">
        <v>21604</v>
      </c>
      <c r="H418" s="385">
        <v>157849008.13831699</v>
      </c>
      <c r="I418" s="385">
        <v>4740</v>
      </c>
      <c r="J418" s="116">
        <f t="shared" ref="J418:J423" si="177">IFERROR(H418/G418,"-")</f>
        <v>7306.4714005886408</v>
      </c>
      <c r="K418" s="116">
        <f t="shared" ref="K418:K423" si="178">IFERROR(H418/I418,"-")</f>
        <v>33301.478510193454</v>
      </c>
      <c r="L418" s="93">
        <f t="shared" ref="L418:L423" si="179">IFERROR(I418/$D$417,"-")</f>
        <v>0.42408517491276732</v>
      </c>
    </row>
    <row r="419" spans="2:12" ht="24">
      <c r="B419" s="455"/>
      <c r="C419" s="478"/>
      <c r="D419" s="470"/>
      <c r="E419" s="196">
        <v>1103</v>
      </c>
      <c r="F419" s="211" t="s">
        <v>109</v>
      </c>
      <c r="G419" s="385">
        <v>10981</v>
      </c>
      <c r="H419" s="385">
        <v>107697404.726293</v>
      </c>
      <c r="I419" s="385">
        <v>3642</v>
      </c>
      <c r="J419" s="116">
        <f t="shared" si="177"/>
        <v>9807.61358039277</v>
      </c>
      <c r="K419" s="116">
        <f t="shared" si="178"/>
        <v>29570.951325176549</v>
      </c>
      <c r="L419" s="93">
        <f t="shared" si="179"/>
        <v>0.32584772300259462</v>
      </c>
    </row>
    <row r="420" spans="2:12" ht="24">
      <c r="B420" s="455"/>
      <c r="C420" s="478"/>
      <c r="D420" s="470"/>
      <c r="E420" s="196">
        <v>1113</v>
      </c>
      <c r="F420" s="211" t="s">
        <v>110</v>
      </c>
      <c r="G420" s="385">
        <v>5643</v>
      </c>
      <c r="H420" s="385">
        <v>27151696.937240802</v>
      </c>
      <c r="I420" s="385">
        <v>1774</v>
      </c>
      <c r="J420" s="116">
        <f t="shared" si="177"/>
        <v>4811.5713161865679</v>
      </c>
      <c r="K420" s="116">
        <f t="shared" si="178"/>
        <v>15305.353403179708</v>
      </c>
      <c r="L420" s="94">
        <f t="shared" si="179"/>
        <v>0.15871879753064327</v>
      </c>
    </row>
    <row r="421" spans="2:12" ht="24">
      <c r="B421" s="455"/>
      <c r="C421" s="478"/>
      <c r="D421" s="470"/>
      <c r="E421" s="196">
        <v>1905</v>
      </c>
      <c r="F421" s="211" t="s">
        <v>111</v>
      </c>
      <c r="G421" s="385">
        <v>9928</v>
      </c>
      <c r="H421" s="385">
        <v>55999159.679279797</v>
      </c>
      <c r="I421" s="385">
        <v>2935</v>
      </c>
      <c r="J421" s="116">
        <f t="shared" si="177"/>
        <v>5640.5277678565471</v>
      </c>
      <c r="K421" s="116">
        <f t="shared" si="178"/>
        <v>19079.781832804019</v>
      </c>
      <c r="L421" s="93">
        <f t="shared" si="179"/>
        <v>0.26259282455041605</v>
      </c>
    </row>
    <row r="422" spans="2:12">
      <c r="B422" s="455"/>
      <c r="C422" s="478"/>
      <c r="D422" s="470"/>
      <c r="E422" s="207" t="s">
        <v>205</v>
      </c>
      <c r="F422" s="208" t="s">
        <v>206</v>
      </c>
      <c r="G422" s="117">
        <v>2772</v>
      </c>
      <c r="H422" s="117">
        <v>24995011.348205701</v>
      </c>
      <c r="I422" s="117">
        <v>1242</v>
      </c>
      <c r="J422" s="118">
        <f t="shared" si="177"/>
        <v>9016.9593608245668</v>
      </c>
      <c r="K422" s="118">
        <f t="shared" si="178"/>
        <v>20124.80784879686</v>
      </c>
      <c r="L422" s="150">
        <f t="shared" si="179"/>
        <v>0.11112105216068713</v>
      </c>
    </row>
    <row r="423" spans="2:12">
      <c r="B423" s="456"/>
      <c r="C423" s="479"/>
      <c r="D423" s="471"/>
      <c r="E423" s="460" t="s">
        <v>116</v>
      </c>
      <c r="F423" s="461"/>
      <c r="G423" s="384">
        <v>26203</v>
      </c>
      <c r="H423" s="384">
        <v>426956069.99999899</v>
      </c>
      <c r="I423" s="384">
        <v>5733</v>
      </c>
      <c r="J423" s="108">
        <f t="shared" si="177"/>
        <v>16294.167461740983</v>
      </c>
      <c r="K423" s="108">
        <f t="shared" si="178"/>
        <v>74473.411826268799</v>
      </c>
      <c r="L423" s="90">
        <f t="shared" si="179"/>
        <v>0.51292833497360646</v>
      </c>
    </row>
    <row r="424" spans="2:12">
      <c r="B424" s="454">
        <v>61</v>
      </c>
      <c r="C424" s="477" t="s">
        <v>16</v>
      </c>
      <c r="D424" s="469">
        <f>市区町村別_歯科医療費!$D$66</f>
        <v>9762</v>
      </c>
      <c r="E424" s="197">
        <v>1101</v>
      </c>
      <c r="F424" s="209" t="s">
        <v>107</v>
      </c>
      <c r="G424" s="115">
        <v>6521</v>
      </c>
      <c r="H424" s="115">
        <v>51072328.346320301</v>
      </c>
      <c r="I424" s="115">
        <v>2767</v>
      </c>
      <c r="J424" s="115">
        <f>IFERROR(H424/G424,"-")</f>
        <v>7831.9779706057816</v>
      </c>
      <c r="K424" s="115">
        <f>IFERROR(H424/I424,"-")</f>
        <v>18457.653901814349</v>
      </c>
      <c r="L424" s="92">
        <f>IFERROR(I424/$D$424,"-")</f>
        <v>0.28344601516082768</v>
      </c>
    </row>
    <row r="425" spans="2:12">
      <c r="B425" s="455"/>
      <c r="C425" s="478"/>
      <c r="D425" s="470"/>
      <c r="E425" s="196">
        <v>1102</v>
      </c>
      <c r="F425" s="210" t="s">
        <v>108</v>
      </c>
      <c r="G425" s="385">
        <v>21342</v>
      </c>
      <c r="H425" s="385">
        <v>160905774.87770501</v>
      </c>
      <c r="I425" s="385">
        <v>4731</v>
      </c>
      <c r="J425" s="116">
        <f t="shared" ref="J425:J430" si="180">IFERROR(H425/G425,"-")</f>
        <v>7539.3953180444669</v>
      </c>
      <c r="K425" s="116">
        <f t="shared" ref="K425:K430" si="181">IFERROR(H425/I425,"-")</f>
        <v>34010.943749250691</v>
      </c>
      <c r="L425" s="93">
        <f t="shared" ref="L425:L430" si="182">IFERROR(I425/$D$424,"-")</f>
        <v>0.48463429625076826</v>
      </c>
    </row>
    <row r="426" spans="2:12" ht="24">
      <c r="B426" s="455"/>
      <c r="C426" s="478"/>
      <c r="D426" s="470"/>
      <c r="E426" s="196">
        <v>1103</v>
      </c>
      <c r="F426" s="211" t="s">
        <v>109</v>
      </c>
      <c r="G426" s="385">
        <v>9075</v>
      </c>
      <c r="H426" s="385">
        <v>89426385.531746</v>
      </c>
      <c r="I426" s="385">
        <v>3075</v>
      </c>
      <c r="J426" s="116">
        <f t="shared" si="180"/>
        <v>9854.147166032617</v>
      </c>
      <c r="K426" s="116">
        <f t="shared" si="181"/>
        <v>29081.751392437724</v>
      </c>
      <c r="L426" s="93">
        <f t="shared" si="182"/>
        <v>0.31499692685925013</v>
      </c>
    </row>
    <row r="427" spans="2:12" ht="24">
      <c r="B427" s="455"/>
      <c r="C427" s="478"/>
      <c r="D427" s="470"/>
      <c r="E427" s="196">
        <v>1113</v>
      </c>
      <c r="F427" s="211" t="s">
        <v>110</v>
      </c>
      <c r="G427" s="385">
        <v>2902</v>
      </c>
      <c r="H427" s="385">
        <v>15396520.190476101</v>
      </c>
      <c r="I427" s="385">
        <v>904</v>
      </c>
      <c r="J427" s="116">
        <f t="shared" si="180"/>
        <v>5305.4859374486905</v>
      </c>
      <c r="K427" s="116">
        <f t="shared" si="181"/>
        <v>17031.548883270025</v>
      </c>
      <c r="L427" s="94">
        <f t="shared" si="182"/>
        <v>9.2603974595369801E-2</v>
      </c>
    </row>
    <row r="428" spans="2:12" ht="24">
      <c r="B428" s="455"/>
      <c r="C428" s="478"/>
      <c r="D428" s="470"/>
      <c r="E428" s="196">
        <v>1905</v>
      </c>
      <c r="F428" s="211" t="s">
        <v>111</v>
      </c>
      <c r="G428" s="385">
        <v>8619</v>
      </c>
      <c r="H428" s="385">
        <v>51338400.650432803</v>
      </c>
      <c r="I428" s="385">
        <v>2616</v>
      </c>
      <c r="J428" s="116">
        <f t="shared" si="180"/>
        <v>5956.4219341492981</v>
      </c>
      <c r="K428" s="116">
        <f t="shared" si="181"/>
        <v>19624.770890838226</v>
      </c>
      <c r="L428" s="93">
        <f t="shared" si="182"/>
        <v>0.26797787338660112</v>
      </c>
    </row>
    <row r="429" spans="2:12">
      <c r="B429" s="455"/>
      <c r="C429" s="478"/>
      <c r="D429" s="470"/>
      <c r="E429" s="207" t="s">
        <v>205</v>
      </c>
      <c r="F429" s="208" t="s">
        <v>206</v>
      </c>
      <c r="G429" s="117">
        <v>2383</v>
      </c>
      <c r="H429" s="117">
        <v>26648400.4033188</v>
      </c>
      <c r="I429" s="117">
        <v>842</v>
      </c>
      <c r="J429" s="118">
        <f t="shared" si="180"/>
        <v>11182.711037901301</v>
      </c>
      <c r="K429" s="118">
        <f t="shared" si="181"/>
        <v>31648.931595390499</v>
      </c>
      <c r="L429" s="150">
        <f t="shared" si="182"/>
        <v>8.6252817045687366E-2</v>
      </c>
    </row>
    <row r="430" spans="2:12">
      <c r="B430" s="456"/>
      <c r="C430" s="479"/>
      <c r="D430" s="471"/>
      <c r="E430" s="460" t="s">
        <v>116</v>
      </c>
      <c r="F430" s="461"/>
      <c r="G430" s="384">
        <v>24465</v>
      </c>
      <c r="H430" s="384">
        <v>394787809.99999899</v>
      </c>
      <c r="I430" s="384">
        <v>5254</v>
      </c>
      <c r="J430" s="108">
        <f t="shared" si="180"/>
        <v>16136.840792969508</v>
      </c>
      <c r="K430" s="108">
        <f t="shared" si="181"/>
        <v>75140.428245146366</v>
      </c>
      <c r="L430" s="90">
        <f t="shared" si="182"/>
        <v>0.53820938332308954</v>
      </c>
    </row>
    <row r="431" spans="2:12">
      <c r="B431" s="454">
        <v>62</v>
      </c>
      <c r="C431" s="477" t="s">
        <v>17</v>
      </c>
      <c r="D431" s="469">
        <f>市区町村別_歯科医療費!$D$67</f>
        <v>14406</v>
      </c>
      <c r="E431" s="197">
        <v>1101</v>
      </c>
      <c r="F431" s="209" t="s">
        <v>107</v>
      </c>
      <c r="G431" s="115">
        <v>9459</v>
      </c>
      <c r="H431" s="115">
        <v>71569851.277528003</v>
      </c>
      <c r="I431" s="115">
        <v>4467</v>
      </c>
      <c r="J431" s="115">
        <f>IFERROR(H431/G431,"-")</f>
        <v>7566.3232136090501</v>
      </c>
      <c r="K431" s="115">
        <f>IFERROR(H431/I431,"-")</f>
        <v>16021.90536770271</v>
      </c>
      <c r="L431" s="92">
        <f>IFERROR(I431/$D$431,"-")</f>
        <v>0.31007913369429402</v>
      </c>
    </row>
    <row r="432" spans="2:12">
      <c r="B432" s="455"/>
      <c r="C432" s="478"/>
      <c r="D432" s="470"/>
      <c r="E432" s="196">
        <v>1102</v>
      </c>
      <c r="F432" s="210" t="s">
        <v>108</v>
      </c>
      <c r="G432" s="385">
        <v>37371</v>
      </c>
      <c r="H432" s="385">
        <v>281812022.490987</v>
      </c>
      <c r="I432" s="385">
        <v>7947</v>
      </c>
      <c r="J432" s="116">
        <f t="shared" ref="J432:J437" si="183">IFERROR(H432/G432,"-")</f>
        <v>7540.9280589491054</v>
      </c>
      <c r="K432" s="116">
        <f t="shared" ref="K432:K437" si="184">IFERROR(H432/I432,"-")</f>
        <v>35461.434817036243</v>
      </c>
      <c r="L432" s="93">
        <f t="shared" ref="L432:L437" si="185">IFERROR(I432/$D$431,"-")</f>
        <v>0.55164514785506036</v>
      </c>
    </row>
    <row r="433" spans="2:12" ht="24">
      <c r="B433" s="455"/>
      <c r="C433" s="478"/>
      <c r="D433" s="470"/>
      <c r="E433" s="196">
        <v>1103</v>
      </c>
      <c r="F433" s="211" t="s">
        <v>109</v>
      </c>
      <c r="G433" s="385">
        <v>14951</v>
      </c>
      <c r="H433" s="385">
        <v>138577368.590909</v>
      </c>
      <c r="I433" s="385">
        <v>4840</v>
      </c>
      <c r="J433" s="116">
        <f t="shared" si="183"/>
        <v>9268.7692188421515</v>
      </c>
      <c r="K433" s="116">
        <f t="shared" si="184"/>
        <v>28631.687725394422</v>
      </c>
      <c r="L433" s="93">
        <f t="shared" si="185"/>
        <v>0.33597112314313482</v>
      </c>
    </row>
    <row r="434" spans="2:12" ht="24">
      <c r="B434" s="455"/>
      <c r="C434" s="478"/>
      <c r="D434" s="470"/>
      <c r="E434" s="196">
        <v>1113</v>
      </c>
      <c r="F434" s="211" t="s">
        <v>110</v>
      </c>
      <c r="G434" s="385">
        <v>4871</v>
      </c>
      <c r="H434" s="385">
        <v>23506473.719314899</v>
      </c>
      <c r="I434" s="385">
        <v>1666</v>
      </c>
      <c r="J434" s="116">
        <f t="shared" si="183"/>
        <v>4825.8003940289263</v>
      </c>
      <c r="K434" s="116">
        <f t="shared" si="184"/>
        <v>14109.528042806061</v>
      </c>
      <c r="L434" s="94">
        <f t="shared" si="185"/>
        <v>0.11564625850340136</v>
      </c>
    </row>
    <row r="435" spans="2:12" ht="24">
      <c r="B435" s="455"/>
      <c r="C435" s="478"/>
      <c r="D435" s="470"/>
      <c r="E435" s="196">
        <v>1905</v>
      </c>
      <c r="F435" s="211" t="s">
        <v>111</v>
      </c>
      <c r="G435" s="385">
        <v>14620</v>
      </c>
      <c r="H435" s="385">
        <v>85956870.199855596</v>
      </c>
      <c r="I435" s="385">
        <v>4364</v>
      </c>
      <c r="J435" s="116">
        <f t="shared" si="183"/>
        <v>5879.4028864470311</v>
      </c>
      <c r="K435" s="116">
        <f t="shared" si="184"/>
        <v>19696.808020131895</v>
      </c>
      <c r="L435" s="93">
        <f t="shared" si="185"/>
        <v>0.30292933499930585</v>
      </c>
    </row>
    <row r="436" spans="2:12">
      <c r="B436" s="455"/>
      <c r="C436" s="478"/>
      <c r="D436" s="470"/>
      <c r="E436" s="207" t="s">
        <v>205</v>
      </c>
      <c r="F436" s="208" t="s">
        <v>206</v>
      </c>
      <c r="G436" s="117">
        <v>3341</v>
      </c>
      <c r="H436" s="117">
        <v>28638473.7214044</v>
      </c>
      <c r="I436" s="117">
        <v>1242</v>
      </c>
      <c r="J436" s="118">
        <f t="shared" si="183"/>
        <v>8571.8269145179293</v>
      </c>
      <c r="K436" s="118">
        <f t="shared" si="184"/>
        <v>23058.352432692755</v>
      </c>
      <c r="L436" s="150">
        <f t="shared" si="185"/>
        <v>8.6214077467721778E-2</v>
      </c>
    </row>
    <row r="437" spans="2:12">
      <c r="B437" s="456"/>
      <c r="C437" s="479"/>
      <c r="D437" s="471"/>
      <c r="E437" s="460" t="s">
        <v>116</v>
      </c>
      <c r="F437" s="461"/>
      <c r="G437" s="384">
        <v>43014</v>
      </c>
      <c r="H437" s="384">
        <v>630061059.99999905</v>
      </c>
      <c r="I437" s="384">
        <v>8812</v>
      </c>
      <c r="J437" s="107">
        <f t="shared" si="183"/>
        <v>14647.81373506298</v>
      </c>
      <c r="K437" s="107">
        <f t="shared" si="184"/>
        <v>71500.347253744781</v>
      </c>
      <c r="L437" s="148">
        <f t="shared" si="185"/>
        <v>0.61168957378869915</v>
      </c>
    </row>
    <row r="438" spans="2:12">
      <c r="B438" s="454">
        <v>63</v>
      </c>
      <c r="C438" s="477" t="s">
        <v>26</v>
      </c>
      <c r="D438" s="469">
        <f>市区町村別_歯科医療費!$D$68</f>
        <v>10544</v>
      </c>
      <c r="E438" s="197">
        <v>1101</v>
      </c>
      <c r="F438" s="209" t="s">
        <v>107</v>
      </c>
      <c r="G438" s="115">
        <v>8209</v>
      </c>
      <c r="H438" s="115">
        <v>62672886.276667699</v>
      </c>
      <c r="I438" s="115">
        <v>3344</v>
      </c>
      <c r="J438" s="115">
        <f>IFERROR(H438/G438,"-")</f>
        <v>7634.6554119463635</v>
      </c>
      <c r="K438" s="115">
        <f>IFERROR(H438/I438,"-")</f>
        <v>18741.89182914704</v>
      </c>
      <c r="L438" s="92">
        <f>IFERROR(I438/$D$438,"-")</f>
        <v>0.3171471927162367</v>
      </c>
    </row>
    <row r="439" spans="2:12">
      <c r="B439" s="455"/>
      <c r="C439" s="478"/>
      <c r="D439" s="470"/>
      <c r="E439" s="196">
        <v>1102</v>
      </c>
      <c r="F439" s="210" t="s">
        <v>108</v>
      </c>
      <c r="G439" s="385">
        <v>26596</v>
      </c>
      <c r="H439" s="385">
        <v>197228032.35010201</v>
      </c>
      <c r="I439" s="385">
        <v>5627</v>
      </c>
      <c r="J439" s="116">
        <f t="shared" ref="J439:J444" si="186">IFERROR(H439/G439,"-")</f>
        <v>7415.7028256167096</v>
      </c>
      <c r="K439" s="116">
        <f t="shared" ref="K439:K444" si="187">IFERROR(H439/I439,"-")</f>
        <v>35050.298978159233</v>
      </c>
      <c r="L439" s="93">
        <f t="shared" ref="L439:L444" si="188">IFERROR(I439/$D$438,"-")</f>
        <v>0.53366843702579669</v>
      </c>
    </row>
    <row r="440" spans="2:12" ht="24">
      <c r="B440" s="455"/>
      <c r="C440" s="478"/>
      <c r="D440" s="470"/>
      <c r="E440" s="196">
        <v>1103</v>
      </c>
      <c r="F440" s="211" t="s">
        <v>109</v>
      </c>
      <c r="G440" s="385">
        <v>11714</v>
      </c>
      <c r="H440" s="385">
        <v>113001997.82381099</v>
      </c>
      <c r="I440" s="385">
        <v>3537</v>
      </c>
      <c r="J440" s="116">
        <f t="shared" si="186"/>
        <v>9646.7472958691305</v>
      </c>
      <c r="K440" s="116">
        <f t="shared" si="187"/>
        <v>31948.543348547071</v>
      </c>
      <c r="L440" s="93">
        <f t="shared" si="188"/>
        <v>0.33545144157814871</v>
      </c>
    </row>
    <row r="441" spans="2:12" ht="24">
      <c r="B441" s="455"/>
      <c r="C441" s="478"/>
      <c r="D441" s="470"/>
      <c r="E441" s="196">
        <v>1113</v>
      </c>
      <c r="F441" s="211" t="s">
        <v>110</v>
      </c>
      <c r="G441" s="385">
        <v>4628</v>
      </c>
      <c r="H441" s="385">
        <v>24320636.809413299</v>
      </c>
      <c r="I441" s="385">
        <v>1413</v>
      </c>
      <c r="J441" s="116">
        <f t="shared" si="186"/>
        <v>5255.1073486199866</v>
      </c>
      <c r="K441" s="116">
        <f t="shared" si="187"/>
        <v>17212.057189959873</v>
      </c>
      <c r="L441" s="94">
        <f t="shared" si="188"/>
        <v>0.13400986342943855</v>
      </c>
    </row>
    <row r="442" spans="2:12" ht="24">
      <c r="B442" s="455"/>
      <c r="C442" s="478"/>
      <c r="D442" s="470"/>
      <c r="E442" s="196">
        <v>1905</v>
      </c>
      <c r="F442" s="211" t="s">
        <v>111</v>
      </c>
      <c r="G442" s="385">
        <v>8635</v>
      </c>
      <c r="H442" s="385">
        <v>50727430.525692701</v>
      </c>
      <c r="I442" s="385">
        <v>2803</v>
      </c>
      <c r="J442" s="116">
        <f t="shared" si="186"/>
        <v>5874.6300550889055</v>
      </c>
      <c r="K442" s="116">
        <f t="shared" si="187"/>
        <v>18097.549242130826</v>
      </c>
      <c r="L442" s="93">
        <f t="shared" si="188"/>
        <v>0.26583839150227617</v>
      </c>
    </row>
    <row r="443" spans="2:12">
      <c r="B443" s="455"/>
      <c r="C443" s="478"/>
      <c r="D443" s="470"/>
      <c r="E443" s="207" t="s">
        <v>205</v>
      </c>
      <c r="F443" s="208" t="s">
        <v>206</v>
      </c>
      <c r="G443" s="117">
        <v>3067</v>
      </c>
      <c r="H443" s="117">
        <v>22095796.214311101</v>
      </c>
      <c r="I443" s="387">
        <v>990</v>
      </c>
      <c r="J443" s="174">
        <f t="shared" si="186"/>
        <v>7204.3678559866648</v>
      </c>
      <c r="K443" s="174">
        <f t="shared" si="187"/>
        <v>22318.986075061719</v>
      </c>
      <c r="L443" s="175">
        <f t="shared" si="188"/>
        <v>9.3892261001517457E-2</v>
      </c>
    </row>
    <row r="444" spans="2:12">
      <c r="B444" s="456"/>
      <c r="C444" s="479"/>
      <c r="D444" s="471"/>
      <c r="E444" s="460" t="s">
        <v>116</v>
      </c>
      <c r="F444" s="461"/>
      <c r="G444" s="384">
        <v>30196</v>
      </c>
      <c r="H444" s="384">
        <v>470046779.99999899</v>
      </c>
      <c r="I444" s="384">
        <v>6209</v>
      </c>
      <c r="J444" s="108">
        <f t="shared" si="186"/>
        <v>15566.524705258942</v>
      </c>
      <c r="K444" s="108">
        <f t="shared" si="187"/>
        <v>75704.103720405692</v>
      </c>
      <c r="L444" s="90">
        <f t="shared" si="188"/>
        <v>0.58886570561456753</v>
      </c>
    </row>
    <row r="445" spans="2:12">
      <c r="B445" s="454">
        <v>64</v>
      </c>
      <c r="C445" s="477" t="s">
        <v>45</v>
      </c>
      <c r="D445" s="469">
        <f>市区町村別_歯科医療費!$D$69</f>
        <v>10960</v>
      </c>
      <c r="E445" s="197">
        <v>1101</v>
      </c>
      <c r="F445" s="209" t="s">
        <v>107</v>
      </c>
      <c r="G445" s="115">
        <v>6815</v>
      </c>
      <c r="H445" s="115">
        <v>52759391.148629099</v>
      </c>
      <c r="I445" s="115">
        <v>3241</v>
      </c>
      <c r="J445" s="115">
        <f>IFERROR(H445/G445,"-")</f>
        <v>7741.6568083094789</v>
      </c>
      <c r="K445" s="115">
        <f>IFERROR(H445/I445,"-")</f>
        <v>16278.738398219408</v>
      </c>
      <c r="L445" s="92">
        <f>IFERROR(I445/$D$445,"-")</f>
        <v>0.2957116788321168</v>
      </c>
    </row>
    <row r="446" spans="2:12">
      <c r="B446" s="455"/>
      <c r="C446" s="478"/>
      <c r="D446" s="470"/>
      <c r="E446" s="196">
        <v>1102</v>
      </c>
      <c r="F446" s="210" t="s">
        <v>108</v>
      </c>
      <c r="G446" s="385">
        <v>25788</v>
      </c>
      <c r="H446" s="385">
        <v>202610413.35642099</v>
      </c>
      <c r="I446" s="385">
        <v>5312</v>
      </c>
      <c r="J446" s="116">
        <f t="shared" ref="J446:J451" si="189">IFERROR(H446/G446,"-")</f>
        <v>7856.7711089041804</v>
      </c>
      <c r="K446" s="116">
        <f t="shared" ref="K446:K451" si="190">IFERROR(H446/I446,"-")</f>
        <v>38142.020586675637</v>
      </c>
      <c r="L446" s="93">
        <f t="shared" ref="L446:L451" si="191">IFERROR(I446/$D$445,"-")</f>
        <v>0.48467153284671532</v>
      </c>
    </row>
    <row r="447" spans="2:12" ht="24">
      <c r="B447" s="455"/>
      <c r="C447" s="478"/>
      <c r="D447" s="470"/>
      <c r="E447" s="196">
        <v>1103</v>
      </c>
      <c r="F447" s="211" t="s">
        <v>109</v>
      </c>
      <c r="G447" s="385">
        <v>10631</v>
      </c>
      <c r="H447" s="385">
        <v>101996110.262569</v>
      </c>
      <c r="I447" s="385">
        <v>3499</v>
      </c>
      <c r="J447" s="116">
        <f t="shared" si="189"/>
        <v>9594.2159968553278</v>
      </c>
      <c r="K447" s="116">
        <f t="shared" si="190"/>
        <v>29150.074381985996</v>
      </c>
      <c r="L447" s="93">
        <f t="shared" si="191"/>
        <v>0.31925182481751824</v>
      </c>
    </row>
    <row r="448" spans="2:12" ht="24">
      <c r="B448" s="455"/>
      <c r="C448" s="478"/>
      <c r="D448" s="470"/>
      <c r="E448" s="196">
        <v>1113</v>
      </c>
      <c r="F448" s="211" t="s">
        <v>110</v>
      </c>
      <c r="G448" s="385">
        <v>6506</v>
      </c>
      <c r="H448" s="385">
        <v>30347526.7465633</v>
      </c>
      <c r="I448" s="385">
        <v>1886</v>
      </c>
      <c r="J448" s="116">
        <f t="shared" si="189"/>
        <v>4664.5445352848601</v>
      </c>
      <c r="K448" s="116">
        <f t="shared" si="190"/>
        <v>16090.947373575451</v>
      </c>
      <c r="L448" s="94">
        <f t="shared" si="191"/>
        <v>0.17208029197080291</v>
      </c>
    </row>
    <row r="449" spans="2:12" ht="24">
      <c r="B449" s="455"/>
      <c r="C449" s="478"/>
      <c r="D449" s="470"/>
      <c r="E449" s="196">
        <v>1905</v>
      </c>
      <c r="F449" s="211" t="s">
        <v>111</v>
      </c>
      <c r="G449" s="385">
        <v>8870</v>
      </c>
      <c r="H449" s="385">
        <v>61656614.248139203</v>
      </c>
      <c r="I449" s="385">
        <v>2860</v>
      </c>
      <c r="J449" s="116">
        <f t="shared" si="189"/>
        <v>6951.1402760021647</v>
      </c>
      <c r="K449" s="116">
        <f t="shared" si="190"/>
        <v>21558.256730118603</v>
      </c>
      <c r="L449" s="93">
        <f t="shared" si="191"/>
        <v>0.26094890510948904</v>
      </c>
    </row>
    <row r="450" spans="2:12">
      <c r="B450" s="455"/>
      <c r="C450" s="478"/>
      <c r="D450" s="470"/>
      <c r="E450" s="207" t="s">
        <v>205</v>
      </c>
      <c r="F450" s="208" t="s">
        <v>206</v>
      </c>
      <c r="G450" s="117">
        <v>2974</v>
      </c>
      <c r="H450" s="117">
        <v>27741184.2376775</v>
      </c>
      <c r="I450" s="117">
        <v>1190</v>
      </c>
      <c r="J450" s="118">
        <f t="shared" si="189"/>
        <v>9327.903240644755</v>
      </c>
      <c r="K450" s="118">
        <f t="shared" si="190"/>
        <v>23311.919527460082</v>
      </c>
      <c r="L450" s="150">
        <f t="shared" si="191"/>
        <v>0.10857664233576643</v>
      </c>
    </row>
    <row r="451" spans="2:12">
      <c r="B451" s="456"/>
      <c r="C451" s="479"/>
      <c r="D451" s="471"/>
      <c r="E451" s="460" t="s">
        <v>116</v>
      </c>
      <c r="F451" s="461"/>
      <c r="G451" s="384">
        <v>30510</v>
      </c>
      <c r="H451" s="384">
        <v>477111239.99999899</v>
      </c>
      <c r="I451" s="384">
        <v>6150</v>
      </c>
      <c r="J451" s="107">
        <f t="shared" si="189"/>
        <v>15637.864306784628</v>
      </c>
      <c r="K451" s="107">
        <f t="shared" si="190"/>
        <v>77579.063414633987</v>
      </c>
      <c r="L451" s="148">
        <f t="shared" si="191"/>
        <v>0.56113138686131392</v>
      </c>
    </row>
    <row r="452" spans="2:12">
      <c r="B452" s="454">
        <v>65</v>
      </c>
      <c r="C452" s="477" t="s">
        <v>10</v>
      </c>
      <c r="D452" s="469">
        <f>市区町村別_歯科医療費!$D$70</f>
        <v>5508</v>
      </c>
      <c r="E452" s="197">
        <v>1101</v>
      </c>
      <c r="F452" s="209" t="s">
        <v>107</v>
      </c>
      <c r="G452" s="115">
        <v>3301</v>
      </c>
      <c r="H452" s="115">
        <v>24065687.980158702</v>
      </c>
      <c r="I452" s="115">
        <v>1668</v>
      </c>
      <c r="J452" s="115">
        <f>IFERROR(H452/G452,"-")</f>
        <v>7290.4235020171773</v>
      </c>
      <c r="K452" s="115">
        <f>IFERROR(H452/I452,"-")</f>
        <v>14427.870491701859</v>
      </c>
      <c r="L452" s="92">
        <f>IFERROR(I452/$D$452,"-")</f>
        <v>0.30283224400871461</v>
      </c>
    </row>
    <row r="453" spans="2:12">
      <c r="B453" s="455"/>
      <c r="C453" s="478"/>
      <c r="D453" s="470"/>
      <c r="E453" s="196">
        <v>1102</v>
      </c>
      <c r="F453" s="210" t="s">
        <v>108</v>
      </c>
      <c r="G453" s="385">
        <v>12725</v>
      </c>
      <c r="H453" s="385">
        <v>96293856.226190403</v>
      </c>
      <c r="I453" s="385">
        <v>2886</v>
      </c>
      <c r="J453" s="116">
        <f t="shared" ref="J453:J458" si="192">IFERROR(H453/G453,"-")</f>
        <v>7567.2971494059257</v>
      </c>
      <c r="K453" s="116">
        <f t="shared" ref="K453:K458" si="193">IFERROR(H453/I453,"-")</f>
        <v>33365.854548229523</v>
      </c>
      <c r="L453" s="93">
        <f t="shared" ref="L453:L458" si="194">IFERROR(I453/$D$452,"-")</f>
        <v>0.52396514161220042</v>
      </c>
    </row>
    <row r="454" spans="2:12" ht="24">
      <c r="B454" s="455"/>
      <c r="C454" s="478"/>
      <c r="D454" s="470"/>
      <c r="E454" s="196">
        <v>1103</v>
      </c>
      <c r="F454" s="211" t="s">
        <v>109</v>
      </c>
      <c r="G454" s="385">
        <v>4377</v>
      </c>
      <c r="H454" s="385">
        <v>42040633.920634903</v>
      </c>
      <c r="I454" s="385">
        <v>1606</v>
      </c>
      <c r="J454" s="116">
        <f t="shared" si="192"/>
        <v>9604.8969432567756</v>
      </c>
      <c r="K454" s="116">
        <f t="shared" si="193"/>
        <v>26177.231581964446</v>
      </c>
      <c r="L454" s="93">
        <f t="shared" si="194"/>
        <v>0.29157588961510528</v>
      </c>
    </row>
    <row r="455" spans="2:12" ht="24">
      <c r="B455" s="455"/>
      <c r="C455" s="478"/>
      <c r="D455" s="470"/>
      <c r="E455" s="196">
        <v>1113</v>
      </c>
      <c r="F455" s="211" t="s">
        <v>110</v>
      </c>
      <c r="G455" s="385">
        <v>2636</v>
      </c>
      <c r="H455" s="385">
        <v>13896599.444444399</v>
      </c>
      <c r="I455" s="385">
        <v>790</v>
      </c>
      <c r="J455" s="116">
        <f t="shared" si="192"/>
        <v>5271.8510790760238</v>
      </c>
      <c r="K455" s="116">
        <f t="shared" si="193"/>
        <v>17590.632208157469</v>
      </c>
      <c r="L455" s="94">
        <f t="shared" si="194"/>
        <v>0.14342774146695716</v>
      </c>
    </row>
    <row r="456" spans="2:12" ht="24">
      <c r="B456" s="455"/>
      <c r="C456" s="478"/>
      <c r="D456" s="470"/>
      <c r="E456" s="196">
        <v>1905</v>
      </c>
      <c r="F456" s="211" t="s">
        <v>111</v>
      </c>
      <c r="G456" s="385">
        <v>5166</v>
      </c>
      <c r="H456" s="385">
        <v>29807443.107142799</v>
      </c>
      <c r="I456" s="385">
        <v>1680</v>
      </c>
      <c r="J456" s="116">
        <f t="shared" si="192"/>
        <v>5769.9270435816488</v>
      </c>
      <c r="K456" s="116">
        <f t="shared" si="193"/>
        <v>17742.525659013572</v>
      </c>
      <c r="L456" s="93">
        <f t="shared" si="194"/>
        <v>0.30501089324618735</v>
      </c>
    </row>
    <row r="457" spans="2:12">
      <c r="B457" s="455"/>
      <c r="C457" s="478"/>
      <c r="D457" s="470"/>
      <c r="E457" s="207" t="s">
        <v>205</v>
      </c>
      <c r="F457" s="208" t="s">
        <v>206</v>
      </c>
      <c r="G457" s="117">
        <v>989</v>
      </c>
      <c r="H457" s="117">
        <v>11411079.3214285</v>
      </c>
      <c r="I457" s="117">
        <v>476</v>
      </c>
      <c r="J457" s="118">
        <f t="shared" si="192"/>
        <v>11537.997291636502</v>
      </c>
      <c r="K457" s="118">
        <f t="shared" si="193"/>
        <v>23972.855717286766</v>
      </c>
      <c r="L457" s="150">
        <f t="shared" si="194"/>
        <v>8.6419753086419748E-2</v>
      </c>
    </row>
    <row r="458" spans="2:12">
      <c r="B458" s="456"/>
      <c r="C458" s="479"/>
      <c r="D458" s="471"/>
      <c r="E458" s="460" t="s">
        <v>116</v>
      </c>
      <c r="F458" s="461"/>
      <c r="G458" s="384">
        <v>14733</v>
      </c>
      <c r="H458" s="384">
        <v>217515299.99999899</v>
      </c>
      <c r="I458" s="384">
        <v>3222</v>
      </c>
      <c r="J458" s="107">
        <f t="shared" si="192"/>
        <v>14763.815923437112</v>
      </c>
      <c r="K458" s="107">
        <f t="shared" si="193"/>
        <v>67509.404096833954</v>
      </c>
      <c r="L458" s="148">
        <f t="shared" si="194"/>
        <v>0.58496732026143794</v>
      </c>
    </row>
    <row r="459" spans="2:12">
      <c r="B459" s="454">
        <v>66</v>
      </c>
      <c r="C459" s="477" t="s">
        <v>5</v>
      </c>
      <c r="D459" s="469">
        <f>市区町村別_歯科医療費!$D$71</f>
        <v>5670</v>
      </c>
      <c r="E459" s="197">
        <v>1101</v>
      </c>
      <c r="F459" s="209" t="s">
        <v>107</v>
      </c>
      <c r="G459" s="115">
        <v>3475</v>
      </c>
      <c r="H459" s="115">
        <v>29036576.919191901</v>
      </c>
      <c r="I459" s="115">
        <v>1783</v>
      </c>
      <c r="J459" s="115">
        <f>IFERROR(H459/G459,"-")</f>
        <v>8355.8494731487481</v>
      </c>
      <c r="K459" s="115">
        <f>IFERROR(H459/I459,"-")</f>
        <v>16285.236634431802</v>
      </c>
      <c r="L459" s="92">
        <f>IFERROR(I459/$D$459,"-")</f>
        <v>0.31446208112874779</v>
      </c>
    </row>
    <row r="460" spans="2:12">
      <c r="B460" s="455"/>
      <c r="C460" s="478"/>
      <c r="D460" s="470"/>
      <c r="E460" s="196">
        <v>1102</v>
      </c>
      <c r="F460" s="210" t="s">
        <v>108</v>
      </c>
      <c r="G460" s="385">
        <v>14638</v>
      </c>
      <c r="H460" s="385">
        <v>117444442.080881</v>
      </c>
      <c r="I460" s="385">
        <v>3377</v>
      </c>
      <c r="J460" s="116">
        <f t="shared" ref="J460:J465" si="195">IFERROR(H460/G460,"-")</f>
        <v>8023.2574177401966</v>
      </c>
      <c r="K460" s="116">
        <f t="shared" ref="K460:K465" si="196">IFERROR(H460/I460,"-")</f>
        <v>34777.744175564403</v>
      </c>
      <c r="L460" s="93">
        <f t="shared" ref="L460:L465" si="197">IFERROR(I460/$D$459,"-")</f>
        <v>0.59559082892416226</v>
      </c>
    </row>
    <row r="461" spans="2:12" ht="24">
      <c r="B461" s="455"/>
      <c r="C461" s="478"/>
      <c r="D461" s="470"/>
      <c r="E461" s="196">
        <v>1103</v>
      </c>
      <c r="F461" s="211" t="s">
        <v>109</v>
      </c>
      <c r="G461" s="385">
        <v>5156</v>
      </c>
      <c r="H461" s="385">
        <v>58589665.6894859</v>
      </c>
      <c r="I461" s="385">
        <v>1924</v>
      </c>
      <c r="J461" s="116">
        <f t="shared" si="195"/>
        <v>11363.395207425505</v>
      </c>
      <c r="K461" s="116">
        <f t="shared" si="196"/>
        <v>30452.009194119491</v>
      </c>
      <c r="L461" s="93">
        <f t="shared" si="197"/>
        <v>0.33932980599647267</v>
      </c>
    </row>
    <row r="462" spans="2:12" ht="24">
      <c r="B462" s="455"/>
      <c r="C462" s="478"/>
      <c r="D462" s="470"/>
      <c r="E462" s="196">
        <v>1113</v>
      </c>
      <c r="F462" s="211" t="s">
        <v>110</v>
      </c>
      <c r="G462" s="385">
        <v>1166</v>
      </c>
      <c r="H462" s="385">
        <v>5204168.4831557302</v>
      </c>
      <c r="I462" s="385">
        <v>505</v>
      </c>
      <c r="J462" s="116">
        <f t="shared" si="195"/>
        <v>4463.266280579528</v>
      </c>
      <c r="K462" s="116">
        <f t="shared" si="196"/>
        <v>10305.284125060853</v>
      </c>
      <c r="L462" s="94">
        <f t="shared" si="197"/>
        <v>8.9065255731922394E-2</v>
      </c>
    </row>
    <row r="463" spans="2:12" ht="24">
      <c r="B463" s="455"/>
      <c r="C463" s="478"/>
      <c r="D463" s="470"/>
      <c r="E463" s="196">
        <v>1905</v>
      </c>
      <c r="F463" s="211" t="s">
        <v>111</v>
      </c>
      <c r="G463" s="385">
        <v>7132</v>
      </c>
      <c r="H463" s="385">
        <v>41562618.348845497</v>
      </c>
      <c r="I463" s="385">
        <v>2108</v>
      </c>
      <c r="J463" s="116">
        <f t="shared" si="195"/>
        <v>5827.6245581667827</v>
      </c>
      <c r="K463" s="116">
        <f t="shared" si="196"/>
        <v>19716.612119945683</v>
      </c>
      <c r="L463" s="93">
        <f t="shared" si="197"/>
        <v>0.37178130511463847</v>
      </c>
    </row>
    <row r="464" spans="2:12">
      <c r="B464" s="455"/>
      <c r="C464" s="478"/>
      <c r="D464" s="470"/>
      <c r="E464" s="207" t="s">
        <v>205</v>
      </c>
      <c r="F464" s="208" t="s">
        <v>206</v>
      </c>
      <c r="G464" s="117">
        <v>962</v>
      </c>
      <c r="H464" s="117">
        <v>6658238.4784396803</v>
      </c>
      <c r="I464" s="117">
        <v>454</v>
      </c>
      <c r="J464" s="118">
        <f t="shared" si="195"/>
        <v>6921.2458195838672</v>
      </c>
      <c r="K464" s="118">
        <f t="shared" si="196"/>
        <v>14665.723520792248</v>
      </c>
      <c r="L464" s="150">
        <f t="shared" si="197"/>
        <v>8.0070546737213408E-2</v>
      </c>
    </row>
    <row r="465" spans="2:12">
      <c r="B465" s="456"/>
      <c r="C465" s="479"/>
      <c r="D465" s="471"/>
      <c r="E465" s="460" t="s">
        <v>116</v>
      </c>
      <c r="F465" s="461"/>
      <c r="G465" s="384">
        <v>16894</v>
      </c>
      <c r="H465" s="384">
        <v>258495709.99999899</v>
      </c>
      <c r="I465" s="384">
        <v>3729</v>
      </c>
      <c r="J465" s="108">
        <f t="shared" si="195"/>
        <v>15301.036462649401</v>
      </c>
      <c r="K465" s="108">
        <f t="shared" si="196"/>
        <v>69320.38348082568</v>
      </c>
      <c r="L465" s="90">
        <f t="shared" si="197"/>
        <v>0.65767195767195763</v>
      </c>
    </row>
    <row r="466" spans="2:12">
      <c r="B466" s="454">
        <v>67</v>
      </c>
      <c r="C466" s="477" t="s">
        <v>6</v>
      </c>
      <c r="D466" s="469">
        <f>市区町村別_歯科医療費!$D$72</f>
        <v>2435</v>
      </c>
      <c r="E466" s="197">
        <v>1101</v>
      </c>
      <c r="F466" s="209" t="s">
        <v>107</v>
      </c>
      <c r="G466" s="115">
        <v>1378</v>
      </c>
      <c r="H466" s="115">
        <v>10054970.265873</v>
      </c>
      <c r="I466" s="115">
        <v>635</v>
      </c>
      <c r="J466" s="115">
        <f>IFERROR(H466/G466,"-")</f>
        <v>7296.7853888773589</v>
      </c>
      <c r="K466" s="115">
        <f>IFERROR(H466/I466,"-")</f>
        <v>15834.598843894488</v>
      </c>
      <c r="L466" s="92">
        <f t="shared" ref="L466:L471" si="198">IFERROR(I466/$D$466,"-")</f>
        <v>0.26078028747433263</v>
      </c>
    </row>
    <row r="467" spans="2:12">
      <c r="B467" s="455"/>
      <c r="C467" s="478"/>
      <c r="D467" s="470"/>
      <c r="E467" s="196">
        <v>1102</v>
      </c>
      <c r="F467" s="210" t="s">
        <v>108</v>
      </c>
      <c r="G467" s="385">
        <v>5316</v>
      </c>
      <c r="H467" s="385">
        <v>45435313.098123997</v>
      </c>
      <c r="I467" s="385">
        <v>1092</v>
      </c>
      <c r="J467" s="116">
        <f t="shared" ref="J467:J472" si="199">IFERROR(H467/G467,"-")</f>
        <v>8546.8986264341602</v>
      </c>
      <c r="K467" s="116">
        <f t="shared" ref="K467:K472" si="200">IFERROR(H467/I467,"-")</f>
        <v>41607.42957703663</v>
      </c>
      <c r="L467" s="93">
        <f t="shared" si="198"/>
        <v>0.44845995893223817</v>
      </c>
    </row>
    <row r="468" spans="2:12" ht="24">
      <c r="B468" s="455"/>
      <c r="C468" s="478"/>
      <c r="D468" s="470"/>
      <c r="E468" s="196">
        <v>1103</v>
      </c>
      <c r="F468" s="211" t="s">
        <v>109</v>
      </c>
      <c r="G468" s="385">
        <v>2124</v>
      </c>
      <c r="H468" s="385">
        <v>23227298.323065799</v>
      </c>
      <c r="I468" s="385">
        <v>691</v>
      </c>
      <c r="J468" s="116">
        <f t="shared" si="199"/>
        <v>10935.639511801224</v>
      </c>
      <c r="K468" s="116">
        <f t="shared" si="200"/>
        <v>33614.035199805789</v>
      </c>
      <c r="L468" s="93">
        <f t="shared" si="198"/>
        <v>0.28377823408624231</v>
      </c>
    </row>
    <row r="469" spans="2:12" ht="24">
      <c r="B469" s="455"/>
      <c r="C469" s="478"/>
      <c r="D469" s="470"/>
      <c r="E469" s="196">
        <v>1113</v>
      </c>
      <c r="F469" s="211" t="s">
        <v>110</v>
      </c>
      <c r="G469" s="385">
        <v>467</v>
      </c>
      <c r="H469" s="385">
        <v>2684397.86996336</v>
      </c>
      <c r="I469" s="385">
        <v>207</v>
      </c>
      <c r="J469" s="116">
        <f t="shared" si="199"/>
        <v>5748.1753104140471</v>
      </c>
      <c r="K469" s="116">
        <f t="shared" si="200"/>
        <v>12968.105651996908</v>
      </c>
      <c r="L469" s="94">
        <f t="shared" si="198"/>
        <v>8.5010266940451745E-2</v>
      </c>
    </row>
    <row r="470" spans="2:12" ht="24">
      <c r="B470" s="455"/>
      <c r="C470" s="478"/>
      <c r="D470" s="470"/>
      <c r="E470" s="196">
        <v>1905</v>
      </c>
      <c r="F470" s="211" t="s">
        <v>111</v>
      </c>
      <c r="G470" s="385">
        <v>2242</v>
      </c>
      <c r="H470" s="385">
        <v>14064536.9183871</v>
      </c>
      <c r="I470" s="385">
        <v>722</v>
      </c>
      <c r="J470" s="116">
        <f t="shared" si="199"/>
        <v>6273.2100438836305</v>
      </c>
      <c r="K470" s="116">
        <f t="shared" si="200"/>
        <v>19479.968031007065</v>
      </c>
      <c r="L470" s="93">
        <f t="shared" si="198"/>
        <v>0.29650924024640657</v>
      </c>
    </row>
    <row r="471" spans="2:12">
      <c r="B471" s="455"/>
      <c r="C471" s="478"/>
      <c r="D471" s="470"/>
      <c r="E471" s="207" t="s">
        <v>205</v>
      </c>
      <c r="F471" s="208" t="s">
        <v>206</v>
      </c>
      <c r="G471" s="117">
        <v>509</v>
      </c>
      <c r="H471" s="117">
        <v>4080753.5245865202</v>
      </c>
      <c r="I471" s="117">
        <v>173</v>
      </c>
      <c r="J471" s="118">
        <f t="shared" si="199"/>
        <v>8017.1974942760708</v>
      </c>
      <c r="K471" s="118">
        <f t="shared" si="200"/>
        <v>23588.170662349828</v>
      </c>
      <c r="L471" s="150">
        <f t="shared" si="198"/>
        <v>7.1047227926078024E-2</v>
      </c>
    </row>
    <row r="472" spans="2:12">
      <c r="B472" s="456"/>
      <c r="C472" s="479"/>
      <c r="D472" s="471"/>
      <c r="E472" s="460" t="s">
        <v>116</v>
      </c>
      <c r="F472" s="461"/>
      <c r="G472" s="384">
        <v>6391</v>
      </c>
      <c r="H472" s="384">
        <v>99547269.999999896</v>
      </c>
      <c r="I472" s="384">
        <v>1263</v>
      </c>
      <c r="J472" s="107">
        <f t="shared" si="199"/>
        <v>15576.164919417915</v>
      </c>
      <c r="K472" s="107">
        <f t="shared" si="200"/>
        <v>78818.107680126603</v>
      </c>
      <c r="L472" s="148">
        <f t="shared" ref="L472" si="201">IFERROR(I472/$D$466,"-")</f>
        <v>0.51868583162217663</v>
      </c>
    </row>
    <row r="473" spans="2:12">
      <c r="B473" s="454">
        <v>68</v>
      </c>
      <c r="C473" s="477" t="s">
        <v>46</v>
      </c>
      <c r="D473" s="469">
        <f>市区町村別_歯科医療費!$D$73</f>
        <v>3170</v>
      </c>
      <c r="E473" s="197">
        <v>1101</v>
      </c>
      <c r="F473" s="209" t="s">
        <v>107</v>
      </c>
      <c r="G473" s="115">
        <v>2059</v>
      </c>
      <c r="H473" s="115">
        <v>16165182.126484601</v>
      </c>
      <c r="I473" s="115">
        <v>850</v>
      </c>
      <c r="J473" s="115">
        <f>IFERROR(H473/G473,"-")</f>
        <v>7850.9869482683835</v>
      </c>
      <c r="K473" s="115">
        <f>IFERROR(H473/I473,"-")</f>
        <v>19017.861325276001</v>
      </c>
      <c r="L473" s="92">
        <f>IFERROR(I473/$D$473,"-")</f>
        <v>0.26813880126182965</v>
      </c>
    </row>
    <row r="474" spans="2:12">
      <c r="B474" s="455"/>
      <c r="C474" s="478"/>
      <c r="D474" s="470"/>
      <c r="E474" s="196">
        <v>1102</v>
      </c>
      <c r="F474" s="210" t="s">
        <v>108</v>
      </c>
      <c r="G474" s="385">
        <v>6428</v>
      </c>
      <c r="H474" s="385">
        <v>53589159.643350497</v>
      </c>
      <c r="I474" s="385">
        <v>1323</v>
      </c>
      <c r="J474" s="116">
        <f t="shared" ref="J474:J479" si="202">IFERROR(H474/G474,"-")</f>
        <v>8336.8325518591319</v>
      </c>
      <c r="K474" s="116">
        <f t="shared" ref="K474:K479" si="203">IFERROR(H474/I474,"-")</f>
        <v>40505.789601927812</v>
      </c>
      <c r="L474" s="93">
        <f t="shared" ref="L474:L479" si="204">IFERROR(I474/$D$473,"-")</f>
        <v>0.41735015772870665</v>
      </c>
    </row>
    <row r="475" spans="2:12" ht="24">
      <c r="B475" s="455"/>
      <c r="C475" s="478"/>
      <c r="D475" s="470"/>
      <c r="E475" s="196">
        <v>1103</v>
      </c>
      <c r="F475" s="211" t="s">
        <v>109</v>
      </c>
      <c r="G475" s="385">
        <v>2679</v>
      </c>
      <c r="H475" s="385">
        <v>26969228.2048724</v>
      </c>
      <c r="I475" s="385">
        <v>902</v>
      </c>
      <c r="J475" s="116">
        <f t="shared" si="202"/>
        <v>10066.901158966928</v>
      </c>
      <c r="K475" s="116">
        <f t="shared" si="203"/>
        <v>29899.366080789801</v>
      </c>
      <c r="L475" s="93">
        <f t="shared" si="204"/>
        <v>0.28454258675078864</v>
      </c>
    </row>
    <row r="476" spans="2:12" ht="24">
      <c r="B476" s="455"/>
      <c r="C476" s="478"/>
      <c r="D476" s="470"/>
      <c r="E476" s="196">
        <v>1113</v>
      </c>
      <c r="F476" s="211" t="s">
        <v>110</v>
      </c>
      <c r="G476" s="385">
        <v>1007</v>
      </c>
      <c r="H476" s="385">
        <v>5939506.2696144804</v>
      </c>
      <c r="I476" s="385">
        <v>273</v>
      </c>
      <c r="J476" s="116">
        <f t="shared" si="202"/>
        <v>5898.2187384453628</v>
      </c>
      <c r="K476" s="116">
        <f t="shared" si="203"/>
        <v>21756.433222031064</v>
      </c>
      <c r="L476" s="94">
        <f t="shared" si="204"/>
        <v>8.6119873817034703E-2</v>
      </c>
    </row>
    <row r="477" spans="2:12" ht="24">
      <c r="B477" s="455"/>
      <c r="C477" s="478"/>
      <c r="D477" s="470"/>
      <c r="E477" s="196">
        <v>1905</v>
      </c>
      <c r="F477" s="211" t="s">
        <v>111</v>
      </c>
      <c r="G477" s="385">
        <v>2642</v>
      </c>
      <c r="H477" s="385">
        <v>16139921.4728825</v>
      </c>
      <c r="I477" s="385">
        <v>869</v>
      </c>
      <c r="J477" s="116">
        <f t="shared" si="202"/>
        <v>6108.9786044218399</v>
      </c>
      <c r="K477" s="116">
        <f t="shared" si="203"/>
        <v>18572.982132200807</v>
      </c>
      <c r="L477" s="93">
        <f t="shared" si="204"/>
        <v>0.27413249211356466</v>
      </c>
    </row>
    <row r="478" spans="2:12">
      <c r="B478" s="455"/>
      <c r="C478" s="478"/>
      <c r="D478" s="470"/>
      <c r="E478" s="207" t="s">
        <v>205</v>
      </c>
      <c r="F478" s="208" t="s">
        <v>206</v>
      </c>
      <c r="G478" s="117">
        <v>866</v>
      </c>
      <c r="H478" s="117">
        <v>5607282.2827954004</v>
      </c>
      <c r="I478" s="117">
        <v>309</v>
      </c>
      <c r="J478" s="118">
        <f t="shared" si="202"/>
        <v>6474.9218046136266</v>
      </c>
      <c r="K478" s="118">
        <f t="shared" si="203"/>
        <v>18146.544604515861</v>
      </c>
      <c r="L478" s="150">
        <f t="shared" si="204"/>
        <v>9.7476340694006305E-2</v>
      </c>
    </row>
    <row r="479" spans="2:12">
      <c r="B479" s="456"/>
      <c r="C479" s="479"/>
      <c r="D479" s="471"/>
      <c r="E479" s="460" t="s">
        <v>116</v>
      </c>
      <c r="F479" s="461"/>
      <c r="G479" s="384">
        <v>7599</v>
      </c>
      <c r="H479" s="384">
        <v>124410279.999999</v>
      </c>
      <c r="I479" s="384">
        <v>1563</v>
      </c>
      <c r="J479" s="107">
        <f t="shared" si="202"/>
        <v>16371.927885247927</v>
      </c>
      <c r="K479" s="107">
        <f t="shared" si="203"/>
        <v>79597.108125399231</v>
      </c>
      <c r="L479" s="148">
        <f t="shared" si="204"/>
        <v>0.49305993690851735</v>
      </c>
    </row>
    <row r="480" spans="2:12">
      <c r="B480" s="454">
        <v>69</v>
      </c>
      <c r="C480" s="477" t="s">
        <v>47</v>
      </c>
      <c r="D480" s="469">
        <f>市区町村別_歯科医療費!$D$74</f>
        <v>7840</v>
      </c>
      <c r="E480" s="197">
        <v>1101</v>
      </c>
      <c r="F480" s="209" t="s">
        <v>107</v>
      </c>
      <c r="G480" s="115">
        <v>5239</v>
      </c>
      <c r="H480" s="115">
        <v>39081719.332250997</v>
      </c>
      <c r="I480" s="115">
        <v>2228</v>
      </c>
      <c r="J480" s="115">
        <f>IFERROR(H480/G480,"-")</f>
        <v>7459.7670036745558</v>
      </c>
      <c r="K480" s="115">
        <f>IFERROR(H480/I480,"-")</f>
        <v>17541.166666180878</v>
      </c>
      <c r="L480" s="92">
        <f>IFERROR(I480/$D$480,"-")</f>
        <v>0.28418367346938778</v>
      </c>
    </row>
    <row r="481" spans="2:12">
      <c r="B481" s="455"/>
      <c r="C481" s="478"/>
      <c r="D481" s="470"/>
      <c r="E481" s="196">
        <v>1102</v>
      </c>
      <c r="F481" s="210" t="s">
        <v>108</v>
      </c>
      <c r="G481" s="385">
        <v>15995</v>
      </c>
      <c r="H481" s="385">
        <v>127080625.19139101</v>
      </c>
      <c r="I481" s="385">
        <v>3739</v>
      </c>
      <c r="J481" s="116">
        <f t="shared" ref="J481:J486" si="205">IFERROR(H481/G481,"-")</f>
        <v>7945.0218938037515</v>
      </c>
      <c r="K481" s="116">
        <f t="shared" ref="K481:K486" si="206">IFERROR(H481/I481,"-")</f>
        <v>33987.86445343434</v>
      </c>
      <c r="L481" s="93">
        <f t="shared" ref="L481:L486" si="207">IFERROR(I481/$D$480,"-")</f>
        <v>0.47691326530612244</v>
      </c>
    </row>
    <row r="482" spans="2:12" ht="24">
      <c r="B482" s="455"/>
      <c r="C482" s="478"/>
      <c r="D482" s="470"/>
      <c r="E482" s="196">
        <v>1103</v>
      </c>
      <c r="F482" s="211" t="s">
        <v>109</v>
      </c>
      <c r="G482" s="385">
        <v>6350</v>
      </c>
      <c r="H482" s="385">
        <v>60092619.4956709</v>
      </c>
      <c r="I482" s="385">
        <v>2294</v>
      </c>
      <c r="J482" s="116">
        <f t="shared" si="205"/>
        <v>9463.4046449875441</v>
      </c>
      <c r="K482" s="116">
        <f t="shared" si="206"/>
        <v>26195.562116683042</v>
      </c>
      <c r="L482" s="93">
        <f t="shared" si="207"/>
        <v>0.29260204081632651</v>
      </c>
    </row>
    <row r="483" spans="2:12" ht="24">
      <c r="B483" s="455"/>
      <c r="C483" s="478"/>
      <c r="D483" s="470"/>
      <c r="E483" s="196">
        <v>1113</v>
      </c>
      <c r="F483" s="211" t="s">
        <v>110</v>
      </c>
      <c r="G483" s="385">
        <v>3184</v>
      </c>
      <c r="H483" s="385">
        <v>18892353.147170398</v>
      </c>
      <c r="I483" s="385">
        <v>972</v>
      </c>
      <c r="J483" s="116">
        <f t="shared" si="205"/>
        <v>5933.527998483165</v>
      </c>
      <c r="K483" s="116">
        <f t="shared" si="206"/>
        <v>19436.5773119037</v>
      </c>
      <c r="L483" s="94">
        <f t="shared" si="207"/>
        <v>0.1239795918367347</v>
      </c>
    </row>
    <row r="484" spans="2:12" ht="24">
      <c r="B484" s="455"/>
      <c r="C484" s="478"/>
      <c r="D484" s="470"/>
      <c r="E484" s="196">
        <v>1905</v>
      </c>
      <c r="F484" s="211" t="s">
        <v>111</v>
      </c>
      <c r="G484" s="385">
        <v>5588</v>
      </c>
      <c r="H484" s="385">
        <v>33358285.661323499</v>
      </c>
      <c r="I484" s="385">
        <v>1777</v>
      </c>
      <c r="J484" s="116">
        <f t="shared" si="205"/>
        <v>5969.6287869226016</v>
      </c>
      <c r="K484" s="116">
        <f t="shared" si="206"/>
        <v>18772.248543232134</v>
      </c>
      <c r="L484" s="93">
        <f t="shared" si="207"/>
        <v>0.22665816326530613</v>
      </c>
    </row>
    <row r="485" spans="2:12">
      <c r="B485" s="455"/>
      <c r="C485" s="478"/>
      <c r="D485" s="470"/>
      <c r="E485" s="207" t="s">
        <v>205</v>
      </c>
      <c r="F485" s="208" t="s">
        <v>206</v>
      </c>
      <c r="G485" s="117">
        <v>2147</v>
      </c>
      <c r="H485" s="117">
        <v>25013657.172192499</v>
      </c>
      <c r="I485" s="117">
        <v>795</v>
      </c>
      <c r="J485" s="118">
        <f t="shared" si="205"/>
        <v>11650.515683368654</v>
      </c>
      <c r="K485" s="118">
        <f t="shared" si="206"/>
        <v>31463.719713449686</v>
      </c>
      <c r="L485" s="150">
        <f t="shared" si="207"/>
        <v>0.10140306122448979</v>
      </c>
    </row>
    <row r="486" spans="2:12">
      <c r="B486" s="456"/>
      <c r="C486" s="479"/>
      <c r="D486" s="471"/>
      <c r="E486" s="460" t="s">
        <v>116</v>
      </c>
      <c r="F486" s="461"/>
      <c r="G486" s="384">
        <v>18722</v>
      </c>
      <c r="H486" s="384">
        <v>303519259.99999899</v>
      </c>
      <c r="I486" s="384">
        <v>4195</v>
      </c>
      <c r="J486" s="107">
        <f t="shared" si="205"/>
        <v>16211.903642773153</v>
      </c>
      <c r="K486" s="107">
        <f t="shared" si="206"/>
        <v>72352.624553039088</v>
      </c>
      <c r="L486" s="148">
        <f t="shared" si="207"/>
        <v>0.53507653061224492</v>
      </c>
    </row>
    <row r="487" spans="2:12">
      <c r="B487" s="454">
        <v>70</v>
      </c>
      <c r="C487" s="477" t="s">
        <v>48</v>
      </c>
      <c r="D487" s="469">
        <f>市区町村別_歯科医療費!$D$75</f>
        <v>1299</v>
      </c>
      <c r="E487" s="197">
        <v>1101</v>
      </c>
      <c r="F487" s="209" t="s">
        <v>107</v>
      </c>
      <c r="G487" s="115">
        <v>546</v>
      </c>
      <c r="H487" s="115">
        <v>4857683.0234487699</v>
      </c>
      <c r="I487" s="115">
        <v>269</v>
      </c>
      <c r="J487" s="115">
        <f>IFERROR(H487/G487,"-")</f>
        <v>8896.855354301777</v>
      </c>
      <c r="K487" s="115">
        <f>IFERROR(H487/I487,"-")</f>
        <v>18058.301202411785</v>
      </c>
      <c r="L487" s="92">
        <f>IFERROR(I487/$D$487,"-")</f>
        <v>0.20708237105465743</v>
      </c>
    </row>
    <row r="488" spans="2:12">
      <c r="B488" s="455"/>
      <c r="C488" s="478"/>
      <c r="D488" s="470"/>
      <c r="E488" s="196">
        <v>1102</v>
      </c>
      <c r="F488" s="210" t="s">
        <v>108</v>
      </c>
      <c r="G488" s="385">
        <v>2584</v>
      </c>
      <c r="H488" s="385">
        <v>20572167.520923499</v>
      </c>
      <c r="I488" s="385">
        <v>591</v>
      </c>
      <c r="J488" s="116">
        <f t="shared" ref="J488:J493" si="208">IFERROR(H488/G488,"-")</f>
        <v>7961.3651396762771</v>
      </c>
      <c r="K488" s="116">
        <f t="shared" ref="K488:K493" si="209">IFERROR(H488/I488,"-")</f>
        <v>34809.082099701351</v>
      </c>
      <c r="L488" s="93">
        <f t="shared" ref="L488:L493" si="210">IFERROR(I488/$D$487,"-")</f>
        <v>0.45496535796766746</v>
      </c>
    </row>
    <row r="489" spans="2:12" ht="24">
      <c r="B489" s="455"/>
      <c r="C489" s="478"/>
      <c r="D489" s="470"/>
      <c r="E489" s="196">
        <v>1103</v>
      </c>
      <c r="F489" s="211" t="s">
        <v>109</v>
      </c>
      <c r="G489" s="385">
        <v>1218</v>
      </c>
      <c r="H489" s="385">
        <v>13301752.650432801</v>
      </c>
      <c r="I489" s="385">
        <v>411</v>
      </c>
      <c r="J489" s="116">
        <f t="shared" si="208"/>
        <v>10920.979187547455</v>
      </c>
      <c r="K489" s="116">
        <f t="shared" si="209"/>
        <v>32364.361679885162</v>
      </c>
      <c r="L489" s="93">
        <f t="shared" si="210"/>
        <v>0.31639722863741337</v>
      </c>
    </row>
    <row r="490" spans="2:12" ht="24">
      <c r="B490" s="455"/>
      <c r="C490" s="478"/>
      <c r="D490" s="470"/>
      <c r="E490" s="196">
        <v>1113</v>
      </c>
      <c r="F490" s="211" t="s">
        <v>110</v>
      </c>
      <c r="G490" s="385">
        <v>628</v>
      </c>
      <c r="H490" s="385">
        <v>2705402.5579975499</v>
      </c>
      <c r="I490" s="385">
        <v>207</v>
      </c>
      <c r="J490" s="116">
        <f t="shared" si="208"/>
        <v>4307.9658566839962</v>
      </c>
      <c r="K490" s="116">
        <f t="shared" si="209"/>
        <v>13069.577574867391</v>
      </c>
      <c r="L490" s="94">
        <f t="shared" si="210"/>
        <v>0.15935334872979215</v>
      </c>
    </row>
    <row r="491" spans="2:12" ht="24">
      <c r="B491" s="455"/>
      <c r="C491" s="478"/>
      <c r="D491" s="470"/>
      <c r="E491" s="196">
        <v>1905</v>
      </c>
      <c r="F491" s="211" t="s">
        <v>111</v>
      </c>
      <c r="G491" s="385">
        <v>1040</v>
      </c>
      <c r="H491" s="385">
        <v>7535633.9638417102</v>
      </c>
      <c r="I491" s="385">
        <v>376</v>
      </c>
      <c r="J491" s="116">
        <f t="shared" si="208"/>
        <v>7245.8018883093364</v>
      </c>
      <c r="K491" s="116">
        <f t="shared" si="209"/>
        <v>20041.579691068378</v>
      </c>
      <c r="L491" s="93">
        <f t="shared" si="210"/>
        <v>0.28945342571208621</v>
      </c>
    </row>
    <row r="492" spans="2:12">
      <c r="B492" s="455"/>
      <c r="C492" s="478"/>
      <c r="D492" s="470"/>
      <c r="E492" s="207" t="s">
        <v>205</v>
      </c>
      <c r="F492" s="208" t="s">
        <v>206</v>
      </c>
      <c r="G492" s="117">
        <v>295</v>
      </c>
      <c r="H492" s="117">
        <v>3071850.2833555299</v>
      </c>
      <c r="I492" s="117">
        <v>99</v>
      </c>
      <c r="J492" s="118">
        <f t="shared" si="208"/>
        <v>10413.051807984846</v>
      </c>
      <c r="K492" s="118">
        <f t="shared" si="209"/>
        <v>31028.790740964949</v>
      </c>
      <c r="L492" s="150">
        <f t="shared" si="210"/>
        <v>7.6212471131639717E-2</v>
      </c>
    </row>
    <row r="493" spans="2:12">
      <c r="B493" s="456"/>
      <c r="C493" s="479"/>
      <c r="D493" s="471"/>
      <c r="E493" s="460" t="s">
        <v>116</v>
      </c>
      <c r="F493" s="461"/>
      <c r="G493" s="384">
        <v>3052</v>
      </c>
      <c r="H493" s="384">
        <v>52044489.999999903</v>
      </c>
      <c r="I493" s="384">
        <v>692</v>
      </c>
      <c r="J493" s="108">
        <f t="shared" si="208"/>
        <v>17052.585190039288</v>
      </c>
      <c r="K493" s="108">
        <f t="shared" si="209"/>
        <v>75208.800578034541</v>
      </c>
      <c r="L493" s="90">
        <f t="shared" si="210"/>
        <v>0.53271747498075439</v>
      </c>
    </row>
    <row r="494" spans="2:12">
      <c r="B494" s="454">
        <v>71</v>
      </c>
      <c r="C494" s="477" t="s">
        <v>49</v>
      </c>
      <c r="D494" s="469">
        <f>市区町村別_歯科医療費!$D$76</f>
        <v>3884</v>
      </c>
      <c r="E494" s="197">
        <v>1101</v>
      </c>
      <c r="F494" s="209" t="s">
        <v>107</v>
      </c>
      <c r="G494" s="115">
        <v>2576</v>
      </c>
      <c r="H494" s="115">
        <v>18975291.978549201</v>
      </c>
      <c r="I494" s="115">
        <v>1129</v>
      </c>
      <c r="J494" s="115">
        <f>IFERROR(H494/G494,"-")</f>
        <v>7366.1847742815226</v>
      </c>
      <c r="K494" s="115">
        <f>IFERROR(H494/I494,"-")</f>
        <v>16807.16738578317</v>
      </c>
      <c r="L494" s="92">
        <f>IFERROR(I494/$D$494,"-")</f>
        <v>0.29067971163748713</v>
      </c>
    </row>
    <row r="495" spans="2:12">
      <c r="B495" s="455"/>
      <c r="C495" s="478"/>
      <c r="D495" s="470"/>
      <c r="E495" s="196">
        <v>1102</v>
      </c>
      <c r="F495" s="210" t="s">
        <v>108</v>
      </c>
      <c r="G495" s="385">
        <v>7698</v>
      </c>
      <c r="H495" s="385">
        <v>52057752.413638599</v>
      </c>
      <c r="I495" s="385">
        <v>1738</v>
      </c>
      <c r="J495" s="116">
        <f t="shared" ref="J495:J500" si="211">IFERROR(H495/G495,"-")</f>
        <v>6762.5035611377762</v>
      </c>
      <c r="K495" s="116">
        <f t="shared" ref="K495:K500" si="212">IFERROR(H495/I495,"-")</f>
        <v>29952.676877812773</v>
      </c>
      <c r="L495" s="93">
        <f t="shared" ref="L495:L500" si="213">IFERROR(I495/$D$494,"-")</f>
        <v>0.44747682801235839</v>
      </c>
    </row>
    <row r="496" spans="2:12" ht="24">
      <c r="B496" s="455"/>
      <c r="C496" s="478"/>
      <c r="D496" s="470"/>
      <c r="E496" s="196">
        <v>1103</v>
      </c>
      <c r="F496" s="211" t="s">
        <v>109</v>
      </c>
      <c r="G496" s="385">
        <v>3689</v>
      </c>
      <c r="H496" s="385">
        <v>34437271.784826197</v>
      </c>
      <c r="I496" s="385">
        <v>1251</v>
      </c>
      <c r="J496" s="116">
        <f t="shared" si="211"/>
        <v>9335.1238234822977</v>
      </c>
      <c r="K496" s="116">
        <f t="shared" si="212"/>
        <v>27527.795191707592</v>
      </c>
      <c r="L496" s="93">
        <f t="shared" si="213"/>
        <v>0.32209062821833162</v>
      </c>
    </row>
    <row r="497" spans="2:12" ht="24">
      <c r="B497" s="455"/>
      <c r="C497" s="478"/>
      <c r="D497" s="470"/>
      <c r="E497" s="196">
        <v>1113</v>
      </c>
      <c r="F497" s="211" t="s">
        <v>110</v>
      </c>
      <c r="G497" s="385">
        <v>911</v>
      </c>
      <c r="H497" s="385">
        <v>4338952.0564892599</v>
      </c>
      <c r="I497" s="385">
        <v>307</v>
      </c>
      <c r="J497" s="116">
        <f t="shared" si="211"/>
        <v>4762.8452870354113</v>
      </c>
      <c r="K497" s="116">
        <f t="shared" si="212"/>
        <v>14133.394320811922</v>
      </c>
      <c r="L497" s="94">
        <f t="shared" si="213"/>
        <v>7.9042224510813594E-2</v>
      </c>
    </row>
    <row r="498" spans="2:12" ht="24">
      <c r="B498" s="455"/>
      <c r="C498" s="478"/>
      <c r="D498" s="470"/>
      <c r="E498" s="196">
        <v>1905</v>
      </c>
      <c r="F498" s="211" t="s">
        <v>111</v>
      </c>
      <c r="G498" s="385">
        <v>4006</v>
      </c>
      <c r="H498" s="385">
        <v>21560688.065372501</v>
      </c>
      <c r="I498" s="385">
        <v>1201</v>
      </c>
      <c r="J498" s="116">
        <f t="shared" si="211"/>
        <v>5382.0988680410637</v>
      </c>
      <c r="K498" s="116">
        <f t="shared" si="212"/>
        <v>17952.279821292672</v>
      </c>
      <c r="L498" s="93">
        <f t="shared" si="213"/>
        <v>0.30921730175077239</v>
      </c>
    </row>
    <row r="499" spans="2:12">
      <c r="B499" s="455"/>
      <c r="C499" s="478"/>
      <c r="D499" s="470"/>
      <c r="E499" s="207" t="s">
        <v>205</v>
      </c>
      <c r="F499" s="208" t="s">
        <v>206</v>
      </c>
      <c r="G499" s="117">
        <v>462</v>
      </c>
      <c r="H499" s="117">
        <v>4833523.7011240302</v>
      </c>
      <c r="I499" s="117">
        <v>206</v>
      </c>
      <c r="J499" s="118">
        <f t="shared" si="211"/>
        <v>10462.172513255477</v>
      </c>
      <c r="K499" s="118">
        <f t="shared" si="212"/>
        <v>23463.707287009856</v>
      </c>
      <c r="L499" s="150">
        <f t="shared" si="213"/>
        <v>5.3038105046343972E-2</v>
      </c>
    </row>
    <row r="500" spans="2:12">
      <c r="B500" s="456"/>
      <c r="C500" s="479"/>
      <c r="D500" s="471"/>
      <c r="E500" s="460" t="s">
        <v>116</v>
      </c>
      <c r="F500" s="461"/>
      <c r="G500" s="384">
        <v>9192</v>
      </c>
      <c r="H500" s="384">
        <v>136203479.99999899</v>
      </c>
      <c r="I500" s="384">
        <v>2021</v>
      </c>
      <c r="J500" s="107">
        <f t="shared" si="211"/>
        <v>14817.610966057331</v>
      </c>
      <c r="K500" s="107">
        <f t="shared" si="212"/>
        <v>67394.101929737255</v>
      </c>
      <c r="L500" s="148">
        <f t="shared" si="213"/>
        <v>0.52033985581874354</v>
      </c>
    </row>
    <row r="501" spans="2:12">
      <c r="B501" s="454">
        <v>72</v>
      </c>
      <c r="C501" s="477" t="s">
        <v>27</v>
      </c>
      <c r="D501" s="469">
        <f>市区町村別_歯科医療費!$D$77</f>
        <v>2477</v>
      </c>
      <c r="E501" s="197">
        <v>1101</v>
      </c>
      <c r="F501" s="209" t="s">
        <v>107</v>
      </c>
      <c r="G501" s="115">
        <v>1473</v>
      </c>
      <c r="H501" s="115">
        <v>12496411.1652236</v>
      </c>
      <c r="I501" s="115">
        <v>708</v>
      </c>
      <c r="J501" s="115">
        <f>IFERROR(H501/G501,"-")</f>
        <v>8483.6464122359812</v>
      </c>
      <c r="K501" s="115">
        <f>IFERROR(H501/I501,"-")</f>
        <v>17650.298255965536</v>
      </c>
      <c r="L501" s="92">
        <f>IFERROR(I501/$D$501,"-")</f>
        <v>0.28582963262010497</v>
      </c>
    </row>
    <row r="502" spans="2:12">
      <c r="B502" s="455"/>
      <c r="C502" s="478"/>
      <c r="D502" s="470"/>
      <c r="E502" s="196">
        <v>1102</v>
      </c>
      <c r="F502" s="210" t="s">
        <v>108</v>
      </c>
      <c r="G502" s="385">
        <v>5540</v>
      </c>
      <c r="H502" s="385">
        <v>47089541.040043198</v>
      </c>
      <c r="I502" s="385">
        <v>1251</v>
      </c>
      <c r="J502" s="116">
        <f t="shared" ref="J502:J507" si="214">IFERROR(H502/G502,"-")</f>
        <v>8499.9171552424541</v>
      </c>
      <c r="K502" s="116">
        <f t="shared" ref="K502:K507" si="215">IFERROR(H502/I502,"-")</f>
        <v>37641.519616341488</v>
      </c>
      <c r="L502" s="93">
        <f t="shared" ref="L502:L507" si="216">IFERROR(I502/$D$501,"-")</f>
        <v>0.50504642712959225</v>
      </c>
    </row>
    <row r="503" spans="2:12" ht="24">
      <c r="B503" s="455"/>
      <c r="C503" s="478"/>
      <c r="D503" s="470"/>
      <c r="E503" s="196">
        <v>1103</v>
      </c>
      <c r="F503" s="211" t="s">
        <v>109</v>
      </c>
      <c r="G503" s="385">
        <v>2338</v>
      </c>
      <c r="H503" s="385">
        <v>27082077.9534631</v>
      </c>
      <c r="I503" s="385">
        <v>804</v>
      </c>
      <c r="J503" s="116">
        <f t="shared" si="214"/>
        <v>11583.43796127592</v>
      </c>
      <c r="K503" s="116">
        <f t="shared" si="215"/>
        <v>33684.176559033709</v>
      </c>
      <c r="L503" s="93">
        <f t="shared" si="216"/>
        <v>0.32458619297537344</v>
      </c>
    </row>
    <row r="504" spans="2:12" ht="24">
      <c r="B504" s="455"/>
      <c r="C504" s="478"/>
      <c r="D504" s="470"/>
      <c r="E504" s="196">
        <v>1113</v>
      </c>
      <c r="F504" s="211" t="s">
        <v>110</v>
      </c>
      <c r="G504" s="385">
        <v>840</v>
      </c>
      <c r="H504" s="385">
        <v>4249642.2503607403</v>
      </c>
      <c r="I504" s="385">
        <v>284</v>
      </c>
      <c r="J504" s="116">
        <f t="shared" si="214"/>
        <v>5059.0979170961191</v>
      </c>
      <c r="K504" s="116">
        <f t="shared" si="215"/>
        <v>14963.529050565987</v>
      </c>
      <c r="L504" s="94">
        <f t="shared" si="216"/>
        <v>0.11465482438433588</v>
      </c>
    </row>
    <row r="505" spans="2:12" ht="24">
      <c r="B505" s="455"/>
      <c r="C505" s="478"/>
      <c r="D505" s="470"/>
      <c r="E505" s="196">
        <v>1905</v>
      </c>
      <c r="F505" s="211" t="s">
        <v>111</v>
      </c>
      <c r="G505" s="385">
        <v>2708</v>
      </c>
      <c r="H505" s="385">
        <v>17325659.610750299</v>
      </c>
      <c r="I505" s="385">
        <v>816</v>
      </c>
      <c r="J505" s="116">
        <f t="shared" si="214"/>
        <v>6397.9540660082348</v>
      </c>
      <c r="K505" s="116">
        <f t="shared" si="215"/>
        <v>21232.425993566543</v>
      </c>
      <c r="L505" s="93">
        <f t="shared" si="216"/>
        <v>0.32943076301978197</v>
      </c>
    </row>
    <row r="506" spans="2:12">
      <c r="B506" s="455"/>
      <c r="C506" s="478"/>
      <c r="D506" s="470"/>
      <c r="E506" s="207" t="s">
        <v>205</v>
      </c>
      <c r="F506" s="208" t="s">
        <v>206</v>
      </c>
      <c r="G506" s="117">
        <v>537</v>
      </c>
      <c r="H506" s="117">
        <v>5952807.9801587202</v>
      </c>
      <c r="I506" s="117">
        <v>239</v>
      </c>
      <c r="J506" s="118">
        <f t="shared" si="214"/>
        <v>11085.303501226666</v>
      </c>
      <c r="K506" s="118">
        <f t="shared" si="215"/>
        <v>24907.146360496736</v>
      </c>
      <c r="L506" s="150">
        <f t="shared" si="216"/>
        <v>9.6487686717803792E-2</v>
      </c>
    </row>
    <row r="507" spans="2:12">
      <c r="B507" s="456"/>
      <c r="C507" s="479"/>
      <c r="D507" s="471"/>
      <c r="E507" s="460" t="s">
        <v>116</v>
      </c>
      <c r="F507" s="461"/>
      <c r="G507" s="384">
        <v>6486</v>
      </c>
      <c r="H507" s="384">
        <v>114196139.999999</v>
      </c>
      <c r="I507" s="384">
        <v>1385</v>
      </c>
      <c r="J507" s="108">
        <f t="shared" si="214"/>
        <v>17606.55874190549</v>
      </c>
      <c r="K507" s="108">
        <f t="shared" si="215"/>
        <v>82452.086642598559</v>
      </c>
      <c r="L507" s="90">
        <f t="shared" si="216"/>
        <v>0.55914412595882113</v>
      </c>
    </row>
    <row r="508" spans="2:12">
      <c r="B508" s="454">
        <v>73</v>
      </c>
      <c r="C508" s="477" t="s">
        <v>28</v>
      </c>
      <c r="D508" s="469">
        <f>市区町村別_歯科医療費!$D$78</f>
        <v>3332</v>
      </c>
      <c r="E508" s="197">
        <v>1101</v>
      </c>
      <c r="F508" s="209" t="s">
        <v>107</v>
      </c>
      <c r="G508" s="115">
        <v>1935</v>
      </c>
      <c r="H508" s="115">
        <v>14207002.580280799</v>
      </c>
      <c r="I508" s="115">
        <v>898</v>
      </c>
      <c r="J508" s="115">
        <f>IFERROR(H508/G508,"-")</f>
        <v>7342.120196527545</v>
      </c>
      <c r="K508" s="115">
        <f>IFERROR(H508/I508,"-")</f>
        <v>15820.715568241425</v>
      </c>
      <c r="L508" s="92">
        <f>IFERROR(I508/$D$508,"-")</f>
        <v>0.2695078031212485</v>
      </c>
    </row>
    <row r="509" spans="2:12">
      <c r="B509" s="455"/>
      <c r="C509" s="478"/>
      <c r="D509" s="470"/>
      <c r="E509" s="196">
        <v>1102</v>
      </c>
      <c r="F509" s="210" t="s">
        <v>108</v>
      </c>
      <c r="G509" s="385">
        <v>8009</v>
      </c>
      <c r="H509" s="385">
        <v>56263431.792152204</v>
      </c>
      <c r="I509" s="385">
        <v>1681</v>
      </c>
      <c r="J509" s="116">
        <f t="shared" ref="J509:J514" si="217">IFERROR(H509/G509,"-")</f>
        <v>7025.0258199715572</v>
      </c>
      <c r="K509" s="116">
        <f t="shared" ref="K509:K514" si="218">IFERROR(H509/I509,"-")</f>
        <v>33470.215224361811</v>
      </c>
      <c r="L509" s="93">
        <f t="shared" ref="L509:L514" si="219">IFERROR(I509/$D$508,"-")</f>
        <v>0.50450180072028816</v>
      </c>
    </row>
    <row r="510" spans="2:12" ht="24">
      <c r="B510" s="455"/>
      <c r="C510" s="478"/>
      <c r="D510" s="470"/>
      <c r="E510" s="196">
        <v>1103</v>
      </c>
      <c r="F510" s="211" t="s">
        <v>109</v>
      </c>
      <c r="G510" s="385">
        <v>3445</v>
      </c>
      <c r="H510" s="385">
        <v>31462833.984321199</v>
      </c>
      <c r="I510" s="385">
        <v>1148</v>
      </c>
      <c r="J510" s="116">
        <f t="shared" si="217"/>
        <v>9132.8981086563708</v>
      </c>
      <c r="K510" s="116">
        <f t="shared" si="218"/>
        <v>27406.649812126481</v>
      </c>
      <c r="L510" s="93">
        <f t="shared" si="219"/>
        <v>0.34453781512605042</v>
      </c>
    </row>
    <row r="511" spans="2:12" ht="24">
      <c r="B511" s="455"/>
      <c r="C511" s="478"/>
      <c r="D511" s="470"/>
      <c r="E511" s="196">
        <v>1113</v>
      </c>
      <c r="F511" s="211" t="s">
        <v>110</v>
      </c>
      <c r="G511" s="385">
        <v>1705</v>
      </c>
      <c r="H511" s="385">
        <v>9010719.2084582001</v>
      </c>
      <c r="I511" s="385">
        <v>531</v>
      </c>
      <c r="J511" s="116">
        <f t="shared" si="217"/>
        <v>5284.8793011485041</v>
      </c>
      <c r="K511" s="116">
        <f t="shared" si="218"/>
        <v>16969.339375627496</v>
      </c>
      <c r="L511" s="94">
        <f t="shared" si="219"/>
        <v>0.15936374549819929</v>
      </c>
    </row>
    <row r="512" spans="2:12" ht="24">
      <c r="B512" s="455"/>
      <c r="C512" s="478"/>
      <c r="D512" s="470"/>
      <c r="E512" s="196">
        <v>1905</v>
      </c>
      <c r="F512" s="211" t="s">
        <v>111</v>
      </c>
      <c r="G512" s="385">
        <v>3476</v>
      </c>
      <c r="H512" s="385">
        <v>19043509.616716601</v>
      </c>
      <c r="I512" s="385">
        <v>1005</v>
      </c>
      <c r="J512" s="116">
        <f t="shared" si="217"/>
        <v>5478.5700853615081</v>
      </c>
      <c r="K512" s="116">
        <f t="shared" si="218"/>
        <v>18948.765787777713</v>
      </c>
      <c r="L512" s="93">
        <f t="shared" si="219"/>
        <v>0.30162064825930374</v>
      </c>
    </row>
    <row r="513" spans="2:12">
      <c r="B513" s="455"/>
      <c r="C513" s="478"/>
      <c r="D513" s="470"/>
      <c r="E513" s="207" t="s">
        <v>205</v>
      </c>
      <c r="F513" s="208" t="s">
        <v>206</v>
      </c>
      <c r="G513" s="117">
        <v>642</v>
      </c>
      <c r="H513" s="117">
        <v>5302212.8180708103</v>
      </c>
      <c r="I513" s="117">
        <v>257</v>
      </c>
      <c r="J513" s="118">
        <f t="shared" si="217"/>
        <v>8258.8984705152816</v>
      </c>
      <c r="K513" s="118">
        <f t="shared" si="218"/>
        <v>20631.17828043117</v>
      </c>
      <c r="L513" s="150">
        <f t="shared" si="219"/>
        <v>7.7130852340936376E-2</v>
      </c>
    </row>
    <row r="514" spans="2:12">
      <c r="B514" s="456"/>
      <c r="C514" s="479"/>
      <c r="D514" s="471"/>
      <c r="E514" s="460" t="s">
        <v>116</v>
      </c>
      <c r="F514" s="461"/>
      <c r="G514" s="384">
        <v>9606</v>
      </c>
      <c r="H514" s="384">
        <v>135289709.99999899</v>
      </c>
      <c r="I514" s="384">
        <v>1939</v>
      </c>
      <c r="J514" s="107">
        <f t="shared" si="217"/>
        <v>14083.875702685717</v>
      </c>
      <c r="K514" s="107">
        <f t="shared" si="218"/>
        <v>69772.929345022683</v>
      </c>
      <c r="L514" s="148">
        <f t="shared" si="219"/>
        <v>0.58193277310924374</v>
      </c>
    </row>
    <row r="515" spans="2:12">
      <c r="B515" s="454">
        <v>74</v>
      </c>
      <c r="C515" s="477" t="s">
        <v>29</v>
      </c>
      <c r="D515" s="469">
        <f>市区町村別_歯科医療費!$D$79</f>
        <v>1542</v>
      </c>
      <c r="E515" s="197">
        <v>1101</v>
      </c>
      <c r="F515" s="209" t="s">
        <v>107</v>
      </c>
      <c r="G515" s="115">
        <v>864</v>
      </c>
      <c r="H515" s="115">
        <v>6411911.87734487</v>
      </c>
      <c r="I515" s="115">
        <v>392</v>
      </c>
      <c r="J515" s="115">
        <f>IFERROR(H515/G515,"-")</f>
        <v>7421.1943024824886</v>
      </c>
      <c r="K515" s="115">
        <f>IFERROR(H515/I515,"-")</f>
        <v>16356.918054451198</v>
      </c>
      <c r="L515" s="92">
        <f>IFERROR(I515/$D$515,"-")</f>
        <v>0.25421530479896237</v>
      </c>
    </row>
    <row r="516" spans="2:12">
      <c r="B516" s="455"/>
      <c r="C516" s="478"/>
      <c r="D516" s="470"/>
      <c r="E516" s="196">
        <v>1102</v>
      </c>
      <c r="F516" s="210" t="s">
        <v>108</v>
      </c>
      <c r="G516" s="385">
        <v>2999</v>
      </c>
      <c r="H516" s="385">
        <v>21587740.3813131</v>
      </c>
      <c r="I516" s="385">
        <v>671</v>
      </c>
      <c r="J516" s="116">
        <f t="shared" ref="J516:J521" si="220">IFERROR(H516/G516,"-")</f>
        <v>7198.3128980703905</v>
      </c>
      <c r="K516" s="116">
        <f t="shared" ref="K516:K521" si="221">IFERROR(H516/I516,"-")</f>
        <v>32172.489390928615</v>
      </c>
      <c r="L516" s="93">
        <f t="shared" ref="L516:L521" si="222">IFERROR(I516/$D$515,"-")</f>
        <v>0.43514915693904022</v>
      </c>
    </row>
    <row r="517" spans="2:12" ht="24">
      <c r="B517" s="455"/>
      <c r="C517" s="478"/>
      <c r="D517" s="470"/>
      <c r="E517" s="196">
        <v>1103</v>
      </c>
      <c r="F517" s="211" t="s">
        <v>109</v>
      </c>
      <c r="G517" s="385">
        <v>1481</v>
      </c>
      <c r="H517" s="385">
        <v>14162700.965007201</v>
      </c>
      <c r="I517" s="385">
        <v>458</v>
      </c>
      <c r="J517" s="116">
        <f t="shared" si="220"/>
        <v>9562.9311039886561</v>
      </c>
      <c r="K517" s="116">
        <f t="shared" si="221"/>
        <v>30922.927871194763</v>
      </c>
      <c r="L517" s="93">
        <f t="shared" si="222"/>
        <v>0.29701686121919585</v>
      </c>
    </row>
    <row r="518" spans="2:12" ht="24">
      <c r="B518" s="455"/>
      <c r="C518" s="478"/>
      <c r="D518" s="470"/>
      <c r="E518" s="196">
        <v>1113</v>
      </c>
      <c r="F518" s="211" t="s">
        <v>110</v>
      </c>
      <c r="G518" s="385">
        <v>673</v>
      </c>
      <c r="H518" s="385">
        <v>3735407.5537795499</v>
      </c>
      <c r="I518" s="385">
        <v>227</v>
      </c>
      <c r="J518" s="116">
        <f t="shared" si="220"/>
        <v>5550.382695066196</v>
      </c>
      <c r="K518" s="116">
        <f t="shared" si="221"/>
        <v>16455.539884491409</v>
      </c>
      <c r="L518" s="94">
        <f>IFERROR(I518/$D$515,"-")</f>
        <v>0.14721141374837873</v>
      </c>
    </row>
    <row r="519" spans="2:12" ht="24">
      <c r="B519" s="455"/>
      <c r="C519" s="478"/>
      <c r="D519" s="470"/>
      <c r="E519" s="196">
        <v>1905</v>
      </c>
      <c r="F519" s="211" t="s">
        <v>111</v>
      </c>
      <c r="G519" s="385">
        <v>1186</v>
      </c>
      <c r="H519" s="385">
        <v>6324568.9188311603</v>
      </c>
      <c r="I519" s="385">
        <v>389</v>
      </c>
      <c r="J519" s="116">
        <f t="shared" si="220"/>
        <v>5332.6888017126139</v>
      </c>
      <c r="K519" s="116">
        <f t="shared" si="221"/>
        <v>16258.531925015835</v>
      </c>
      <c r="L519" s="93">
        <f t="shared" si="222"/>
        <v>0.25226977950713358</v>
      </c>
    </row>
    <row r="520" spans="2:12">
      <c r="B520" s="455"/>
      <c r="C520" s="478"/>
      <c r="D520" s="470"/>
      <c r="E520" s="207" t="s">
        <v>205</v>
      </c>
      <c r="F520" s="208" t="s">
        <v>206</v>
      </c>
      <c r="G520" s="117">
        <v>306</v>
      </c>
      <c r="H520" s="117">
        <v>3404200.3037240501</v>
      </c>
      <c r="I520" s="117">
        <v>129</v>
      </c>
      <c r="J520" s="118">
        <f t="shared" si="220"/>
        <v>11124.837593869444</v>
      </c>
      <c r="K520" s="118">
        <f t="shared" si="221"/>
        <v>26389.149641271706</v>
      </c>
      <c r="L520" s="150">
        <f t="shared" si="222"/>
        <v>8.3657587548638127E-2</v>
      </c>
    </row>
    <row r="521" spans="2:12" ht="14.25" thickBot="1">
      <c r="B521" s="456"/>
      <c r="C521" s="479"/>
      <c r="D521" s="470"/>
      <c r="E521" s="475" t="s">
        <v>116</v>
      </c>
      <c r="F521" s="476"/>
      <c r="G521" s="384">
        <v>3595</v>
      </c>
      <c r="H521" s="384">
        <v>55626529.999999903</v>
      </c>
      <c r="I521" s="384">
        <v>785</v>
      </c>
      <c r="J521" s="107">
        <f t="shared" si="220"/>
        <v>15473.304589707901</v>
      </c>
      <c r="K521" s="107">
        <f t="shared" si="221"/>
        <v>70861.82165605083</v>
      </c>
      <c r="L521" s="148">
        <f t="shared" si="222"/>
        <v>0.50907911802853434</v>
      </c>
    </row>
    <row r="522" spans="2:12" ht="14.25" thickTop="1">
      <c r="B522" s="480" t="s">
        <v>105</v>
      </c>
      <c r="C522" s="481"/>
      <c r="D522" s="472">
        <f>年齢階層別_歯科医療費!$C$13</f>
        <v>1427513</v>
      </c>
      <c r="E522" s="198">
        <v>1101</v>
      </c>
      <c r="F522" s="212" t="s">
        <v>107</v>
      </c>
      <c r="G522" s="119">
        <f>中分類別歯科医療費!D4</f>
        <v>981685</v>
      </c>
      <c r="H522" s="119">
        <f>中分類別歯科医療費!E4</f>
        <v>7627221223.9140196</v>
      </c>
      <c r="I522" s="119">
        <f>中分類別歯科医療費!F4</f>
        <v>424968</v>
      </c>
      <c r="J522" s="119">
        <f>中分類別歯科医療費!G4</f>
        <v>7769.51998239152</v>
      </c>
      <c r="K522" s="119">
        <f>中分類別歯科医療費!H4</f>
        <v>17947.754240116948</v>
      </c>
      <c r="L522" s="95">
        <f>中分類別歯科医療費!I4</f>
        <v>0.29769816457012999</v>
      </c>
    </row>
    <row r="523" spans="2:12">
      <c r="B523" s="482"/>
      <c r="C523" s="483"/>
      <c r="D523" s="473"/>
      <c r="E523" s="196">
        <v>1102</v>
      </c>
      <c r="F523" s="210" t="s">
        <v>108</v>
      </c>
      <c r="G523" s="376">
        <f>中分類別歯科医療費!D5</f>
        <v>3641805</v>
      </c>
      <c r="H523" s="376">
        <f>中分類別歯科医療費!E5</f>
        <v>28200844699.633202</v>
      </c>
      <c r="I523" s="376">
        <f>中分類別歯科医療費!F5</f>
        <v>744589</v>
      </c>
      <c r="J523" s="116">
        <f>中分類別歯科医療費!G5</f>
        <v>7743.6448957682251</v>
      </c>
      <c r="K523" s="116">
        <f>中分類別歯科医療費!H5</f>
        <v>37874.377273412851</v>
      </c>
      <c r="L523" s="93">
        <f>中分類別歯科医療費!I5</f>
        <v>0.52159875251573895</v>
      </c>
    </row>
    <row r="524" spans="2:12" ht="24">
      <c r="B524" s="482"/>
      <c r="C524" s="483"/>
      <c r="D524" s="473"/>
      <c r="E524" s="196">
        <v>1103</v>
      </c>
      <c r="F524" s="211" t="s">
        <v>109</v>
      </c>
      <c r="G524" s="376">
        <f>中分類別歯科医療費!D6</f>
        <v>1492537</v>
      </c>
      <c r="H524" s="376">
        <f>中分類別歯科医療費!E6</f>
        <v>14667481618.215599</v>
      </c>
      <c r="I524" s="376">
        <f>中分類別歯科医療費!F6</f>
        <v>471111</v>
      </c>
      <c r="J524" s="116">
        <f>中分類別歯科医療費!G6</f>
        <v>9827.2147479195482</v>
      </c>
      <c r="K524" s="116">
        <f>中分類別歯科医療費!H6</f>
        <v>31133.812664564401</v>
      </c>
      <c r="L524" s="93">
        <f>中分類別歯科医療費!I6</f>
        <v>0.33002221345795102</v>
      </c>
    </row>
    <row r="525" spans="2:12" ht="24">
      <c r="B525" s="482"/>
      <c r="C525" s="483"/>
      <c r="D525" s="473"/>
      <c r="E525" s="196">
        <v>1113</v>
      </c>
      <c r="F525" s="211" t="s">
        <v>110</v>
      </c>
      <c r="G525" s="376">
        <f>中分類別歯科医療費!D7</f>
        <v>631931</v>
      </c>
      <c r="H525" s="376">
        <f>中分類別歯科医療費!E7</f>
        <v>3282767708.7056499</v>
      </c>
      <c r="I525" s="376">
        <f>中分類別歯科医療費!F7</f>
        <v>186186</v>
      </c>
      <c r="J525" s="116">
        <f>中分類別歯科医療費!G7</f>
        <v>5194.8198596138654</v>
      </c>
      <c r="K525" s="116">
        <f>中分類別歯科医療費!H7</f>
        <v>17631.657099382606</v>
      </c>
      <c r="L525" s="94">
        <f>中分類別歯科医療費!I7</f>
        <v>0.13042683324074808</v>
      </c>
    </row>
    <row r="526" spans="2:12" ht="24">
      <c r="B526" s="482"/>
      <c r="C526" s="483"/>
      <c r="D526" s="473"/>
      <c r="E526" s="196">
        <v>1905</v>
      </c>
      <c r="F526" s="211" t="s">
        <v>111</v>
      </c>
      <c r="G526" s="376">
        <f>中分類別歯科医療費!D8</f>
        <v>1473531</v>
      </c>
      <c r="H526" s="376">
        <f>中分類別歯科医療費!E8</f>
        <v>8701525507.8515091</v>
      </c>
      <c r="I526" s="376">
        <f>中分類別歯科医療費!F8</f>
        <v>422706</v>
      </c>
      <c r="J526" s="116">
        <f>中分類別歯科医療費!G8</f>
        <v>5905.2205266475621</v>
      </c>
      <c r="K526" s="116">
        <f>中分類別歯科医療費!H8</f>
        <v>20585.289794446988</v>
      </c>
      <c r="L526" s="93">
        <f>中分類別歯科医療費!I8</f>
        <v>0.29611359055924535</v>
      </c>
    </row>
    <row r="527" spans="2:12">
      <c r="B527" s="482"/>
      <c r="C527" s="483"/>
      <c r="D527" s="473"/>
      <c r="E527" s="207" t="s">
        <v>205</v>
      </c>
      <c r="F527" s="208" t="s">
        <v>206</v>
      </c>
      <c r="G527" s="117">
        <f>中分類別歯科医療費!D9</f>
        <v>381365</v>
      </c>
      <c r="H527" s="117">
        <f>中分類別歯科医療費!E9</f>
        <v>3355689941.6799598</v>
      </c>
      <c r="I527" s="117">
        <f>中分類別歯科医療費!F9</f>
        <v>131376</v>
      </c>
      <c r="J527" s="118">
        <f>中分類別歯科医療費!G9</f>
        <v>8799.1555115963965</v>
      </c>
      <c r="K527" s="118">
        <f>中分類別歯科医療費!H9</f>
        <v>25542.640525514249</v>
      </c>
      <c r="L527" s="150">
        <f>中分類別歯科医療費!I9</f>
        <v>9.2031386053927355E-2</v>
      </c>
    </row>
    <row r="528" spans="2:12">
      <c r="B528" s="484"/>
      <c r="C528" s="485"/>
      <c r="D528" s="474"/>
      <c r="E528" s="460" t="s">
        <v>116</v>
      </c>
      <c r="F528" s="461"/>
      <c r="G528" s="375">
        <f>中分類別歯科医療費!D10</f>
        <v>4178057</v>
      </c>
      <c r="H528" s="375">
        <f>中分類別歯科医療費!E10</f>
        <v>65835530699.999901</v>
      </c>
      <c r="I528" s="375">
        <f>中分類別歯科医療費!F10</f>
        <v>829332</v>
      </c>
      <c r="J528" s="108">
        <f>中分類別歯科医療費!G10</f>
        <v>15757.451537879904</v>
      </c>
      <c r="K528" s="108">
        <f>中分類別歯科医療費!H10</f>
        <v>79383.806123482398</v>
      </c>
      <c r="L528" s="90">
        <f>中分類別歯科医療費!I10</f>
        <v>0.58096283536472171</v>
      </c>
    </row>
  </sheetData>
  <mergeCells count="300">
    <mergeCell ref="E3:F3"/>
    <mergeCell ref="B4:B10"/>
    <mergeCell ref="C4:C10"/>
    <mergeCell ref="B11:B17"/>
    <mergeCell ref="C11:C17"/>
    <mergeCell ref="B60:B66"/>
    <mergeCell ref="C60:C66"/>
    <mergeCell ref="B256:B262"/>
    <mergeCell ref="B305:B311"/>
    <mergeCell ref="C305:C311"/>
    <mergeCell ref="B158:B164"/>
    <mergeCell ref="C158:C164"/>
    <mergeCell ref="B165:B171"/>
    <mergeCell ref="C165:C171"/>
    <mergeCell ref="B228:B234"/>
    <mergeCell ref="C228:C234"/>
    <mergeCell ref="B214:B220"/>
    <mergeCell ref="C214:C220"/>
    <mergeCell ref="B221:B227"/>
    <mergeCell ref="C221:C227"/>
    <mergeCell ref="C256:C262"/>
    <mergeCell ref="B263:B269"/>
    <mergeCell ref="C263:C269"/>
    <mergeCell ref="B270:B276"/>
    <mergeCell ref="C270:C276"/>
    <mergeCell ref="B284:B290"/>
    <mergeCell ref="C284:C290"/>
    <mergeCell ref="C494:C500"/>
    <mergeCell ref="B473:B479"/>
    <mergeCell ref="B487:B493"/>
    <mergeCell ref="C487:C493"/>
    <mergeCell ref="B494:B500"/>
    <mergeCell ref="C473:C479"/>
    <mergeCell ref="B480:B486"/>
    <mergeCell ref="C291:C297"/>
    <mergeCell ref="B298:B304"/>
    <mergeCell ref="C298:C304"/>
    <mergeCell ref="C354:C360"/>
    <mergeCell ref="B389:B395"/>
    <mergeCell ref="C389:C395"/>
    <mergeCell ref="B375:B381"/>
    <mergeCell ref="C375:C381"/>
    <mergeCell ref="B382:B388"/>
    <mergeCell ref="C382:C388"/>
    <mergeCell ref="B515:B521"/>
    <mergeCell ref="C515:C521"/>
    <mergeCell ref="B130:B136"/>
    <mergeCell ref="C130:C136"/>
    <mergeCell ref="B137:B143"/>
    <mergeCell ref="C137:C143"/>
    <mergeCell ref="B410:B416"/>
    <mergeCell ref="C410:C416"/>
    <mergeCell ref="B417:B423"/>
    <mergeCell ref="C417:C423"/>
    <mergeCell ref="B242:B248"/>
    <mergeCell ref="C242:C248"/>
    <mergeCell ref="B403:B409"/>
    <mergeCell ref="C403:C409"/>
    <mergeCell ref="B249:B255"/>
    <mergeCell ref="C249:C255"/>
    <mergeCell ref="C179:C185"/>
    <mergeCell ref="B277:B283"/>
    <mergeCell ref="C277:C283"/>
    <mergeCell ref="B235:B241"/>
    <mergeCell ref="C235:C241"/>
    <mergeCell ref="B193:B199"/>
    <mergeCell ref="C193:C199"/>
    <mergeCell ref="B172:B178"/>
    <mergeCell ref="B67:B73"/>
    <mergeCell ref="C67:C73"/>
    <mergeCell ref="B116:B122"/>
    <mergeCell ref="C116:C122"/>
    <mergeCell ref="B123:B129"/>
    <mergeCell ref="C123:C129"/>
    <mergeCell ref="B522:C528"/>
    <mergeCell ref="B424:B430"/>
    <mergeCell ref="C424:C430"/>
    <mergeCell ref="B431:B437"/>
    <mergeCell ref="C431:C437"/>
    <mergeCell ref="B501:B507"/>
    <mergeCell ref="C501:C507"/>
    <mergeCell ref="B445:B451"/>
    <mergeCell ref="C445:C451"/>
    <mergeCell ref="B452:B458"/>
    <mergeCell ref="B508:B514"/>
    <mergeCell ref="C508:C514"/>
    <mergeCell ref="B438:B444"/>
    <mergeCell ref="C438:C444"/>
    <mergeCell ref="C452:C458"/>
    <mergeCell ref="B459:B465"/>
    <mergeCell ref="C459:C465"/>
    <mergeCell ref="B466:B472"/>
    <mergeCell ref="B18:B24"/>
    <mergeCell ref="C18:C24"/>
    <mergeCell ref="B25:B31"/>
    <mergeCell ref="C25:C31"/>
    <mergeCell ref="B46:B52"/>
    <mergeCell ref="C46:C52"/>
    <mergeCell ref="B53:B59"/>
    <mergeCell ref="C53:C59"/>
    <mergeCell ref="B32:B38"/>
    <mergeCell ref="C32:C38"/>
    <mergeCell ref="B39:B45"/>
    <mergeCell ref="C39:C45"/>
    <mergeCell ref="E73:F73"/>
    <mergeCell ref="E80:F80"/>
    <mergeCell ref="E87:F87"/>
    <mergeCell ref="B102:B108"/>
    <mergeCell ref="C102:C108"/>
    <mergeCell ref="B109:B115"/>
    <mergeCell ref="C109:C115"/>
    <mergeCell ref="B88:B94"/>
    <mergeCell ref="C88:C94"/>
    <mergeCell ref="B95:B101"/>
    <mergeCell ref="C95:C101"/>
    <mergeCell ref="E94:F94"/>
    <mergeCell ref="B74:B80"/>
    <mergeCell ref="C74:C80"/>
    <mergeCell ref="B81:B87"/>
    <mergeCell ref="C81:C87"/>
    <mergeCell ref="E115:F115"/>
    <mergeCell ref="E108:F108"/>
    <mergeCell ref="E101:F101"/>
    <mergeCell ref="D67:D73"/>
    <mergeCell ref="D74:D80"/>
    <mergeCell ref="D81:D87"/>
    <mergeCell ref="D88:D94"/>
    <mergeCell ref="D95:D101"/>
    <mergeCell ref="C172:C178"/>
    <mergeCell ref="B179:B185"/>
    <mergeCell ref="B144:B150"/>
    <mergeCell ref="C144:C150"/>
    <mergeCell ref="B151:B157"/>
    <mergeCell ref="C151:C157"/>
    <mergeCell ref="B186:B192"/>
    <mergeCell ref="C186:C192"/>
    <mergeCell ref="B200:B206"/>
    <mergeCell ref="C200:C206"/>
    <mergeCell ref="B207:B213"/>
    <mergeCell ref="C207:C213"/>
    <mergeCell ref="C480:C486"/>
    <mergeCell ref="B396:B402"/>
    <mergeCell ref="C396:C402"/>
    <mergeCell ref="B333:B339"/>
    <mergeCell ref="C333:C339"/>
    <mergeCell ref="B340:B346"/>
    <mergeCell ref="C340:C346"/>
    <mergeCell ref="B347:B353"/>
    <mergeCell ref="C347:C353"/>
    <mergeCell ref="B354:B360"/>
    <mergeCell ref="C466:C472"/>
    <mergeCell ref="B319:B325"/>
    <mergeCell ref="C319:C325"/>
    <mergeCell ref="B326:B332"/>
    <mergeCell ref="C326:C332"/>
    <mergeCell ref="B361:B367"/>
    <mergeCell ref="C361:C367"/>
    <mergeCell ref="B368:B374"/>
    <mergeCell ref="C368:C374"/>
    <mergeCell ref="B312:B318"/>
    <mergeCell ref="C312:C318"/>
    <mergeCell ref="B291:B297"/>
    <mergeCell ref="D375:D381"/>
    <mergeCell ref="D382:D388"/>
    <mergeCell ref="D389:D395"/>
    <mergeCell ref="E283:F283"/>
    <mergeCell ref="E276:F276"/>
    <mergeCell ref="E269:F269"/>
    <mergeCell ref="D284:D290"/>
    <mergeCell ref="D291:D297"/>
    <mergeCell ref="D473:D479"/>
    <mergeCell ref="D347:D353"/>
    <mergeCell ref="D354:D360"/>
    <mergeCell ref="D361:D367"/>
    <mergeCell ref="D403:D409"/>
    <mergeCell ref="D298:D304"/>
    <mergeCell ref="D305:D311"/>
    <mergeCell ref="D312:D318"/>
    <mergeCell ref="E479:F479"/>
    <mergeCell ref="D368:D374"/>
    <mergeCell ref="E262:F262"/>
    <mergeCell ref="D396:D402"/>
    <mergeCell ref="E185:F185"/>
    <mergeCell ref="E178:F178"/>
    <mergeCell ref="E171:F171"/>
    <mergeCell ref="E164:F164"/>
    <mergeCell ref="E199:F199"/>
    <mergeCell ref="E318:F318"/>
    <mergeCell ref="E311:F311"/>
    <mergeCell ref="E304:F304"/>
    <mergeCell ref="E290:F290"/>
    <mergeCell ref="D228:D234"/>
    <mergeCell ref="D235:D241"/>
    <mergeCell ref="D242:D248"/>
    <mergeCell ref="D319:D325"/>
    <mergeCell ref="D326:D332"/>
    <mergeCell ref="D333:D339"/>
    <mergeCell ref="D340:D346"/>
    <mergeCell ref="E297:F297"/>
    <mergeCell ref="D249:D255"/>
    <mergeCell ref="D256:D262"/>
    <mergeCell ref="D263:D269"/>
    <mergeCell ref="D270:D276"/>
    <mergeCell ref="D277:D283"/>
    <mergeCell ref="E10:F10"/>
    <mergeCell ref="E17:F17"/>
    <mergeCell ref="E24:F24"/>
    <mergeCell ref="E31:F31"/>
    <mergeCell ref="E38:F38"/>
    <mergeCell ref="E45:F45"/>
    <mergeCell ref="E52:F52"/>
    <mergeCell ref="E59:F59"/>
    <mergeCell ref="E66:F66"/>
    <mergeCell ref="E157:F157"/>
    <mergeCell ref="E150:F150"/>
    <mergeCell ref="E143:F143"/>
    <mergeCell ref="E136:F136"/>
    <mergeCell ref="E129:F129"/>
    <mergeCell ref="E122:F122"/>
    <mergeCell ref="E192:F192"/>
    <mergeCell ref="E430:F430"/>
    <mergeCell ref="E423:F423"/>
    <mergeCell ref="E416:F416"/>
    <mergeCell ref="E409:F409"/>
    <mergeCell ref="E402:F402"/>
    <mergeCell ref="E395:F395"/>
    <mergeCell ref="E388:F388"/>
    <mergeCell ref="E381:F381"/>
    <mergeCell ref="E374:F374"/>
    <mergeCell ref="E255:F255"/>
    <mergeCell ref="E248:F248"/>
    <mergeCell ref="E241:F241"/>
    <mergeCell ref="E234:F234"/>
    <mergeCell ref="E227:F227"/>
    <mergeCell ref="E220:F220"/>
    <mergeCell ref="E213:F213"/>
    <mergeCell ref="E206:F206"/>
    <mergeCell ref="E514:F514"/>
    <mergeCell ref="E507:F507"/>
    <mergeCell ref="E500:F500"/>
    <mergeCell ref="E346:F346"/>
    <mergeCell ref="E339:F339"/>
    <mergeCell ref="E332:F332"/>
    <mergeCell ref="E325:F325"/>
    <mergeCell ref="E521:F521"/>
    <mergeCell ref="E528:F528"/>
    <mergeCell ref="E353:F353"/>
    <mergeCell ref="E465:F465"/>
    <mergeCell ref="E458:F458"/>
    <mergeCell ref="E451:F451"/>
    <mergeCell ref="E444:F444"/>
    <mergeCell ref="E437:F437"/>
    <mergeCell ref="E367:F367"/>
    <mergeCell ref="E360:F360"/>
    <mergeCell ref="E472:F472"/>
    <mergeCell ref="E493:F493"/>
    <mergeCell ref="E486:F486"/>
    <mergeCell ref="D4:D10"/>
    <mergeCell ref="D11:D17"/>
    <mergeCell ref="D18:D24"/>
    <mergeCell ref="D25:D31"/>
    <mergeCell ref="D32:D38"/>
    <mergeCell ref="D39:D45"/>
    <mergeCell ref="D46:D52"/>
    <mergeCell ref="D53:D59"/>
    <mergeCell ref="D60:D66"/>
    <mergeCell ref="D102:D108"/>
    <mergeCell ref="D109:D115"/>
    <mergeCell ref="D116:D122"/>
    <mergeCell ref="D123:D129"/>
    <mergeCell ref="D130:D136"/>
    <mergeCell ref="D137:D143"/>
    <mergeCell ref="D144:D150"/>
    <mergeCell ref="D151:D157"/>
    <mergeCell ref="D172:D178"/>
    <mergeCell ref="D179:D185"/>
    <mergeCell ref="D186:D192"/>
    <mergeCell ref="D193:D199"/>
    <mergeCell ref="D200:D206"/>
    <mergeCell ref="D207:D213"/>
    <mergeCell ref="D214:D220"/>
    <mergeCell ref="D221:D227"/>
    <mergeCell ref="D158:D164"/>
    <mergeCell ref="D165:D171"/>
    <mergeCell ref="D494:D500"/>
    <mergeCell ref="D501:D507"/>
    <mergeCell ref="D508:D514"/>
    <mergeCell ref="D515:D521"/>
    <mergeCell ref="D522:D528"/>
    <mergeCell ref="D410:D416"/>
    <mergeCell ref="D417:D423"/>
    <mergeCell ref="D424:D430"/>
    <mergeCell ref="D431:D437"/>
    <mergeCell ref="D438:D444"/>
    <mergeCell ref="D445:D451"/>
    <mergeCell ref="D452:D458"/>
    <mergeCell ref="D459:D465"/>
    <mergeCell ref="D466:D472"/>
    <mergeCell ref="D487:D493"/>
    <mergeCell ref="D480:D486"/>
  </mergeCells>
  <phoneticPr fontId="4"/>
  <pageMargins left="0.70866141732283472" right="0.43307086614173229" top="0.74803149606299213" bottom="0.74803149606299213" header="0.31496062992125984" footer="0.31496062992125984"/>
  <pageSetup paperSize="8" scale="70" orientation="landscape" r:id="rId1"/>
  <headerFooter scaleWithDoc="0" alignWithMargins="0">
    <oddHeader>&amp;R&amp;"ＭＳ 明朝,標準"&amp;9 2-5.歯科医療費の状況</oddHeader>
  </headerFooter>
  <rowBreaks count="12" manualBreakCount="12">
    <brk id="45" max="11" man="1"/>
    <brk id="87" max="11" man="1"/>
    <brk id="129" max="11" man="1"/>
    <brk id="171" max="11" man="1"/>
    <brk id="213" max="11" man="1"/>
    <brk id="255" max="11" man="1"/>
    <brk id="297" max="10" man="1"/>
    <brk id="339" max="11" man="1"/>
    <brk id="381" max="11" man="1"/>
    <brk id="423" max="11" man="1"/>
    <brk id="465" max="11" man="1"/>
    <brk id="507" max="11" man="1"/>
  </rowBreaks>
  <ignoredErrors>
    <ignoredError sqref="D4 J4:K10 D11 J11:K17 D18 J18:K24 D25 J25:K31 D32 J32:K38 D39 J39:K45 D46 J46:K52 D53 J53:K59 D60 J60:K66 D67 J67:K73 D74 J74:K80 D81 J81:K87 D88 J88:K94 D95 J95:K101 D102 J102:K108 D109 J109:K115 D116 J116:K122 D123 J123:K129 D130 J130:K136 D137 J137:K143 D144 J144:K150 D151 J151:K157 D158 J158:K164 D165 J165:K171 D172 J172:K178 D179 J179:K185 D186 J186:K192 D193 J193:K199 D200 J200:K206 D207 J207:K213 D214 J214:K220 D221 J221:K227 D228 J228:K234 D235 J235:K241 D242 J242:K248 D249 J249:K255 D256 J256:K262 D263 J263:K269 D270 J270:K276 D277 J277:K283 D284 J284:K290 D291 J291:K297 D298 J298:K304 D305 J305:K311 D312 J312:K318 D319 J319:K325 D326 J326:K332 D333 J333:K339 D340 J340:K346 D347 J347:K353 D354 J354:K360 D361 J361:K367 D368 J368:K374 D375 J375:K381 D382 J382:K388 D389 J389:K395 D396 J396:K402 D403 J403:K409 D410 J410:K416 D417 J417:K423 D424 J424:K430 D431 J431:K437 D438 J438:K444 D445 J445:K451 D452 J452:K458 D459 J459:K465 D466 J466:K472 D473 J473:K479 D480 J480:K486 D487 J487:K493 D494 J494:K500 D501 J501:K507 D508 J508:K514 D515 J515:K521 G522:I528"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AF13-7AF7-48AB-8F6C-918E4C65E156}">
  <sheetPr codeName="Sheet53"/>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301</v>
      </c>
      <c r="C1" s="251"/>
      <c r="D1" s="251"/>
      <c r="E1" s="251"/>
      <c r="F1" s="251"/>
      <c r="G1" s="251"/>
    </row>
    <row r="2" spans="2:7" ht="16.5" customHeight="1">
      <c r="B2" s="13" t="s">
        <v>212</v>
      </c>
      <c r="C2" s="251"/>
      <c r="D2" s="251"/>
      <c r="E2" s="251"/>
      <c r="F2" s="251"/>
      <c r="G2" s="251"/>
    </row>
    <row r="3" spans="2:7" ht="19.5" customHeight="1">
      <c r="B3" s="237"/>
      <c r="C3" s="252" t="s">
        <v>268</v>
      </c>
      <c r="D3" s="253" t="s">
        <v>269</v>
      </c>
      <c r="E3" s="253" t="s">
        <v>270</v>
      </c>
      <c r="F3" s="253" t="s">
        <v>271</v>
      </c>
      <c r="G3" s="253" t="s">
        <v>272</v>
      </c>
    </row>
    <row r="4" spans="2:7" ht="33" customHeight="1">
      <c r="B4" s="254" t="s">
        <v>273</v>
      </c>
      <c r="C4" s="308" t="s">
        <v>312</v>
      </c>
      <c r="D4" s="308" t="s">
        <v>393</v>
      </c>
      <c r="E4" s="308" t="s">
        <v>394</v>
      </c>
      <c r="F4" s="308" t="s">
        <v>395</v>
      </c>
      <c r="G4" s="308" t="s">
        <v>396</v>
      </c>
    </row>
    <row r="5" spans="2:7" ht="33" customHeight="1">
      <c r="B5" s="254" t="s">
        <v>274</v>
      </c>
      <c r="C5" s="308" t="s">
        <v>397</v>
      </c>
      <c r="D5" s="308" t="s">
        <v>398</v>
      </c>
      <c r="E5" s="308" t="s">
        <v>399</v>
      </c>
      <c r="F5" s="308" t="s">
        <v>400</v>
      </c>
      <c r="G5" s="308" t="s">
        <v>401</v>
      </c>
    </row>
    <row r="6" spans="2:7" ht="33" customHeight="1">
      <c r="B6" s="254" t="s">
        <v>277</v>
      </c>
      <c r="C6" s="308" t="s">
        <v>402</v>
      </c>
      <c r="D6" s="308" t="s">
        <v>403</v>
      </c>
      <c r="E6" s="308" t="s">
        <v>404</v>
      </c>
      <c r="F6" s="308" t="s">
        <v>405</v>
      </c>
      <c r="G6" s="308" t="s">
        <v>406</v>
      </c>
    </row>
    <row r="7" spans="2:7" ht="33" customHeight="1">
      <c r="B7" s="254" t="s">
        <v>114</v>
      </c>
      <c r="C7" s="308" t="s">
        <v>407</v>
      </c>
      <c r="D7" s="308" t="s">
        <v>408</v>
      </c>
      <c r="E7" s="308" t="s">
        <v>409</v>
      </c>
      <c r="F7" s="308" t="s">
        <v>410</v>
      </c>
      <c r="G7" s="308" t="s">
        <v>411</v>
      </c>
    </row>
    <row r="8" spans="2:7" ht="33" customHeight="1">
      <c r="B8" s="254" t="s">
        <v>275</v>
      </c>
      <c r="C8" s="308" t="s">
        <v>412</v>
      </c>
      <c r="D8" s="308" t="s">
        <v>413</v>
      </c>
      <c r="E8" s="308" t="s">
        <v>414</v>
      </c>
      <c r="F8" s="308" t="s">
        <v>415</v>
      </c>
      <c r="G8" s="308" t="s">
        <v>416</v>
      </c>
    </row>
    <row r="9" spans="2:7" ht="33" customHeight="1">
      <c r="B9" s="254" t="s">
        <v>276</v>
      </c>
      <c r="C9" s="309" t="s">
        <v>417</v>
      </c>
      <c r="D9" s="309" t="s">
        <v>418</v>
      </c>
      <c r="E9" s="309" t="s">
        <v>419</v>
      </c>
      <c r="F9" s="309" t="s">
        <v>420</v>
      </c>
      <c r="G9" s="309" t="s">
        <v>421</v>
      </c>
    </row>
    <row r="10" spans="2:7" ht="13.5" customHeight="1">
      <c r="B10" s="21" t="s">
        <v>388</v>
      </c>
    </row>
    <row r="11" spans="2:7" ht="13.5" customHeight="1">
      <c r="B11" s="67" t="s">
        <v>95</v>
      </c>
    </row>
    <row r="12" spans="2:7" ht="13.5" customHeight="1">
      <c r="B12" s="255" t="s">
        <v>385</v>
      </c>
    </row>
    <row r="13" spans="2:7">
      <c r="B13" s="251"/>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6E30-0103-4E46-A972-66473DBCDC42}">
  <sheetPr codeName="Sheet55"/>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301</v>
      </c>
      <c r="C1" s="251"/>
      <c r="D1" s="251"/>
      <c r="E1" s="251"/>
      <c r="F1" s="251"/>
      <c r="G1" s="251"/>
      <c r="H1" s="251"/>
      <c r="I1" s="251"/>
    </row>
    <row r="2" spans="2:9" ht="16.5" customHeight="1">
      <c r="B2" s="2" t="s">
        <v>302</v>
      </c>
      <c r="C2" s="251"/>
      <c r="D2" s="251"/>
      <c r="E2" s="251"/>
      <c r="F2" s="251"/>
      <c r="G2" s="251"/>
      <c r="H2" s="251"/>
      <c r="I2" s="251"/>
    </row>
    <row r="3" spans="2:9" ht="19.5" customHeight="1">
      <c r="B3" s="257"/>
      <c r="C3" s="258" t="s">
        <v>258</v>
      </c>
      <c r="D3" s="258"/>
      <c r="E3" s="252" t="s">
        <v>268</v>
      </c>
      <c r="F3" s="253" t="s">
        <v>269</v>
      </c>
      <c r="G3" s="253" t="s">
        <v>270</v>
      </c>
      <c r="H3" s="253" t="s">
        <v>271</v>
      </c>
      <c r="I3" s="253" t="s">
        <v>272</v>
      </c>
    </row>
    <row r="4" spans="2:9" ht="33" customHeight="1">
      <c r="B4" s="486">
        <v>1</v>
      </c>
      <c r="C4" s="489" t="s">
        <v>50</v>
      </c>
      <c r="D4" s="71" t="s">
        <v>273</v>
      </c>
      <c r="E4" s="308" t="s">
        <v>312</v>
      </c>
      <c r="F4" s="308" t="s">
        <v>393</v>
      </c>
      <c r="G4" s="308" t="s">
        <v>394</v>
      </c>
      <c r="H4" s="308" t="s">
        <v>395</v>
      </c>
      <c r="I4" s="308" t="s">
        <v>396</v>
      </c>
    </row>
    <row r="5" spans="2:9" ht="33" customHeight="1">
      <c r="B5" s="487"/>
      <c r="C5" s="490"/>
      <c r="D5" s="265" t="s">
        <v>274</v>
      </c>
      <c r="E5" s="308" t="s">
        <v>397</v>
      </c>
      <c r="F5" s="308" t="s">
        <v>398</v>
      </c>
      <c r="G5" s="308" t="s">
        <v>400</v>
      </c>
      <c r="H5" s="308" t="s">
        <v>399</v>
      </c>
      <c r="I5" s="308" t="s">
        <v>401</v>
      </c>
    </row>
    <row r="6" spans="2:9" ht="33" customHeight="1">
      <c r="B6" s="487"/>
      <c r="C6" s="490"/>
      <c r="D6" s="265" t="s">
        <v>277</v>
      </c>
      <c r="E6" s="308" t="s">
        <v>402</v>
      </c>
      <c r="F6" s="308" t="s">
        <v>403</v>
      </c>
      <c r="G6" s="308" t="s">
        <v>404</v>
      </c>
      <c r="H6" s="308" t="s">
        <v>405</v>
      </c>
      <c r="I6" s="308" t="s">
        <v>422</v>
      </c>
    </row>
    <row r="7" spans="2:9" ht="33" customHeight="1">
      <c r="B7" s="487"/>
      <c r="C7" s="490"/>
      <c r="D7" s="266" t="s">
        <v>114</v>
      </c>
      <c r="E7" s="308" t="s">
        <v>407</v>
      </c>
      <c r="F7" s="308" t="s">
        <v>409</v>
      </c>
      <c r="G7" s="308" t="s">
        <v>410</v>
      </c>
      <c r="H7" s="308" t="s">
        <v>408</v>
      </c>
      <c r="I7" s="308" t="s">
        <v>423</v>
      </c>
    </row>
    <row r="8" spans="2:9" ht="33" customHeight="1">
      <c r="B8" s="487"/>
      <c r="C8" s="490"/>
      <c r="D8" s="267" t="s">
        <v>275</v>
      </c>
      <c r="E8" s="308" t="s">
        <v>412</v>
      </c>
      <c r="F8" s="308" t="s">
        <v>413</v>
      </c>
      <c r="G8" s="308" t="s">
        <v>414</v>
      </c>
      <c r="H8" s="308" t="s">
        <v>415</v>
      </c>
      <c r="I8" s="308" t="s">
        <v>424</v>
      </c>
    </row>
    <row r="9" spans="2:9" ht="33" customHeight="1">
      <c r="B9" s="488"/>
      <c r="C9" s="491"/>
      <c r="D9" s="267" t="s">
        <v>278</v>
      </c>
      <c r="E9" s="308" t="s">
        <v>417</v>
      </c>
      <c r="F9" s="308" t="s">
        <v>418</v>
      </c>
      <c r="G9" s="308" t="s">
        <v>419</v>
      </c>
      <c r="H9" s="308" t="s">
        <v>420</v>
      </c>
      <c r="I9" s="308" t="s">
        <v>421</v>
      </c>
    </row>
    <row r="10" spans="2:9" ht="33" customHeight="1">
      <c r="B10" s="486">
        <v>2</v>
      </c>
      <c r="C10" s="489" t="s">
        <v>67</v>
      </c>
      <c r="D10" s="71" t="s">
        <v>273</v>
      </c>
      <c r="E10" s="308" t="s">
        <v>312</v>
      </c>
      <c r="F10" s="308" t="s">
        <v>394</v>
      </c>
      <c r="G10" s="308" t="s">
        <v>393</v>
      </c>
      <c r="H10" s="308" t="s">
        <v>396</v>
      </c>
      <c r="I10" s="308" t="s">
        <v>425</v>
      </c>
    </row>
    <row r="11" spans="2:9" ht="33" customHeight="1">
      <c r="B11" s="487"/>
      <c r="C11" s="490"/>
      <c r="D11" s="265" t="s">
        <v>274</v>
      </c>
      <c r="E11" s="308" t="s">
        <v>397</v>
      </c>
      <c r="F11" s="308" t="s">
        <v>398</v>
      </c>
      <c r="G11" s="308" t="s">
        <v>399</v>
      </c>
      <c r="H11" s="308" t="s">
        <v>400</v>
      </c>
      <c r="I11" s="308" t="s">
        <v>401</v>
      </c>
    </row>
    <row r="12" spans="2:9" ht="33" customHeight="1">
      <c r="B12" s="487"/>
      <c r="C12" s="490"/>
      <c r="D12" s="265" t="s">
        <v>277</v>
      </c>
      <c r="E12" s="308" t="s">
        <v>402</v>
      </c>
      <c r="F12" s="308" t="s">
        <v>403</v>
      </c>
      <c r="G12" s="308" t="s">
        <v>404</v>
      </c>
      <c r="H12" s="308" t="s">
        <v>406</v>
      </c>
      <c r="I12" s="308" t="s">
        <v>405</v>
      </c>
    </row>
    <row r="13" spans="2:9" ht="33" customHeight="1">
      <c r="B13" s="487"/>
      <c r="C13" s="490"/>
      <c r="D13" s="266" t="s">
        <v>114</v>
      </c>
      <c r="E13" s="308" t="s">
        <v>407</v>
      </c>
      <c r="F13" s="308" t="s">
        <v>408</v>
      </c>
      <c r="G13" s="308" t="s">
        <v>409</v>
      </c>
      <c r="H13" s="308" t="s">
        <v>411</v>
      </c>
      <c r="I13" s="308" t="s">
        <v>410</v>
      </c>
    </row>
    <row r="14" spans="2:9" ht="33" customHeight="1">
      <c r="B14" s="487"/>
      <c r="C14" s="490"/>
      <c r="D14" s="267" t="s">
        <v>275</v>
      </c>
      <c r="E14" s="308" t="s">
        <v>412</v>
      </c>
      <c r="F14" s="308" t="s">
        <v>413</v>
      </c>
      <c r="G14" s="308" t="s">
        <v>416</v>
      </c>
      <c r="H14" s="308" t="s">
        <v>414</v>
      </c>
      <c r="I14" s="308" t="s">
        <v>415</v>
      </c>
    </row>
    <row r="15" spans="2:9" ht="33" customHeight="1">
      <c r="B15" s="488"/>
      <c r="C15" s="491"/>
      <c r="D15" s="267" t="s">
        <v>278</v>
      </c>
      <c r="E15" s="308" t="s">
        <v>417</v>
      </c>
      <c r="F15" s="308" t="s">
        <v>418</v>
      </c>
      <c r="G15" s="308" t="s">
        <v>419</v>
      </c>
      <c r="H15" s="308" t="s">
        <v>420</v>
      </c>
      <c r="I15" s="308" t="s">
        <v>426</v>
      </c>
    </row>
    <row r="16" spans="2:9" ht="33" customHeight="1">
      <c r="B16" s="486">
        <v>3</v>
      </c>
      <c r="C16" s="489" t="s">
        <v>68</v>
      </c>
      <c r="D16" s="71" t="s">
        <v>273</v>
      </c>
      <c r="E16" s="308" t="s">
        <v>312</v>
      </c>
      <c r="F16" s="308" t="s">
        <v>395</v>
      </c>
      <c r="G16" s="308" t="s">
        <v>394</v>
      </c>
      <c r="H16" s="308" t="s">
        <v>393</v>
      </c>
      <c r="I16" s="308" t="s">
        <v>396</v>
      </c>
    </row>
    <row r="17" spans="2:9" ht="33" customHeight="1">
      <c r="B17" s="487"/>
      <c r="C17" s="490"/>
      <c r="D17" s="265" t="s">
        <v>274</v>
      </c>
      <c r="E17" s="308" t="s">
        <v>397</v>
      </c>
      <c r="F17" s="308" t="s">
        <v>398</v>
      </c>
      <c r="G17" s="308" t="s">
        <v>399</v>
      </c>
      <c r="H17" s="308" t="s">
        <v>401</v>
      </c>
      <c r="I17" s="308" t="s">
        <v>400</v>
      </c>
    </row>
    <row r="18" spans="2:9" ht="33" customHeight="1">
      <c r="B18" s="487"/>
      <c r="C18" s="490"/>
      <c r="D18" s="265" t="s">
        <v>277</v>
      </c>
      <c r="E18" s="308" t="s">
        <v>402</v>
      </c>
      <c r="F18" s="308" t="s">
        <v>403</v>
      </c>
      <c r="G18" s="308" t="s">
        <v>404</v>
      </c>
      <c r="H18" s="308" t="s">
        <v>422</v>
      </c>
      <c r="I18" s="308" t="s">
        <v>405</v>
      </c>
    </row>
    <row r="19" spans="2:9" ht="33" customHeight="1">
      <c r="B19" s="487"/>
      <c r="C19" s="490"/>
      <c r="D19" s="266" t="s">
        <v>114</v>
      </c>
      <c r="E19" s="308" t="s">
        <v>407</v>
      </c>
      <c r="F19" s="308" t="s">
        <v>410</v>
      </c>
      <c r="G19" s="308" t="s">
        <v>409</v>
      </c>
      <c r="H19" s="308" t="s">
        <v>423</v>
      </c>
      <c r="I19" s="308" t="s">
        <v>408</v>
      </c>
    </row>
    <row r="20" spans="2:9" ht="33" customHeight="1">
      <c r="B20" s="487"/>
      <c r="C20" s="490"/>
      <c r="D20" s="267" t="s">
        <v>275</v>
      </c>
      <c r="E20" s="308" t="s">
        <v>412</v>
      </c>
      <c r="F20" s="308" t="s">
        <v>413</v>
      </c>
      <c r="G20" s="308" t="s">
        <v>414</v>
      </c>
      <c r="H20" s="308" t="s">
        <v>415</v>
      </c>
      <c r="I20" s="308" t="s">
        <v>424</v>
      </c>
    </row>
    <row r="21" spans="2:9" ht="33" customHeight="1">
      <c r="B21" s="488"/>
      <c r="C21" s="491"/>
      <c r="D21" s="267" t="s">
        <v>278</v>
      </c>
      <c r="E21" s="308" t="s">
        <v>417</v>
      </c>
      <c r="F21" s="308" t="s">
        <v>418</v>
      </c>
      <c r="G21" s="308" t="s">
        <v>419</v>
      </c>
      <c r="H21" s="308" t="s">
        <v>420</v>
      </c>
      <c r="I21" s="308" t="s">
        <v>427</v>
      </c>
    </row>
    <row r="22" spans="2:9" ht="33" customHeight="1">
      <c r="B22" s="486">
        <v>4</v>
      </c>
      <c r="C22" s="489" t="s">
        <v>69</v>
      </c>
      <c r="D22" s="71" t="s">
        <v>273</v>
      </c>
      <c r="E22" s="308" t="s">
        <v>312</v>
      </c>
      <c r="F22" s="308" t="s">
        <v>394</v>
      </c>
      <c r="G22" s="308" t="s">
        <v>393</v>
      </c>
      <c r="H22" s="308" t="s">
        <v>395</v>
      </c>
      <c r="I22" s="308" t="s">
        <v>396</v>
      </c>
    </row>
    <row r="23" spans="2:9" ht="33" customHeight="1">
      <c r="B23" s="487"/>
      <c r="C23" s="490"/>
      <c r="D23" s="265" t="s">
        <v>274</v>
      </c>
      <c r="E23" s="308" t="s">
        <v>397</v>
      </c>
      <c r="F23" s="308" t="s">
        <v>398</v>
      </c>
      <c r="G23" s="308" t="s">
        <v>399</v>
      </c>
      <c r="H23" s="308" t="s">
        <v>401</v>
      </c>
      <c r="I23" s="308" t="s">
        <v>400</v>
      </c>
    </row>
    <row r="24" spans="2:9" ht="33" customHeight="1">
      <c r="B24" s="487"/>
      <c r="C24" s="490"/>
      <c r="D24" s="265" t="s">
        <v>277</v>
      </c>
      <c r="E24" s="308" t="s">
        <v>402</v>
      </c>
      <c r="F24" s="308" t="s">
        <v>404</v>
      </c>
      <c r="G24" s="308" t="s">
        <v>406</v>
      </c>
      <c r="H24" s="308" t="s">
        <v>422</v>
      </c>
      <c r="I24" s="308" t="s">
        <v>403</v>
      </c>
    </row>
    <row r="25" spans="2:9" ht="33" customHeight="1">
      <c r="B25" s="487"/>
      <c r="C25" s="490"/>
      <c r="D25" s="266" t="s">
        <v>114</v>
      </c>
      <c r="E25" s="308" t="s">
        <v>407</v>
      </c>
      <c r="F25" s="308" t="s">
        <v>423</v>
      </c>
      <c r="G25" s="308" t="s">
        <v>410</v>
      </c>
      <c r="H25" s="308" t="s">
        <v>409</v>
      </c>
      <c r="I25" s="308" t="s">
        <v>411</v>
      </c>
    </row>
    <row r="26" spans="2:9" ht="33" customHeight="1">
      <c r="B26" s="487"/>
      <c r="C26" s="490"/>
      <c r="D26" s="267" t="s">
        <v>275</v>
      </c>
      <c r="E26" s="308" t="s">
        <v>412</v>
      </c>
      <c r="F26" s="308" t="s">
        <v>413</v>
      </c>
      <c r="G26" s="308" t="s">
        <v>424</v>
      </c>
      <c r="H26" s="308" t="s">
        <v>416</v>
      </c>
      <c r="I26" s="308" t="s">
        <v>415</v>
      </c>
    </row>
    <row r="27" spans="2:9" ht="33" customHeight="1">
      <c r="B27" s="488"/>
      <c r="C27" s="491"/>
      <c r="D27" s="267" t="s">
        <v>278</v>
      </c>
      <c r="E27" s="308" t="s">
        <v>417</v>
      </c>
      <c r="F27" s="308" t="s">
        <v>418</v>
      </c>
      <c r="G27" s="308" t="s">
        <v>419</v>
      </c>
      <c r="H27" s="308" t="s">
        <v>426</v>
      </c>
      <c r="I27" s="308" t="s">
        <v>420</v>
      </c>
    </row>
    <row r="28" spans="2:9" ht="33" customHeight="1">
      <c r="B28" s="486">
        <v>5</v>
      </c>
      <c r="C28" s="489" t="s">
        <v>70</v>
      </c>
      <c r="D28" s="71" t="s">
        <v>273</v>
      </c>
      <c r="E28" s="308" t="s">
        <v>312</v>
      </c>
      <c r="F28" s="308" t="s">
        <v>393</v>
      </c>
      <c r="G28" s="308" t="s">
        <v>395</v>
      </c>
      <c r="H28" s="308" t="s">
        <v>396</v>
      </c>
      <c r="I28" s="308" t="s">
        <v>394</v>
      </c>
    </row>
    <row r="29" spans="2:9" ht="33" customHeight="1">
      <c r="B29" s="487"/>
      <c r="C29" s="490"/>
      <c r="D29" s="265" t="s">
        <v>274</v>
      </c>
      <c r="E29" s="308" t="s">
        <v>397</v>
      </c>
      <c r="F29" s="308" t="s">
        <v>398</v>
      </c>
      <c r="G29" s="308" t="s">
        <v>400</v>
      </c>
      <c r="H29" s="308" t="s">
        <v>399</v>
      </c>
      <c r="I29" s="308" t="s">
        <v>401</v>
      </c>
    </row>
    <row r="30" spans="2:9" ht="33" customHeight="1">
      <c r="B30" s="487"/>
      <c r="C30" s="490"/>
      <c r="D30" s="265" t="s">
        <v>277</v>
      </c>
      <c r="E30" s="308" t="s">
        <v>402</v>
      </c>
      <c r="F30" s="308" t="s">
        <v>403</v>
      </c>
      <c r="G30" s="308" t="s">
        <v>404</v>
      </c>
      <c r="H30" s="308" t="s">
        <v>405</v>
      </c>
      <c r="I30" s="308" t="s">
        <v>428</v>
      </c>
    </row>
    <row r="31" spans="2:9" ht="33" customHeight="1">
      <c r="B31" s="487"/>
      <c r="C31" s="490"/>
      <c r="D31" s="266" t="s">
        <v>114</v>
      </c>
      <c r="E31" s="308" t="s">
        <v>407</v>
      </c>
      <c r="F31" s="308" t="s">
        <v>410</v>
      </c>
      <c r="G31" s="308" t="s">
        <v>409</v>
      </c>
      <c r="H31" s="308" t="s">
        <v>408</v>
      </c>
      <c r="I31" s="308" t="s">
        <v>411</v>
      </c>
    </row>
    <row r="32" spans="2:9" ht="33" customHeight="1">
      <c r="B32" s="487"/>
      <c r="C32" s="490"/>
      <c r="D32" s="267" t="s">
        <v>275</v>
      </c>
      <c r="E32" s="308" t="s">
        <v>412</v>
      </c>
      <c r="F32" s="308" t="s">
        <v>413</v>
      </c>
      <c r="G32" s="308" t="s">
        <v>416</v>
      </c>
      <c r="H32" s="308" t="s">
        <v>429</v>
      </c>
      <c r="I32" s="308" t="s">
        <v>414</v>
      </c>
    </row>
    <row r="33" spans="2:10" ht="33" customHeight="1">
      <c r="B33" s="488"/>
      <c r="C33" s="491"/>
      <c r="D33" s="269" t="s">
        <v>278</v>
      </c>
      <c r="E33" s="309" t="s">
        <v>417</v>
      </c>
      <c r="F33" s="309" t="s">
        <v>419</v>
      </c>
      <c r="G33" s="309" t="s">
        <v>418</v>
      </c>
      <c r="H33" s="309" t="s">
        <v>426</v>
      </c>
      <c r="I33" s="309" t="s">
        <v>430</v>
      </c>
      <c r="J33" s="38"/>
    </row>
    <row r="34" spans="2:10" ht="33" customHeight="1">
      <c r="B34" s="486">
        <v>6</v>
      </c>
      <c r="C34" s="489" t="s">
        <v>71</v>
      </c>
      <c r="D34" s="344" t="s">
        <v>273</v>
      </c>
      <c r="E34" s="388" t="s">
        <v>312</v>
      </c>
      <c r="F34" s="388" t="s">
        <v>395</v>
      </c>
      <c r="G34" s="388" t="s">
        <v>393</v>
      </c>
      <c r="H34" s="388" t="s">
        <v>396</v>
      </c>
      <c r="I34" s="388" t="s">
        <v>394</v>
      </c>
      <c r="J34" s="263"/>
    </row>
    <row r="35" spans="2:10" ht="33" customHeight="1">
      <c r="B35" s="487"/>
      <c r="C35" s="490"/>
      <c r="D35" s="265" t="s">
        <v>274</v>
      </c>
      <c r="E35" s="308" t="s">
        <v>397</v>
      </c>
      <c r="F35" s="308" t="s">
        <v>398</v>
      </c>
      <c r="G35" s="308" t="s">
        <v>400</v>
      </c>
      <c r="H35" s="308" t="s">
        <v>399</v>
      </c>
      <c r="I35" s="308" t="s">
        <v>401</v>
      </c>
    </row>
    <row r="36" spans="2:10" ht="33" customHeight="1">
      <c r="B36" s="487"/>
      <c r="C36" s="490"/>
      <c r="D36" s="265" t="s">
        <v>277</v>
      </c>
      <c r="E36" s="308" t="s">
        <v>402</v>
      </c>
      <c r="F36" s="308" t="s">
        <v>403</v>
      </c>
      <c r="G36" s="308" t="s">
        <v>404</v>
      </c>
      <c r="H36" s="308" t="s">
        <v>405</v>
      </c>
      <c r="I36" s="308" t="s">
        <v>431</v>
      </c>
    </row>
    <row r="37" spans="2:10" ht="33" customHeight="1">
      <c r="B37" s="487"/>
      <c r="C37" s="490"/>
      <c r="D37" s="266" t="s">
        <v>114</v>
      </c>
      <c r="E37" s="308" t="s">
        <v>407</v>
      </c>
      <c r="F37" s="308" t="s">
        <v>410</v>
      </c>
      <c r="G37" s="308" t="s">
        <v>423</v>
      </c>
      <c r="H37" s="308" t="s">
        <v>408</v>
      </c>
      <c r="I37" s="308" t="s">
        <v>409</v>
      </c>
    </row>
    <row r="38" spans="2:10" ht="33" customHeight="1">
      <c r="B38" s="487"/>
      <c r="C38" s="490"/>
      <c r="D38" s="267" t="s">
        <v>275</v>
      </c>
      <c r="E38" s="308" t="s">
        <v>412</v>
      </c>
      <c r="F38" s="308" t="s">
        <v>413</v>
      </c>
      <c r="G38" s="308" t="s">
        <v>414</v>
      </c>
      <c r="H38" s="308" t="s">
        <v>415</v>
      </c>
      <c r="I38" s="308" t="s">
        <v>416</v>
      </c>
    </row>
    <row r="39" spans="2:10" ht="33" customHeight="1">
      <c r="B39" s="488"/>
      <c r="C39" s="491"/>
      <c r="D39" s="267" t="s">
        <v>278</v>
      </c>
      <c r="E39" s="308" t="s">
        <v>417</v>
      </c>
      <c r="F39" s="308" t="s">
        <v>418</v>
      </c>
      <c r="G39" s="308" t="s">
        <v>419</v>
      </c>
      <c r="H39" s="308" t="s">
        <v>420</v>
      </c>
      <c r="I39" s="308" t="s">
        <v>432</v>
      </c>
    </row>
    <row r="40" spans="2:10" ht="33" customHeight="1">
      <c r="B40" s="486">
        <v>7</v>
      </c>
      <c r="C40" s="489" t="s">
        <v>72</v>
      </c>
      <c r="D40" s="71" t="s">
        <v>273</v>
      </c>
      <c r="E40" s="308" t="s">
        <v>312</v>
      </c>
      <c r="F40" s="308" t="s">
        <v>395</v>
      </c>
      <c r="G40" s="308" t="s">
        <v>394</v>
      </c>
      <c r="H40" s="308" t="s">
        <v>396</v>
      </c>
      <c r="I40" s="308" t="s">
        <v>393</v>
      </c>
    </row>
    <row r="41" spans="2:10" ht="33" customHeight="1">
      <c r="B41" s="487"/>
      <c r="C41" s="490"/>
      <c r="D41" s="265" t="s">
        <v>274</v>
      </c>
      <c r="E41" s="308" t="s">
        <v>397</v>
      </c>
      <c r="F41" s="308" t="s">
        <v>400</v>
      </c>
      <c r="G41" s="308" t="s">
        <v>398</v>
      </c>
      <c r="H41" s="308" t="s">
        <v>399</v>
      </c>
      <c r="I41" s="308" t="s">
        <v>401</v>
      </c>
    </row>
    <row r="42" spans="2:10" ht="33" customHeight="1">
      <c r="B42" s="487"/>
      <c r="C42" s="490"/>
      <c r="D42" s="265" t="s">
        <v>277</v>
      </c>
      <c r="E42" s="308" t="s">
        <v>402</v>
      </c>
      <c r="F42" s="308" t="s">
        <v>404</v>
      </c>
      <c r="G42" s="308" t="s">
        <v>403</v>
      </c>
      <c r="H42" s="308" t="s">
        <v>431</v>
      </c>
      <c r="I42" s="308" t="s">
        <v>405</v>
      </c>
    </row>
    <row r="43" spans="2:10" ht="33" customHeight="1">
      <c r="B43" s="487"/>
      <c r="C43" s="490"/>
      <c r="D43" s="266" t="s">
        <v>114</v>
      </c>
      <c r="E43" s="308" t="s">
        <v>407</v>
      </c>
      <c r="F43" s="308" t="s">
        <v>408</v>
      </c>
      <c r="G43" s="308" t="s">
        <v>410</v>
      </c>
      <c r="H43" s="308" t="s">
        <v>423</v>
      </c>
      <c r="I43" s="308" t="s">
        <v>409</v>
      </c>
    </row>
    <row r="44" spans="2:10" ht="33" customHeight="1">
      <c r="B44" s="487"/>
      <c r="C44" s="490"/>
      <c r="D44" s="267" t="s">
        <v>275</v>
      </c>
      <c r="E44" s="308" t="s">
        <v>412</v>
      </c>
      <c r="F44" s="308" t="s">
        <v>413</v>
      </c>
      <c r="G44" s="308" t="s">
        <v>414</v>
      </c>
      <c r="H44" s="308" t="s">
        <v>416</v>
      </c>
      <c r="I44" s="308" t="s">
        <v>415</v>
      </c>
    </row>
    <row r="45" spans="2:10" ht="33" customHeight="1">
      <c r="B45" s="488"/>
      <c r="C45" s="491"/>
      <c r="D45" s="267" t="s">
        <v>278</v>
      </c>
      <c r="E45" s="308" t="s">
        <v>417</v>
      </c>
      <c r="F45" s="308" t="s">
        <v>420</v>
      </c>
      <c r="G45" s="308" t="s">
        <v>418</v>
      </c>
      <c r="H45" s="308" t="s">
        <v>421</v>
      </c>
      <c r="I45" s="308" t="s">
        <v>419</v>
      </c>
    </row>
    <row r="46" spans="2:10" ht="33" customHeight="1">
      <c r="B46" s="486">
        <v>8</v>
      </c>
      <c r="C46" s="489" t="s">
        <v>51</v>
      </c>
      <c r="D46" s="71" t="s">
        <v>273</v>
      </c>
      <c r="E46" s="308" t="s">
        <v>312</v>
      </c>
      <c r="F46" s="308" t="s">
        <v>393</v>
      </c>
      <c r="G46" s="308" t="s">
        <v>394</v>
      </c>
      <c r="H46" s="308" t="s">
        <v>396</v>
      </c>
      <c r="I46" s="308" t="s">
        <v>395</v>
      </c>
    </row>
    <row r="47" spans="2:10" ht="33" customHeight="1">
      <c r="B47" s="487"/>
      <c r="C47" s="490"/>
      <c r="D47" s="265" t="s">
        <v>274</v>
      </c>
      <c r="E47" s="308" t="s">
        <v>397</v>
      </c>
      <c r="F47" s="308" t="s">
        <v>398</v>
      </c>
      <c r="G47" s="308" t="s">
        <v>399</v>
      </c>
      <c r="H47" s="308" t="s">
        <v>401</v>
      </c>
      <c r="I47" s="308" t="s">
        <v>400</v>
      </c>
    </row>
    <row r="48" spans="2:10" ht="33" customHeight="1">
      <c r="B48" s="487"/>
      <c r="C48" s="490"/>
      <c r="D48" s="265" t="s">
        <v>277</v>
      </c>
      <c r="E48" s="308" t="s">
        <v>402</v>
      </c>
      <c r="F48" s="308" t="s">
        <v>403</v>
      </c>
      <c r="G48" s="308" t="s">
        <v>404</v>
      </c>
      <c r="H48" s="308" t="s">
        <v>405</v>
      </c>
      <c r="I48" s="308" t="s">
        <v>428</v>
      </c>
    </row>
    <row r="49" spans="2:9" ht="33" customHeight="1">
      <c r="B49" s="487"/>
      <c r="C49" s="490"/>
      <c r="D49" s="266" t="s">
        <v>114</v>
      </c>
      <c r="E49" s="308" t="s">
        <v>407</v>
      </c>
      <c r="F49" s="308" t="s">
        <v>410</v>
      </c>
      <c r="G49" s="308" t="s">
        <v>409</v>
      </c>
      <c r="H49" s="308" t="s">
        <v>408</v>
      </c>
      <c r="I49" s="308" t="s">
        <v>423</v>
      </c>
    </row>
    <row r="50" spans="2:9" ht="33" customHeight="1">
      <c r="B50" s="487"/>
      <c r="C50" s="490"/>
      <c r="D50" s="267" t="s">
        <v>275</v>
      </c>
      <c r="E50" s="308" t="s">
        <v>412</v>
      </c>
      <c r="F50" s="308" t="s">
        <v>413</v>
      </c>
      <c r="G50" s="308" t="s">
        <v>414</v>
      </c>
      <c r="H50" s="308" t="s">
        <v>415</v>
      </c>
      <c r="I50" s="308" t="s">
        <v>433</v>
      </c>
    </row>
    <row r="51" spans="2:9" ht="33" customHeight="1">
      <c r="B51" s="488"/>
      <c r="C51" s="491"/>
      <c r="D51" s="267" t="s">
        <v>278</v>
      </c>
      <c r="E51" s="308" t="s">
        <v>417</v>
      </c>
      <c r="F51" s="308" t="s">
        <v>418</v>
      </c>
      <c r="G51" s="308" t="s">
        <v>419</v>
      </c>
      <c r="H51" s="308" t="s">
        <v>420</v>
      </c>
      <c r="I51" s="308" t="s">
        <v>434</v>
      </c>
    </row>
    <row r="52" spans="2:9" ht="33" customHeight="1">
      <c r="B52" s="486">
        <v>9</v>
      </c>
      <c r="C52" s="489" t="s">
        <v>73</v>
      </c>
      <c r="D52" s="71" t="s">
        <v>273</v>
      </c>
      <c r="E52" s="308" t="s">
        <v>312</v>
      </c>
      <c r="F52" s="308" t="s">
        <v>393</v>
      </c>
      <c r="G52" s="308" t="s">
        <v>395</v>
      </c>
      <c r="H52" s="308" t="s">
        <v>394</v>
      </c>
      <c r="I52" s="308" t="s">
        <v>425</v>
      </c>
    </row>
    <row r="53" spans="2:9" ht="33" customHeight="1">
      <c r="B53" s="487"/>
      <c r="C53" s="490"/>
      <c r="D53" s="265" t="s">
        <v>274</v>
      </c>
      <c r="E53" s="308" t="s">
        <v>397</v>
      </c>
      <c r="F53" s="308" t="s">
        <v>398</v>
      </c>
      <c r="G53" s="308" t="s">
        <v>399</v>
      </c>
      <c r="H53" s="308" t="s">
        <v>400</v>
      </c>
      <c r="I53" s="308" t="s">
        <v>401</v>
      </c>
    </row>
    <row r="54" spans="2:9" ht="33" customHeight="1">
      <c r="B54" s="487"/>
      <c r="C54" s="490"/>
      <c r="D54" s="265" t="s">
        <v>277</v>
      </c>
      <c r="E54" s="308" t="s">
        <v>402</v>
      </c>
      <c r="F54" s="308" t="s">
        <v>403</v>
      </c>
      <c r="G54" s="308" t="s">
        <v>404</v>
      </c>
      <c r="H54" s="308" t="s">
        <v>406</v>
      </c>
      <c r="I54" s="308" t="s">
        <v>405</v>
      </c>
    </row>
    <row r="55" spans="2:9" ht="33" customHeight="1">
      <c r="B55" s="487"/>
      <c r="C55" s="490"/>
      <c r="D55" s="266" t="s">
        <v>114</v>
      </c>
      <c r="E55" s="308" t="s">
        <v>407</v>
      </c>
      <c r="F55" s="308" t="s">
        <v>409</v>
      </c>
      <c r="G55" s="308" t="s">
        <v>408</v>
      </c>
      <c r="H55" s="308" t="s">
        <v>423</v>
      </c>
      <c r="I55" s="308" t="s">
        <v>410</v>
      </c>
    </row>
    <row r="56" spans="2:9" ht="33" customHeight="1">
      <c r="B56" s="487"/>
      <c r="C56" s="490"/>
      <c r="D56" s="267" t="s">
        <v>275</v>
      </c>
      <c r="E56" s="308" t="s">
        <v>412</v>
      </c>
      <c r="F56" s="308" t="s">
        <v>413</v>
      </c>
      <c r="G56" s="308" t="s">
        <v>414</v>
      </c>
      <c r="H56" s="308" t="s">
        <v>433</v>
      </c>
      <c r="I56" s="308" t="s">
        <v>416</v>
      </c>
    </row>
    <row r="57" spans="2:9" ht="33" customHeight="1">
      <c r="B57" s="488"/>
      <c r="C57" s="491"/>
      <c r="D57" s="267" t="s">
        <v>278</v>
      </c>
      <c r="E57" s="308" t="s">
        <v>417</v>
      </c>
      <c r="F57" s="308" t="s">
        <v>418</v>
      </c>
      <c r="G57" s="308" t="s">
        <v>419</v>
      </c>
      <c r="H57" s="308" t="s">
        <v>421</v>
      </c>
      <c r="I57" s="308" t="s">
        <v>420</v>
      </c>
    </row>
    <row r="58" spans="2:9" ht="33" customHeight="1">
      <c r="B58" s="486">
        <v>10</v>
      </c>
      <c r="C58" s="489" t="s">
        <v>52</v>
      </c>
      <c r="D58" s="71" t="s">
        <v>273</v>
      </c>
      <c r="E58" s="308" t="s">
        <v>312</v>
      </c>
      <c r="F58" s="308" t="s">
        <v>393</v>
      </c>
      <c r="G58" s="308" t="s">
        <v>394</v>
      </c>
      <c r="H58" s="308" t="s">
        <v>396</v>
      </c>
      <c r="I58" s="308" t="s">
        <v>435</v>
      </c>
    </row>
    <row r="59" spans="2:9" ht="33" customHeight="1">
      <c r="B59" s="487"/>
      <c r="C59" s="490"/>
      <c r="D59" s="265" t="s">
        <v>274</v>
      </c>
      <c r="E59" s="308" t="s">
        <v>397</v>
      </c>
      <c r="F59" s="308" t="s">
        <v>398</v>
      </c>
      <c r="G59" s="308" t="s">
        <v>399</v>
      </c>
      <c r="H59" s="308" t="s">
        <v>400</v>
      </c>
      <c r="I59" s="308" t="s">
        <v>401</v>
      </c>
    </row>
    <row r="60" spans="2:9" ht="33" customHeight="1">
      <c r="B60" s="487"/>
      <c r="C60" s="490"/>
      <c r="D60" s="265" t="s">
        <v>277</v>
      </c>
      <c r="E60" s="308" t="s">
        <v>402</v>
      </c>
      <c r="F60" s="308" t="s">
        <v>404</v>
      </c>
      <c r="G60" s="308" t="s">
        <v>436</v>
      </c>
      <c r="H60" s="308" t="s">
        <v>405</v>
      </c>
      <c r="I60" s="308" t="s">
        <v>431</v>
      </c>
    </row>
    <row r="61" spans="2:9" ht="33" customHeight="1">
      <c r="B61" s="487"/>
      <c r="C61" s="490"/>
      <c r="D61" s="266" t="s">
        <v>114</v>
      </c>
      <c r="E61" s="308" t="s">
        <v>409</v>
      </c>
      <c r="F61" s="308" t="s">
        <v>407</v>
      </c>
      <c r="G61" s="308" t="s">
        <v>410</v>
      </c>
      <c r="H61" s="308" t="s">
        <v>408</v>
      </c>
      <c r="I61" s="308" t="s">
        <v>423</v>
      </c>
    </row>
    <row r="62" spans="2:9" ht="33" customHeight="1">
      <c r="B62" s="487"/>
      <c r="C62" s="490"/>
      <c r="D62" s="267" t="s">
        <v>275</v>
      </c>
      <c r="E62" s="308" t="s">
        <v>412</v>
      </c>
      <c r="F62" s="308" t="s">
        <v>413</v>
      </c>
      <c r="G62" s="308" t="s">
        <v>424</v>
      </c>
      <c r="H62" s="308" t="s">
        <v>414</v>
      </c>
      <c r="I62" s="308" t="s">
        <v>415</v>
      </c>
    </row>
    <row r="63" spans="2:9" ht="33" customHeight="1">
      <c r="B63" s="488"/>
      <c r="C63" s="491"/>
      <c r="D63" s="269" t="s">
        <v>278</v>
      </c>
      <c r="E63" s="309" t="s">
        <v>417</v>
      </c>
      <c r="F63" s="309" t="s">
        <v>418</v>
      </c>
      <c r="G63" s="309" t="s">
        <v>419</v>
      </c>
      <c r="H63" s="309" t="s">
        <v>420</v>
      </c>
      <c r="I63" s="309" t="s">
        <v>437</v>
      </c>
    </row>
    <row r="64" spans="2:9" ht="33" customHeight="1">
      <c r="B64" s="486">
        <v>11</v>
      </c>
      <c r="C64" s="489" t="s">
        <v>53</v>
      </c>
      <c r="D64" s="71" t="s">
        <v>273</v>
      </c>
      <c r="E64" s="308" t="s">
        <v>312</v>
      </c>
      <c r="F64" s="308" t="s">
        <v>393</v>
      </c>
      <c r="G64" s="308" t="s">
        <v>394</v>
      </c>
      <c r="H64" s="308" t="s">
        <v>395</v>
      </c>
      <c r="I64" s="308" t="s">
        <v>396</v>
      </c>
    </row>
    <row r="65" spans="2:9" ht="33" customHeight="1">
      <c r="B65" s="487"/>
      <c r="C65" s="490"/>
      <c r="D65" s="265" t="s">
        <v>274</v>
      </c>
      <c r="E65" s="308" t="s">
        <v>397</v>
      </c>
      <c r="F65" s="308" t="s">
        <v>398</v>
      </c>
      <c r="G65" s="308" t="s">
        <v>399</v>
      </c>
      <c r="H65" s="308" t="s">
        <v>400</v>
      </c>
      <c r="I65" s="308" t="s">
        <v>401</v>
      </c>
    </row>
    <row r="66" spans="2:9" ht="33" customHeight="1">
      <c r="B66" s="487"/>
      <c r="C66" s="490"/>
      <c r="D66" s="265" t="s">
        <v>277</v>
      </c>
      <c r="E66" s="308" t="s">
        <v>402</v>
      </c>
      <c r="F66" s="308" t="s">
        <v>404</v>
      </c>
      <c r="G66" s="308" t="s">
        <v>403</v>
      </c>
      <c r="H66" s="308" t="s">
        <v>406</v>
      </c>
      <c r="I66" s="308" t="s">
        <v>422</v>
      </c>
    </row>
    <row r="67" spans="2:9" ht="33" customHeight="1">
      <c r="B67" s="487"/>
      <c r="C67" s="490"/>
      <c r="D67" s="266" t="s">
        <v>114</v>
      </c>
      <c r="E67" s="308" t="s">
        <v>407</v>
      </c>
      <c r="F67" s="308" t="s">
        <v>408</v>
      </c>
      <c r="G67" s="308" t="s">
        <v>409</v>
      </c>
      <c r="H67" s="308" t="s">
        <v>411</v>
      </c>
      <c r="I67" s="308" t="s">
        <v>423</v>
      </c>
    </row>
    <row r="68" spans="2:9" ht="33" customHeight="1">
      <c r="B68" s="487"/>
      <c r="C68" s="490"/>
      <c r="D68" s="267" t="s">
        <v>275</v>
      </c>
      <c r="E68" s="308" t="s">
        <v>412</v>
      </c>
      <c r="F68" s="308" t="s">
        <v>413</v>
      </c>
      <c r="G68" s="308" t="s">
        <v>416</v>
      </c>
      <c r="H68" s="308" t="s">
        <v>414</v>
      </c>
      <c r="I68" s="308" t="s">
        <v>415</v>
      </c>
    </row>
    <row r="69" spans="2:9" ht="33" customHeight="1">
      <c r="B69" s="488"/>
      <c r="C69" s="491"/>
      <c r="D69" s="267" t="s">
        <v>278</v>
      </c>
      <c r="E69" s="308" t="s">
        <v>417</v>
      </c>
      <c r="F69" s="308" t="s">
        <v>418</v>
      </c>
      <c r="G69" s="308" t="s">
        <v>419</v>
      </c>
      <c r="H69" s="308" t="s">
        <v>420</v>
      </c>
      <c r="I69" s="308" t="s">
        <v>426</v>
      </c>
    </row>
    <row r="70" spans="2:9" ht="33" customHeight="1">
      <c r="B70" s="486">
        <v>12</v>
      </c>
      <c r="C70" s="489" t="s">
        <v>74</v>
      </c>
      <c r="D70" s="71" t="s">
        <v>273</v>
      </c>
      <c r="E70" s="308" t="s">
        <v>312</v>
      </c>
      <c r="F70" s="308" t="s">
        <v>393</v>
      </c>
      <c r="G70" s="308" t="s">
        <v>394</v>
      </c>
      <c r="H70" s="308" t="s">
        <v>395</v>
      </c>
      <c r="I70" s="308" t="s">
        <v>396</v>
      </c>
    </row>
    <row r="71" spans="2:9" ht="33" customHeight="1">
      <c r="B71" s="487"/>
      <c r="C71" s="490"/>
      <c r="D71" s="265" t="s">
        <v>274</v>
      </c>
      <c r="E71" s="308" t="s">
        <v>397</v>
      </c>
      <c r="F71" s="308" t="s">
        <v>398</v>
      </c>
      <c r="G71" s="308" t="s">
        <v>399</v>
      </c>
      <c r="H71" s="308" t="s">
        <v>400</v>
      </c>
      <c r="I71" s="308" t="s">
        <v>401</v>
      </c>
    </row>
    <row r="72" spans="2:9" ht="33" customHeight="1">
      <c r="B72" s="487"/>
      <c r="C72" s="490"/>
      <c r="D72" s="265" t="s">
        <v>277</v>
      </c>
      <c r="E72" s="308" t="s">
        <v>402</v>
      </c>
      <c r="F72" s="308" t="s">
        <v>403</v>
      </c>
      <c r="G72" s="308" t="s">
        <v>404</v>
      </c>
      <c r="H72" s="308" t="s">
        <v>422</v>
      </c>
      <c r="I72" s="308" t="s">
        <v>405</v>
      </c>
    </row>
    <row r="73" spans="2:9" ht="33" customHeight="1">
      <c r="B73" s="487"/>
      <c r="C73" s="490"/>
      <c r="D73" s="266" t="s">
        <v>114</v>
      </c>
      <c r="E73" s="308" t="s">
        <v>407</v>
      </c>
      <c r="F73" s="308" t="s">
        <v>410</v>
      </c>
      <c r="G73" s="308" t="s">
        <v>408</v>
      </c>
      <c r="H73" s="308" t="s">
        <v>409</v>
      </c>
      <c r="I73" s="308" t="s">
        <v>411</v>
      </c>
    </row>
    <row r="74" spans="2:9" ht="33" customHeight="1">
      <c r="B74" s="487"/>
      <c r="C74" s="490"/>
      <c r="D74" s="267" t="s">
        <v>275</v>
      </c>
      <c r="E74" s="308" t="s">
        <v>412</v>
      </c>
      <c r="F74" s="308" t="s">
        <v>413</v>
      </c>
      <c r="G74" s="308" t="s">
        <v>414</v>
      </c>
      <c r="H74" s="308" t="s">
        <v>415</v>
      </c>
      <c r="I74" s="308" t="s">
        <v>433</v>
      </c>
    </row>
    <row r="75" spans="2:9" ht="33" customHeight="1">
      <c r="B75" s="488"/>
      <c r="C75" s="491"/>
      <c r="D75" s="267" t="s">
        <v>278</v>
      </c>
      <c r="E75" s="308" t="s">
        <v>417</v>
      </c>
      <c r="F75" s="308" t="s">
        <v>418</v>
      </c>
      <c r="G75" s="308" t="s">
        <v>419</v>
      </c>
      <c r="H75" s="308" t="s">
        <v>420</v>
      </c>
      <c r="I75" s="308" t="s">
        <v>437</v>
      </c>
    </row>
    <row r="76" spans="2:9" ht="33" customHeight="1">
      <c r="B76" s="486">
        <v>13</v>
      </c>
      <c r="C76" s="489" t="s">
        <v>75</v>
      </c>
      <c r="D76" s="71" t="s">
        <v>273</v>
      </c>
      <c r="E76" s="308" t="s">
        <v>312</v>
      </c>
      <c r="F76" s="308" t="s">
        <v>393</v>
      </c>
      <c r="G76" s="308" t="s">
        <v>395</v>
      </c>
      <c r="H76" s="308" t="s">
        <v>394</v>
      </c>
      <c r="I76" s="308" t="s">
        <v>396</v>
      </c>
    </row>
    <row r="77" spans="2:9" ht="33" customHeight="1">
      <c r="B77" s="487"/>
      <c r="C77" s="490"/>
      <c r="D77" s="265" t="s">
        <v>274</v>
      </c>
      <c r="E77" s="308" t="s">
        <v>397</v>
      </c>
      <c r="F77" s="308" t="s">
        <v>398</v>
      </c>
      <c r="G77" s="308" t="s">
        <v>400</v>
      </c>
      <c r="H77" s="308" t="s">
        <v>401</v>
      </c>
      <c r="I77" s="308" t="s">
        <v>399</v>
      </c>
    </row>
    <row r="78" spans="2:9" ht="33" customHeight="1">
      <c r="B78" s="487"/>
      <c r="C78" s="490"/>
      <c r="D78" s="265" t="s">
        <v>277</v>
      </c>
      <c r="E78" s="308" t="s">
        <v>402</v>
      </c>
      <c r="F78" s="308" t="s">
        <v>403</v>
      </c>
      <c r="G78" s="308" t="s">
        <v>404</v>
      </c>
      <c r="H78" s="308" t="s">
        <v>422</v>
      </c>
      <c r="I78" s="308" t="s">
        <v>405</v>
      </c>
    </row>
    <row r="79" spans="2:9" ht="33" customHeight="1">
      <c r="B79" s="487"/>
      <c r="C79" s="490"/>
      <c r="D79" s="266" t="s">
        <v>114</v>
      </c>
      <c r="E79" s="308" t="s">
        <v>407</v>
      </c>
      <c r="F79" s="308" t="s">
        <v>408</v>
      </c>
      <c r="G79" s="308" t="s">
        <v>410</v>
      </c>
      <c r="H79" s="308" t="s">
        <v>409</v>
      </c>
      <c r="I79" s="308" t="s">
        <v>423</v>
      </c>
    </row>
    <row r="80" spans="2:9" ht="33" customHeight="1">
      <c r="B80" s="487"/>
      <c r="C80" s="490"/>
      <c r="D80" s="267" t="s">
        <v>275</v>
      </c>
      <c r="E80" s="308" t="s">
        <v>412</v>
      </c>
      <c r="F80" s="308" t="s">
        <v>413</v>
      </c>
      <c r="G80" s="308" t="s">
        <v>424</v>
      </c>
      <c r="H80" s="308" t="s">
        <v>415</v>
      </c>
      <c r="I80" s="308" t="s">
        <v>414</v>
      </c>
    </row>
    <row r="81" spans="2:9" ht="33" customHeight="1">
      <c r="B81" s="488"/>
      <c r="C81" s="491"/>
      <c r="D81" s="267" t="s">
        <v>278</v>
      </c>
      <c r="E81" s="308" t="s">
        <v>417</v>
      </c>
      <c r="F81" s="308" t="s">
        <v>418</v>
      </c>
      <c r="G81" s="308" t="s">
        <v>420</v>
      </c>
      <c r="H81" s="308" t="s">
        <v>419</v>
      </c>
      <c r="I81" s="308" t="s">
        <v>434</v>
      </c>
    </row>
    <row r="82" spans="2:9" ht="33" customHeight="1">
      <c r="B82" s="486">
        <v>14</v>
      </c>
      <c r="C82" s="489" t="s">
        <v>76</v>
      </c>
      <c r="D82" s="71" t="s">
        <v>273</v>
      </c>
      <c r="E82" s="308" t="s">
        <v>312</v>
      </c>
      <c r="F82" s="308" t="s">
        <v>396</v>
      </c>
      <c r="G82" s="308" t="s">
        <v>393</v>
      </c>
      <c r="H82" s="308" t="s">
        <v>394</v>
      </c>
      <c r="I82" s="308" t="s">
        <v>395</v>
      </c>
    </row>
    <row r="83" spans="2:9" ht="33" customHeight="1">
      <c r="B83" s="487"/>
      <c r="C83" s="490"/>
      <c r="D83" s="265" t="s">
        <v>274</v>
      </c>
      <c r="E83" s="308" t="s">
        <v>397</v>
      </c>
      <c r="F83" s="308" t="s">
        <v>398</v>
      </c>
      <c r="G83" s="308" t="s">
        <v>400</v>
      </c>
      <c r="H83" s="308" t="s">
        <v>399</v>
      </c>
      <c r="I83" s="308" t="s">
        <v>401</v>
      </c>
    </row>
    <row r="84" spans="2:9" ht="33" customHeight="1">
      <c r="B84" s="487"/>
      <c r="C84" s="490"/>
      <c r="D84" s="265" t="s">
        <v>277</v>
      </c>
      <c r="E84" s="308" t="s">
        <v>402</v>
      </c>
      <c r="F84" s="308" t="s">
        <v>403</v>
      </c>
      <c r="G84" s="308" t="s">
        <v>404</v>
      </c>
      <c r="H84" s="308" t="s">
        <v>405</v>
      </c>
      <c r="I84" s="308" t="s">
        <v>431</v>
      </c>
    </row>
    <row r="85" spans="2:9" ht="33" customHeight="1">
      <c r="B85" s="487"/>
      <c r="C85" s="490"/>
      <c r="D85" s="266" t="s">
        <v>114</v>
      </c>
      <c r="E85" s="308" t="s">
        <v>407</v>
      </c>
      <c r="F85" s="308" t="s">
        <v>409</v>
      </c>
      <c r="G85" s="308" t="s">
        <v>408</v>
      </c>
      <c r="H85" s="308" t="s">
        <v>410</v>
      </c>
      <c r="I85" s="308" t="s">
        <v>411</v>
      </c>
    </row>
    <row r="86" spans="2:9" ht="33" customHeight="1">
      <c r="B86" s="487"/>
      <c r="C86" s="490"/>
      <c r="D86" s="267" t="s">
        <v>275</v>
      </c>
      <c r="E86" s="308" t="s">
        <v>412</v>
      </c>
      <c r="F86" s="308" t="s">
        <v>413</v>
      </c>
      <c r="G86" s="308" t="s">
        <v>414</v>
      </c>
      <c r="H86" s="308" t="s">
        <v>415</v>
      </c>
      <c r="I86" s="308" t="s">
        <v>416</v>
      </c>
    </row>
    <row r="87" spans="2:9" ht="33" customHeight="1">
      <c r="B87" s="488"/>
      <c r="C87" s="491"/>
      <c r="D87" s="267" t="s">
        <v>278</v>
      </c>
      <c r="E87" s="308" t="s">
        <v>417</v>
      </c>
      <c r="F87" s="308" t="s">
        <v>418</v>
      </c>
      <c r="G87" s="308" t="s">
        <v>419</v>
      </c>
      <c r="H87" s="308" t="s">
        <v>426</v>
      </c>
      <c r="I87" s="308" t="s">
        <v>420</v>
      </c>
    </row>
    <row r="88" spans="2:9" ht="33" customHeight="1">
      <c r="B88" s="486">
        <v>15</v>
      </c>
      <c r="C88" s="489" t="s">
        <v>77</v>
      </c>
      <c r="D88" s="71" t="s">
        <v>273</v>
      </c>
      <c r="E88" s="308" t="s">
        <v>312</v>
      </c>
      <c r="F88" s="308" t="s">
        <v>393</v>
      </c>
      <c r="G88" s="308" t="s">
        <v>394</v>
      </c>
      <c r="H88" s="308" t="s">
        <v>396</v>
      </c>
      <c r="I88" s="308" t="s">
        <v>425</v>
      </c>
    </row>
    <row r="89" spans="2:9" ht="33" customHeight="1">
      <c r="B89" s="487"/>
      <c r="C89" s="490"/>
      <c r="D89" s="265" t="s">
        <v>274</v>
      </c>
      <c r="E89" s="308" t="s">
        <v>397</v>
      </c>
      <c r="F89" s="308" t="s">
        <v>398</v>
      </c>
      <c r="G89" s="308" t="s">
        <v>400</v>
      </c>
      <c r="H89" s="308" t="s">
        <v>399</v>
      </c>
      <c r="I89" s="308" t="s">
        <v>401</v>
      </c>
    </row>
    <row r="90" spans="2:9" ht="33" customHeight="1">
      <c r="B90" s="487"/>
      <c r="C90" s="490"/>
      <c r="D90" s="265" t="s">
        <v>277</v>
      </c>
      <c r="E90" s="308" t="s">
        <v>402</v>
      </c>
      <c r="F90" s="308" t="s">
        <v>404</v>
      </c>
      <c r="G90" s="308" t="s">
        <v>403</v>
      </c>
      <c r="H90" s="308" t="s">
        <v>405</v>
      </c>
      <c r="I90" s="308" t="s">
        <v>406</v>
      </c>
    </row>
    <row r="91" spans="2:9" ht="33" customHeight="1">
      <c r="B91" s="487"/>
      <c r="C91" s="490"/>
      <c r="D91" s="266" t="s">
        <v>114</v>
      </c>
      <c r="E91" s="308" t="s">
        <v>407</v>
      </c>
      <c r="F91" s="308" t="s">
        <v>410</v>
      </c>
      <c r="G91" s="308" t="s">
        <v>438</v>
      </c>
      <c r="H91" s="308" t="s">
        <v>408</v>
      </c>
      <c r="I91" s="308" t="s">
        <v>409</v>
      </c>
    </row>
    <row r="92" spans="2:9" ht="33" customHeight="1">
      <c r="B92" s="487"/>
      <c r="C92" s="490"/>
      <c r="D92" s="267" t="s">
        <v>275</v>
      </c>
      <c r="E92" s="308" t="s">
        <v>412</v>
      </c>
      <c r="F92" s="308" t="s">
        <v>413</v>
      </c>
      <c r="G92" s="308" t="s">
        <v>416</v>
      </c>
      <c r="H92" s="308" t="s">
        <v>414</v>
      </c>
      <c r="I92" s="308" t="s">
        <v>415</v>
      </c>
    </row>
    <row r="93" spans="2:9" ht="33" customHeight="1">
      <c r="B93" s="488"/>
      <c r="C93" s="491"/>
      <c r="D93" s="269" t="s">
        <v>278</v>
      </c>
      <c r="E93" s="309" t="s">
        <v>417</v>
      </c>
      <c r="F93" s="309" t="s">
        <v>418</v>
      </c>
      <c r="G93" s="309" t="s">
        <v>419</v>
      </c>
      <c r="H93" s="309" t="s">
        <v>420</v>
      </c>
      <c r="I93" s="309" t="s">
        <v>426</v>
      </c>
    </row>
    <row r="94" spans="2:9" ht="33" customHeight="1">
      <c r="B94" s="486">
        <v>16</v>
      </c>
      <c r="C94" s="489" t="s">
        <v>54</v>
      </c>
      <c r="D94" s="71" t="s">
        <v>273</v>
      </c>
      <c r="E94" s="308" t="s">
        <v>312</v>
      </c>
      <c r="F94" s="308" t="s">
        <v>395</v>
      </c>
      <c r="G94" s="308" t="s">
        <v>393</v>
      </c>
      <c r="H94" s="308" t="s">
        <v>394</v>
      </c>
      <c r="I94" s="308" t="s">
        <v>425</v>
      </c>
    </row>
    <row r="95" spans="2:9" ht="33" customHeight="1">
      <c r="B95" s="487"/>
      <c r="C95" s="490"/>
      <c r="D95" s="265" t="s">
        <v>274</v>
      </c>
      <c r="E95" s="308" t="s">
        <v>397</v>
      </c>
      <c r="F95" s="308" t="s">
        <v>398</v>
      </c>
      <c r="G95" s="308" t="s">
        <v>400</v>
      </c>
      <c r="H95" s="308" t="s">
        <v>399</v>
      </c>
      <c r="I95" s="308" t="s">
        <v>401</v>
      </c>
    </row>
    <row r="96" spans="2:9" ht="33" customHeight="1">
      <c r="B96" s="487"/>
      <c r="C96" s="490"/>
      <c r="D96" s="265" t="s">
        <v>277</v>
      </c>
      <c r="E96" s="308" t="s">
        <v>402</v>
      </c>
      <c r="F96" s="308" t="s">
        <v>403</v>
      </c>
      <c r="G96" s="308" t="s">
        <v>404</v>
      </c>
      <c r="H96" s="308" t="s">
        <v>405</v>
      </c>
      <c r="I96" s="308" t="s">
        <v>431</v>
      </c>
    </row>
    <row r="97" spans="2:9" ht="33" customHeight="1">
      <c r="B97" s="487"/>
      <c r="C97" s="490"/>
      <c r="D97" s="266" t="s">
        <v>114</v>
      </c>
      <c r="E97" s="308" t="s">
        <v>407</v>
      </c>
      <c r="F97" s="308" t="s">
        <v>408</v>
      </c>
      <c r="G97" s="308" t="s">
        <v>410</v>
      </c>
      <c r="H97" s="308" t="s">
        <v>409</v>
      </c>
      <c r="I97" s="308" t="s">
        <v>423</v>
      </c>
    </row>
    <row r="98" spans="2:9" ht="33" customHeight="1">
      <c r="B98" s="487"/>
      <c r="C98" s="490"/>
      <c r="D98" s="267" t="s">
        <v>275</v>
      </c>
      <c r="E98" s="308" t="s">
        <v>412</v>
      </c>
      <c r="F98" s="308" t="s">
        <v>413</v>
      </c>
      <c r="G98" s="308" t="s">
        <v>414</v>
      </c>
      <c r="H98" s="308" t="s">
        <v>415</v>
      </c>
      <c r="I98" s="308" t="s">
        <v>433</v>
      </c>
    </row>
    <row r="99" spans="2:9" ht="33" customHeight="1">
      <c r="B99" s="488"/>
      <c r="C99" s="491"/>
      <c r="D99" s="267" t="s">
        <v>278</v>
      </c>
      <c r="E99" s="308" t="s">
        <v>418</v>
      </c>
      <c r="F99" s="308" t="s">
        <v>417</v>
      </c>
      <c r="G99" s="308" t="s">
        <v>419</v>
      </c>
      <c r="H99" s="308" t="s">
        <v>420</v>
      </c>
      <c r="I99" s="308" t="s">
        <v>439</v>
      </c>
    </row>
    <row r="100" spans="2:9" ht="33" customHeight="1">
      <c r="B100" s="486">
        <v>17</v>
      </c>
      <c r="C100" s="489" t="s">
        <v>78</v>
      </c>
      <c r="D100" s="71" t="s">
        <v>273</v>
      </c>
      <c r="E100" s="308" t="s">
        <v>312</v>
      </c>
      <c r="F100" s="308" t="s">
        <v>393</v>
      </c>
      <c r="G100" s="308" t="s">
        <v>394</v>
      </c>
      <c r="H100" s="308" t="s">
        <v>425</v>
      </c>
      <c r="I100" s="308" t="s">
        <v>395</v>
      </c>
    </row>
    <row r="101" spans="2:9" ht="33" customHeight="1">
      <c r="B101" s="487"/>
      <c r="C101" s="490"/>
      <c r="D101" s="265" t="s">
        <v>274</v>
      </c>
      <c r="E101" s="308" t="s">
        <v>397</v>
      </c>
      <c r="F101" s="308" t="s">
        <v>398</v>
      </c>
      <c r="G101" s="308" t="s">
        <v>400</v>
      </c>
      <c r="H101" s="308" t="s">
        <v>399</v>
      </c>
      <c r="I101" s="308" t="s">
        <v>401</v>
      </c>
    </row>
    <row r="102" spans="2:9" ht="33" customHeight="1">
      <c r="B102" s="487"/>
      <c r="C102" s="490"/>
      <c r="D102" s="265" t="s">
        <v>277</v>
      </c>
      <c r="E102" s="308" t="s">
        <v>402</v>
      </c>
      <c r="F102" s="308" t="s">
        <v>403</v>
      </c>
      <c r="G102" s="308" t="s">
        <v>404</v>
      </c>
      <c r="H102" s="308" t="s">
        <v>405</v>
      </c>
      <c r="I102" s="308" t="s">
        <v>436</v>
      </c>
    </row>
    <row r="103" spans="2:9" ht="33" customHeight="1">
      <c r="B103" s="487"/>
      <c r="C103" s="490"/>
      <c r="D103" s="266" t="s">
        <v>114</v>
      </c>
      <c r="E103" s="308" t="s">
        <v>407</v>
      </c>
      <c r="F103" s="308" t="s">
        <v>408</v>
      </c>
      <c r="G103" s="308" t="s">
        <v>409</v>
      </c>
      <c r="H103" s="308" t="s">
        <v>411</v>
      </c>
      <c r="I103" s="308" t="s">
        <v>423</v>
      </c>
    </row>
    <row r="104" spans="2:9" ht="33" customHeight="1">
      <c r="B104" s="487"/>
      <c r="C104" s="490"/>
      <c r="D104" s="267" t="s">
        <v>275</v>
      </c>
      <c r="E104" s="308" t="s">
        <v>412</v>
      </c>
      <c r="F104" s="308" t="s">
        <v>413</v>
      </c>
      <c r="G104" s="308" t="s">
        <v>414</v>
      </c>
      <c r="H104" s="308" t="s">
        <v>415</v>
      </c>
      <c r="I104" s="308" t="s">
        <v>416</v>
      </c>
    </row>
    <row r="105" spans="2:9" ht="33" customHeight="1">
      <c r="B105" s="488"/>
      <c r="C105" s="491"/>
      <c r="D105" s="267" t="s">
        <v>278</v>
      </c>
      <c r="E105" s="308" t="s">
        <v>417</v>
      </c>
      <c r="F105" s="308" t="s">
        <v>418</v>
      </c>
      <c r="G105" s="308" t="s">
        <v>419</v>
      </c>
      <c r="H105" s="308" t="s">
        <v>440</v>
      </c>
      <c r="I105" s="308" t="s">
        <v>439</v>
      </c>
    </row>
    <row r="106" spans="2:9" ht="33" customHeight="1">
      <c r="B106" s="486">
        <v>18</v>
      </c>
      <c r="C106" s="489" t="s">
        <v>55</v>
      </c>
      <c r="D106" s="71" t="s">
        <v>273</v>
      </c>
      <c r="E106" s="308" t="s">
        <v>312</v>
      </c>
      <c r="F106" s="308" t="s">
        <v>393</v>
      </c>
      <c r="G106" s="308" t="s">
        <v>394</v>
      </c>
      <c r="H106" s="308" t="s">
        <v>395</v>
      </c>
      <c r="I106" s="308" t="s">
        <v>425</v>
      </c>
    </row>
    <row r="107" spans="2:9" ht="33" customHeight="1">
      <c r="B107" s="487"/>
      <c r="C107" s="490"/>
      <c r="D107" s="265" t="s">
        <v>274</v>
      </c>
      <c r="E107" s="308" t="s">
        <v>397</v>
      </c>
      <c r="F107" s="308" t="s">
        <v>398</v>
      </c>
      <c r="G107" s="308" t="s">
        <v>400</v>
      </c>
      <c r="H107" s="308" t="s">
        <v>399</v>
      </c>
      <c r="I107" s="308" t="s">
        <v>401</v>
      </c>
    </row>
    <row r="108" spans="2:9" ht="33" customHeight="1">
      <c r="B108" s="487"/>
      <c r="C108" s="490"/>
      <c r="D108" s="265" t="s">
        <v>277</v>
      </c>
      <c r="E108" s="308" t="s">
        <v>402</v>
      </c>
      <c r="F108" s="308" t="s">
        <v>404</v>
      </c>
      <c r="G108" s="308" t="s">
        <v>403</v>
      </c>
      <c r="H108" s="308" t="s">
        <v>405</v>
      </c>
      <c r="I108" s="308" t="s">
        <v>436</v>
      </c>
    </row>
    <row r="109" spans="2:9" ht="33" customHeight="1">
      <c r="B109" s="487"/>
      <c r="C109" s="490"/>
      <c r="D109" s="266" t="s">
        <v>114</v>
      </c>
      <c r="E109" s="308" t="s">
        <v>407</v>
      </c>
      <c r="F109" s="308" t="s">
        <v>409</v>
      </c>
      <c r="G109" s="308" t="s">
        <v>408</v>
      </c>
      <c r="H109" s="308" t="s">
        <v>410</v>
      </c>
      <c r="I109" s="308" t="s">
        <v>411</v>
      </c>
    </row>
    <row r="110" spans="2:9" ht="33" customHeight="1">
      <c r="B110" s="487"/>
      <c r="C110" s="490"/>
      <c r="D110" s="267" t="s">
        <v>275</v>
      </c>
      <c r="E110" s="308" t="s">
        <v>412</v>
      </c>
      <c r="F110" s="308" t="s">
        <v>413</v>
      </c>
      <c r="G110" s="308" t="s">
        <v>424</v>
      </c>
      <c r="H110" s="308" t="s">
        <v>414</v>
      </c>
      <c r="I110" s="308" t="s">
        <v>415</v>
      </c>
    </row>
    <row r="111" spans="2:9" ht="33" customHeight="1">
      <c r="B111" s="488"/>
      <c r="C111" s="491"/>
      <c r="D111" s="267" t="s">
        <v>278</v>
      </c>
      <c r="E111" s="308" t="s">
        <v>417</v>
      </c>
      <c r="F111" s="308" t="s">
        <v>418</v>
      </c>
      <c r="G111" s="308" t="s">
        <v>419</v>
      </c>
      <c r="H111" s="308" t="s">
        <v>420</v>
      </c>
      <c r="I111" s="308" t="s">
        <v>437</v>
      </c>
    </row>
    <row r="112" spans="2:9" ht="33" customHeight="1">
      <c r="B112" s="486">
        <v>19</v>
      </c>
      <c r="C112" s="489" t="s">
        <v>79</v>
      </c>
      <c r="D112" s="71" t="s">
        <v>273</v>
      </c>
      <c r="E112" s="308" t="s">
        <v>312</v>
      </c>
      <c r="F112" s="308" t="s">
        <v>393</v>
      </c>
      <c r="G112" s="308" t="s">
        <v>425</v>
      </c>
      <c r="H112" s="308" t="s">
        <v>394</v>
      </c>
      <c r="I112" s="308" t="s">
        <v>395</v>
      </c>
    </row>
    <row r="113" spans="2:9" ht="33" customHeight="1">
      <c r="B113" s="487"/>
      <c r="C113" s="490"/>
      <c r="D113" s="265" t="s">
        <v>274</v>
      </c>
      <c r="E113" s="308" t="s">
        <v>397</v>
      </c>
      <c r="F113" s="308" t="s">
        <v>398</v>
      </c>
      <c r="G113" s="308" t="s">
        <v>399</v>
      </c>
      <c r="H113" s="308" t="s">
        <v>401</v>
      </c>
      <c r="I113" s="308" t="s">
        <v>400</v>
      </c>
    </row>
    <row r="114" spans="2:9" ht="33" customHeight="1">
      <c r="B114" s="487"/>
      <c r="C114" s="490"/>
      <c r="D114" s="265" t="s">
        <v>277</v>
      </c>
      <c r="E114" s="308" t="s">
        <v>402</v>
      </c>
      <c r="F114" s="308" t="s">
        <v>403</v>
      </c>
      <c r="G114" s="308" t="s">
        <v>404</v>
      </c>
      <c r="H114" s="308" t="s">
        <v>428</v>
      </c>
      <c r="I114" s="308" t="s">
        <v>405</v>
      </c>
    </row>
    <row r="115" spans="2:9" ht="33" customHeight="1">
      <c r="B115" s="487"/>
      <c r="C115" s="490"/>
      <c r="D115" s="266" t="s">
        <v>114</v>
      </c>
      <c r="E115" s="308" t="s">
        <v>407</v>
      </c>
      <c r="F115" s="308" t="s">
        <v>410</v>
      </c>
      <c r="G115" s="308" t="s">
        <v>408</v>
      </c>
      <c r="H115" s="308" t="s">
        <v>409</v>
      </c>
      <c r="I115" s="308" t="s">
        <v>411</v>
      </c>
    </row>
    <row r="116" spans="2:9" ht="33" customHeight="1">
      <c r="B116" s="487"/>
      <c r="C116" s="490"/>
      <c r="D116" s="267" t="s">
        <v>275</v>
      </c>
      <c r="E116" s="308" t="s">
        <v>412</v>
      </c>
      <c r="F116" s="308" t="s">
        <v>413</v>
      </c>
      <c r="G116" s="308" t="s">
        <v>415</v>
      </c>
      <c r="H116" s="308" t="s">
        <v>414</v>
      </c>
      <c r="I116" s="308" t="s">
        <v>424</v>
      </c>
    </row>
    <row r="117" spans="2:9" ht="33" customHeight="1">
      <c r="B117" s="488"/>
      <c r="C117" s="491"/>
      <c r="D117" s="267" t="s">
        <v>278</v>
      </c>
      <c r="E117" s="308" t="s">
        <v>417</v>
      </c>
      <c r="F117" s="308" t="s">
        <v>418</v>
      </c>
      <c r="G117" s="308" t="s">
        <v>437</v>
      </c>
      <c r="H117" s="308" t="s">
        <v>419</v>
      </c>
      <c r="I117" s="308" t="s">
        <v>420</v>
      </c>
    </row>
    <row r="118" spans="2:9" ht="33" customHeight="1">
      <c r="B118" s="486">
        <v>20</v>
      </c>
      <c r="C118" s="489" t="s">
        <v>80</v>
      </c>
      <c r="D118" s="71" t="s">
        <v>273</v>
      </c>
      <c r="E118" s="308" t="s">
        <v>312</v>
      </c>
      <c r="F118" s="308" t="s">
        <v>393</v>
      </c>
      <c r="G118" s="308" t="s">
        <v>396</v>
      </c>
      <c r="H118" s="308" t="s">
        <v>394</v>
      </c>
      <c r="I118" s="308" t="s">
        <v>395</v>
      </c>
    </row>
    <row r="119" spans="2:9" ht="33" customHeight="1">
      <c r="B119" s="487"/>
      <c r="C119" s="490"/>
      <c r="D119" s="265" t="s">
        <v>274</v>
      </c>
      <c r="E119" s="308" t="s">
        <v>397</v>
      </c>
      <c r="F119" s="308" t="s">
        <v>398</v>
      </c>
      <c r="G119" s="308" t="s">
        <v>400</v>
      </c>
      <c r="H119" s="308" t="s">
        <v>441</v>
      </c>
      <c r="I119" s="308" t="s">
        <v>401</v>
      </c>
    </row>
    <row r="120" spans="2:9" ht="33" customHeight="1">
      <c r="B120" s="487"/>
      <c r="C120" s="490"/>
      <c r="D120" s="265" t="s">
        <v>277</v>
      </c>
      <c r="E120" s="308" t="s">
        <v>402</v>
      </c>
      <c r="F120" s="308" t="s">
        <v>404</v>
      </c>
      <c r="G120" s="308" t="s">
        <v>403</v>
      </c>
      <c r="H120" s="308" t="s">
        <v>422</v>
      </c>
      <c r="I120" s="308" t="s">
        <v>405</v>
      </c>
    </row>
    <row r="121" spans="2:9" ht="33" customHeight="1">
      <c r="B121" s="487"/>
      <c r="C121" s="490"/>
      <c r="D121" s="266" t="s">
        <v>114</v>
      </c>
      <c r="E121" s="308" t="s">
        <v>407</v>
      </c>
      <c r="F121" s="308" t="s">
        <v>410</v>
      </c>
      <c r="G121" s="308" t="s">
        <v>408</v>
      </c>
      <c r="H121" s="308" t="s">
        <v>409</v>
      </c>
      <c r="I121" s="308" t="s">
        <v>411</v>
      </c>
    </row>
    <row r="122" spans="2:9" ht="33" customHeight="1">
      <c r="B122" s="487"/>
      <c r="C122" s="490"/>
      <c r="D122" s="267" t="s">
        <v>275</v>
      </c>
      <c r="E122" s="308" t="s">
        <v>412</v>
      </c>
      <c r="F122" s="308" t="s">
        <v>413</v>
      </c>
      <c r="G122" s="308" t="s">
        <v>414</v>
      </c>
      <c r="H122" s="308" t="s">
        <v>415</v>
      </c>
      <c r="I122" s="308" t="s">
        <v>424</v>
      </c>
    </row>
    <row r="123" spans="2:9" ht="33" customHeight="1">
      <c r="B123" s="488"/>
      <c r="C123" s="491"/>
      <c r="D123" s="269" t="s">
        <v>278</v>
      </c>
      <c r="E123" s="309" t="s">
        <v>417</v>
      </c>
      <c r="F123" s="309" t="s">
        <v>418</v>
      </c>
      <c r="G123" s="309" t="s">
        <v>419</v>
      </c>
      <c r="H123" s="309" t="s">
        <v>420</v>
      </c>
      <c r="I123" s="309" t="s">
        <v>426</v>
      </c>
    </row>
    <row r="124" spans="2:9" ht="33" customHeight="1">
      <c r="B124" s="486">
        <v>21</v>
      </c>
      <c r="C124" s="489" t="s">
        <v>81</v>
      </c>
      <c r="D124" s="71" t="s">
        <v>273</v>
      </c>
      <c r="E124" s="308" t="s">
        <v>312</v>
      </c>
      <c r="F124" s="308" t="s">
        <v>393</v>
      </c>
      <c r="G124" s="308" t="s">
        <v>395</v>
      </c>
      <c r="H124" s="308" t="s">
        <v>394</v>
      </c>
      <c r="I124" s="308" t="s">
        <v>396</v>
      </c>
    </row>
    <row r="125" spans="2:9" ht="33" customHeight="1">
      <c r="B125" s="487"/>
      <c r="C125" s="490"/>
      <c r="D125" s="265" t="s">
        <v>274</v>
      </c>
      <c r="E125" s="308" t="s">
        <v>397</v>
      </c>
      <c r="F125" s="308" t="s">
        <v>398</v>
      </c>
      <c r="G125" s="308" t="s">
        <v>400</v>
      </c>
      <c r="H125" s="308" t="s">
        <v>401</v>
      </c>
      <c r="I125" s="308" t="s">
        <v>399</v>
      </c>
    </row>
    <row r="126" spans="2:9" ht="33" customHeight="1">
      <c r="B126" s="487"/>
      <c r="C126" s="490"/>
      <c r="D126" s="265" t="s">
        <v>277</v>
      </c>
      <c r="E126" s="308" t="s">
        <v>402</v>
      </c>
      <c r="F126" s="308" t="s">
        <v>403</v>
      </c>
      <c r="G126" s="308" t="s">
        <v>404</v>
      </c>
      <c r="H126" s="308" t="s">
        <v>405</v>
      </c>
      <c r="I126" s="308" t="s">
        <v>431</v>
      </c>
    </row>
    <row r="127" spans="2:9" ht="33" customHeight="1">
      <c r="B127" s="487"/>
      <c r="C127" s="490"/>
      <c r="D127" s="266" t="s">
        <v>114</v>
      </c>
      <c r="E127" s="308" t="s">
        <v>407</v>
      </c>
      <c r="F127" s="308" t="s">
        <v>408</v>
      </c>
      <c r="G127" s="308" t="s">
        <v>410</v>
      </c>
      <c r="H127" s="308" t="s">
        <v>409</v>
      </c>
      <c r="I127" s="308" t="s">
        <v>423</v>
      </c>
    </row>
    <row r="128" spans="2:9" ht="33" customHeight="1">
      <c r="B128" s="487"/>
      <c r="C128" s="490"/>
      <c r="D128" s="267" t="s">
        <v>275</v>
      </c>
      <c r="E128" s="308" t="s">
        <v>412</v>
      </c>
      <c r="F128" s="308" t="s">
        <v>413</v>
      </c>
      <c r="G128" s="308" t="s">
        <v>414</v>
      </c>
      <c r="H128" s="308" t="s">
        <v>415</v>
      </c>
      <c r="I128" s="308" t="s">
        <v>433</v>
      </c>
    </row>
    <row r="129" spans="2:9" ht="33" customHeight="1">
      <c r="B129" s="488"/>
      <c r="C129" s="491"/>
      <c r="D129" s="267" t="s">
        <v>278</v>
      </c>
      <c r="E129" s="308" t="s">
        <v>417</v>
      </c>
      <c r="F129" s="308" t="s">
        <v>418</v>
      </c>
      <c r="G129" s="308" t="s">
        <v>419</v>
      </c>
      <c r="H129" s="308" t="s">
        <v>421</v>
      </c>
      <c r="I129" s="308" t="s">
        <v>420</v>
      </c>
    </row>
    <row r="130" spans="2:9" ht="33" customHeight="1">
      <c r="B130" s="486">
        <v>22</v>
      </c>
      <c r="C130" s="489" t="s">
        <v>56</v>
      </c>
      <c r="D130" s="71" t="s">
        <v>273</v>
      </c>
      <c r="E130" s="308" t="s">
        <v>312</v>
      </c>
      <c r="F130" s="308" t="s">
        <v>393</v>
      </c>
      <c r="G130" s="308" t="s">
        <v>394</v>
      </c>
      <c r="H130" s="308" t="s">
        <v>396</v>
      </c>
      <c r="I130" s="308" t="s">
        <v>425</v>
      </c>
    </row>
    <row r="131" spans="2:9" ht="33" customHeight="1">
      <c r="B131" s="487"/>
      <c r="C131" s="490"/>
      <c r="D131" s="265" t="s">
        <v>274</v>
      </c>
      <c r="E131" s="308" t="s">
        <v>397</v>
      </c>
      <c r="F131" s="308" t="s">
        <v>398</v>
      </c>
      <c r="G131" s="308" t="s">
        <v>401</v>
      </c>
      <c r="H131" s="308" t="s">
        <v>400</v>
      </c>
      <c r="I131" s="308" t="s">
        <v>399</v>
      </c>
    </row>
    <row r="132" spans="2:9" ht="33" customHeight="1">
      <c r="B132" s="487"/>
      <c r="C132" s="490"/>
      <c r="D132" s="265" t="s">
        <v>277</v>
      </c>
      <c r="E132" s="308" t="s">
        <v>402</v>
      </c>
      <c r="F132" s="308" t="s">
        <v>404</v>
      </c>
      <c r="G132" s="308" t="s">
        <v>403</v>
      </c>
      <c r="H132" s="308" t="s">
        <v>405</v>
      </c>
      <c r="I132" s="308" t="s">
        <v>431</v>
      </c>
    </row>
    <row r="133" spans="2:9" ht="33" customHeight="1">
      <c r="B133" s="487"/>
      <c r="C133" s="490"/>
      <c r="D133" s="266" t="s">
        <v>114</v>
      </c>
      <c r="E133" s="308" t="s">
        <v>407</v>
      </c>
      <c r="F133" s="308" t="s">
        <v>409</v>
      </c>
      <c r="G133" s="308" t="s">
        <v>411</v>
      </c>
      <c r="H133" s="308" t="s">
        <v>423</v>
      </c>
      <c r="I133" s="308" t="s">
        <v>408</v>
      </c>
    </row>
    <row r="134" spans="2:9" ht="33" customHeight="1">
      <c r="B134" s="487"/>
      <c r="C134" s="490"/>
      <c r="D134" s="267" t="s">
        <v>275</v>
      </c>
      <c r="E134" s="308" t="s">
        <v>412</v>
      </c>
      <c r="F134" s="308" t="s">
        <v>413</v>
      </c>
      <c r="G134" s="308" t="s">
        <v>414</v>
      </c>
      <c r="H134" s="308" t="s">
        <v>415</v>
      </c>
      <c r="I134" s="308" t="s">
        <v>416</v>
      </c>
    </row>
    <row r="135" spans="2:9" ht="33" customHeight="1">
      <c r="B135" s="488"/>
      <c r="C135" s="491"/>
      <c r="D135" s="267" t="s">
        <v>278</v>
      </c>
      <c r="E135" s="308" t="s">
        <v>417</v>
      </c>
      <c r="F135" s="308" t="s">
        <v>418</v>
      </c>
      <c r="G135" s="308" t="s">
        <v>419</v>
      </c>
      <c r="H135" s="308" t="s">
        <v>420</v>
      </c>
      <c r="I135" s="308" t="s">
        <v>442</v>
      </c>
    </row>
    <row r="136" spans="2:9" ht="33" customHeight="1">
      <c r="B136" s="486">
        <v>23</v>
      </c>
      <c r="C136" s="489" t="s">
        <v>82</v>
      </c>
      <c r="D136" s="71" t="s">
        <v>273</v>
      </c>
      <c r="E136" s="308" t="s">
        <v>312</v>
      </c>
      <c r="F136" s="308" t="s">
        <v>393</v>
      </c>
      <c r="G136" s="308" t="s">
        <v>394</v>
      </c>
      <c r="H136" s="308" t="s">
        <v>396</v>
      </c>
      <c r="I136" s="308" t="s">
        <v>395</v>
      </c>
    </row>
    <row r="137" spans="2:9" ht="33" customHeight="1">
      <c r="B137" s="487"/>
      <c r="C137" s="490"/>
      <c r="D137" s="265" t="s">
        <v>274</v>
      </c>
      <c r="E137" s="308" t="s">
        <v>397</v>
      </c>
      <c r="F137" s="308" t="s">
        <v>398</v>
      </c>
      <c r="G137" s="308" t="s">
        <v>400</v>
      </c>
      <c r="H137" s="308" t="s">
        <v>399</v>
      </c>
      <c r="I137" s="308" t="s">
        <v>401</v>
      </c>
    </row>
    <row r="138" spans="2:9" ht="33" customHeight="1">
      <c r="B138" s="487"/>
      <c r="C138" s="490"/>
      <c r="D138" s="265" t="s">
        <v>277</v>
      </c>
      <c r="E138" s="308" t="s">
        <v>402</v>
      </c>
      <c r="F138" s="308" t="s">
        <v>403</v>
      </c>
      <c r="G138" s="308" t="s">
        <v>404</v>
      </c>
      <c r="H138" s="308" t="s">
        <v>405</v>
      </c>
      <c r="I138" s="308" t="s">
        <v>428</v>
      </c>
    </row>
    <row r="139" spans="2:9" ht="33" customHeight="1">
      <c r="B139" s="487"/>
      <c r="C139" s="490"/>
      <c r="D139" s="266" t="s">
        <v>114</v>
      </c>
      <c r="E139" s="308" t="s">
        <v>407</v>
      </c>
      <c r="F139" s="308" t="s">
        <v>408</v>
      </c>
      <c r="G139" s="308" t="s">
        <v>409</v>
      </c>
      <c r="H139" s="308" t="s">
        <v>410</v>
      </c>
      <c r="I139" s="308" t="s">
        <v>423</v>
      </c>
    </row>
    <row r="140" spans="2:9" ht="33" customHeight="1">
      <c r="B140" s="487"/>
      <c r="C140" s="490"/>
      <c r="D140" s="267" t="s">
        <v>275</v>
      </c>
      <c r="E140" s="308" t="s">
        <v>412</v>
      </c>
      <c r="F140" s="308" t="s">
        <v>413</v>
      </c>
      <c r="G140" s="308" t="s">
        <v>414</v>
      </c>
      <c r="H140" s="308" t="s">
        <v>424</v>
      </c>
      <c r="I140" s="308" t="s">
        <v>415</v>
      </c>
    </row>
    <row r="141" spans="2:9" ht="33" customHeight="1">
      <c r="B141" s="488"/>
      <c r="C141" s="491"/>
      <c r="D141" s="267" t="s">
        <v>278</v>
      </c>
      <c r="E141" s="308" t="s">
        <v>417</v>
      </c>
      <c r="F141" s="308" t="s">
        <v>418</v>
      </c>
      <c r="G141" s="308" t="s">
        <v>421</v>
      </c>
      <c r="H141" s="308" t="s">
        <v>419</v>
      </c>
      <c r="I141" s="308" t="s">
        <v>420</v>
      </c>
    </row>
    <row r="142" spans="2:9" ht="33" customHeight="1">
      <c r="B142" s="486">
        <v>24</v>
      </c>
      <c r="C142" s="489" t="s">
        <v>83</v>
      </c>
      <c r="D142" s="71" t="s">
        <v>273</v>
      </c>
      <c r="E142" s="308" t="s">
        <v>312</v>
      </c>
      <c r="F142" s="308" t="s">
        <v>393</v>
      </c>
      <c r="G142" s="308" t="s">
        <v>395</v>
      </c>
      <c r="H142" s="308" t="s">
        <v>394</v>
      </c>
      <c r="I142" s="308" t="s">
        <v>396</v>
      </c>
    </row>
    <row r="143" spans="2:9" ht="33" customHeight="1">
      <c r="B143" s="487"/>
      <c r="C143" s="490"/>
      <c r="D143" s="265" t="s">
        <v>274</v>
      </c>
      <c r="E143" s="308" t="s">
        <v>397</v>
      </c>
      <c r="F143" s="308" t="s">
        <v>398</v>
      </c>
      <c r="G143" s="308" t="s">
        <v>400</v>
      </c>
      <c r="H143" s="308" t="s">
        <v>401</v>
      </c>
      <c r="I143" s="308" t="s">
        <v>399</v>
      </c>
    </row>
    <row r="144" spans="2:9" ht="33" customHeight="1">
      <c r="B144" s="487"/>
      <c r="C144" s="490"/>
      <c r="D144" s="265" t="s">
        <v>277</v>
      </c>
      <c r="E144" s="308" t="s">
        <v>402</v>
      </c>
      <c r="F144" s="308" t="s">
        <v>403</v>
      </c>
      <c r="G144" s="308" t="s">
        <v>404</v>
      </c>
      <c r="H144" s="308" t="s">
        <v>405</v>
      </c>
      <c r="I144" s="308" t="s">
        <v>406</v>
      </c>
    </row>
    <row r="145" spans="2:9" ht="33" customHeight="1">
      <c r="B145" s="487"/>
      <c r="C145" s="490"/>
      <c r="D145" s="266" t="s">
        <v>114</v>
      </c>
      <c r="E145" s="308" t="s">
        <v>407</v>
      </c>
      <c r="F145" s="308" t="s">
        <v>410</v>
      </c>
      <c r="G145" s="308" t="s">
        <v>408</v>
      </c>
      <c r="H145" s="308" t="s">
        <v>409</v>
      </c>
      <c r="I145" s="308" t="s">
        <v>423</v>
      </c>
    </row>
    <row r="146" spans="2:9" ht="33" customHeight="1">
      <c r="B146" s="487"/>
      <c r="C146" s="490"/>
      <c r="D146" s="267" t="s">
        <v>275</v>
      </c>
      <c r="E146" s="308" t="s">
        <v>412</v>
      </c>
      <c r="F146" s="308" t="s">
        <v>413</v>
      </c>
      <c r="G146" s="308" t="s">
        <v>414</v>
      </c>
      <c r="H146" s="308" t="s">
        <v>415</v>
      </c>
      <c r="I146" s="308" t="s">
        <v>443</v>
      </c>
    </row>
    <row r="147" spans="2:9" ht="33" customHeight="1">
      <c r="B147" s="488"/>
      <c r="C147" s="491"/>
      <c r="D147" s="267" t="s">
        <v>278</v>
      </c>
      <c r="E147" s="308" t="s">
        <v>417</v>
      </c>
      <c r="F147" s="308" t="s">
        <v>418</v>
      </c>
      <c r="G147" s="308" t="s">
        <v>419</v>
      </c>
      <c r="H147" s="308" t="s">
        <v>420</v>
      </c>
      <c r="I147" s="308" t="s">
        <v>444</v>
      </c>
    </row>
    <row r="148" spans="2:9" ht="33" customHeight="1">
      <c r="B148" s="486">
        <v>25</v>
      </c>
      <c r="C148" s="489" t="s">
        <v>84</v>
      </c>
      <c r="D148" s="71" t="s">
        <v>273</v>
      </c>
      <c r="E148" s="308" t="s">
        <v>312</v>
      </c>
      <c r="F148" s="308" t="s">
        <v>394</v>
      </c>
      <c r="G148" s="308" t="s">
        <v>395</v>
      </c>
      <c r="H148" s="308" t="s">
        <v>393</v>
      </c>
      <c r="I148" s="308" t="s">
        <v>396</v>
      </c>
    </row>
    <row r="149" spans="2:9" ht="33" customHeight="1">
      <c r="B149" s="487"/>
      <c r="C149" s="490"/>
      <c r="D149" s="265" t="s">
        <v>274</v>
      </c>
      <c r="E149" s="308" t="s">
        <v>397</v>
      </c>
      <c r="F149" s="308" t="s">
        <v>398</v>
      </c>
      <c r="G149" s="308" t="s">
        <v>399</v>
      </c>
      <c r="H149" s="308" t="s">
        <v>400</v>
      </c>
      <c r="I149" s="308" t="s">
        <v>401</v>
      </c>
    </row>
    <row r="150" spans="2:9" ht="33" customHeight="1">
      <c r="B150" s="487"/>
      <c r="C150" s="490"/>
      <c r="D150" s="265" t="s">
        <v>277</v>
      </c>
      <c r="E150" s="308" t="s">
        <v>402</v>
      </c>
      <c r="F150" s="308" t="s">
        <v>403</v>
      </c>
      <c r="G150" s="308" t="s">
        <v>404</v>
      </c>
      <c r="H150" s="308" t="s">
        <v>405</v>
      </c>
      <c r="I150" s="308" t="s">
        <v>428</v>
      </c>
    </row>
    <row r="151" spans="2:9" ht="33" customHeight="1">
      <c r="B151" s="487"/>
      <c r="C151" s="490"/>
      <c r="D151" s="266" t="s">
        <v>114</v>
      </c>
      <c r="E151" s="308" t="s">
        <v>407</v>
      </c>
      <c r="F151" s="308" t="s">
        <v>410</v>
      </c>
      <c r="G151" s="308" t="s">
        <v>409</v>
      </c>
      <c r="H151" s="308" t="s">
        <v>408</v>
      </c>
      <c r="I151" s="308" t="s">
        <v>411</v>
      </c>
    </row>
    <row r="152" spans="2:9" ht="33" customHeight="1">
      <c r="B152" s="487"/>
      <c r="C152" s="490"/>
      <c r="D152" s="267" t="s">
        <v>275</v>
      </c>
      <c r="E152" s="308" t="s">
        <v>412</v>
      </c>
      <c r="F152" s="308" t="s">
        <v>413</v>
      </c>
      <c r="G152" s="308" t="s">
        <v>416</v>
      </c>
      <c r="H152" s="308" t="s">
        <v>424</v>
      </c>
      <c r="I152" s="308" t="s">
        <v>414</v>
      </c>
    </row>
    <row r="153" spans="2:9" ht="33" customHeight="1">
      <c r="B153" s="488"/>
      <c r="C153" s="491"/>
      <c r="D153" s="269" t="s">
        <v>278</v>
      </c>
      <c r="E153" s="309" t="s">
        <v>417</v>
      </c>
      <c r="F153" s="309" t="s">
        <v>418</v>
      </c>
      <c r="G153" s="309" t="s">
        <v>419</v>
      </c>
      <c r="H153" s="309" t="s">
        <v>445</v>
      </c>
      <c r="I153" s="309" t="s">
        <v>430</v>
      </c>
    </row>
    <row r="154" spans="2:9" ht="33" customHeight="1">
      <c r="B154" s="486">
        <v>26</v>
      </c>
      <c r="C154" s="489" t="s">
        <v>30</v>
      </c>
      <c r="D154" s="71" t="s">
        <v>273</v>
      </c>
      <c r="E154" s="308" t="s">
        <v>312</v>
      </c>
      <c r="F154" s="308" t="s">
        <v>395</v>
      </c>
      <c r="G154" s="308" t="s">
        <v>393</v>
      </c>
      <c r="H154" s="308" t="s">
        <v>394</v>
      </c>
      <c r="I154" s="308" t="s">
        <v>396</v>
      </c>
    </row>
    <row r="155" spans="2:9" ht="33" customHeight="1">
      <c r="B155" s="487"/>
      <c r="C155" s="490"/>
      <c r="D155" s="265" t="s">
        <v>274</v>
      </c>
      <c r="E155" s="308" t="s">
        <v>397</v>
      </c>
      <c r="F155" s="308" t="s">
        <v>398</v>
      </c>
      <c r="G155" s="308" t="s">
        <v>399</v>
      </c>
      <c r="H155" s="308" t="s">
        <v>400</v>
      </c>
      <c r="I155" s="308" t="s">
        <v>401</v>
      </c>
    </row>
    <row r="156" spans="2:9" ht="33" customHeight="1">
      <c r="B156" s="487"/>
      <c r="C156" s="490"/>
      <c r="D156" s="265" t="s">
        <v>277</v>
      </c>
      <c r="E156" s="308" t="s">
        <v>402</v>
      </c>
      <c r="F156" s="308" t="s">
        <v>403</v>
      </c>
      <c r="G156" s="308" t="s">
        <v>404</v>
      </c>
      <c r="H156" s="308" t="s">
        <v>405</v>
      </c>
      <c r="I156" s="308" t="s">
        <v>406</v>
      </c>
    </row>
    <row r="157" spans="2:9" ht="33" customHeight="1">
      <c r="B157" s="487"/>
      <c r="C157" s="490"/>
      <c r="D157" s="266" t="s">
        <v>114</v>
      </c>
      <c r="E157" s="308" t="s">
        <v>407</v>
      </c>
      <c r="F157" s="308" t="s">
        <v>408</v>
      </c>
      <c r="G157" s="308" t="s">
        <v>409</v>
      </c>
      <c r="H157" s="308" t="s">
        <v>411</v>
      </c>
      <c r="I157" s="308" t="s">
        <v>410</v>
      </c>
    </row>
    <row r="158" spans="2:9" ht="33" customHeight="1">
      <c r="B158" s="487"/>
      <c r="C158" s="490"/>
      <c r="D158" s="267" t="s">
        <v>275</v>
      </c>
      <c r="E158" s="308" t="s">
        <v>412</v>
      </c>
      <c r="F158" s="308" t="s">
        <v>413</v>
      </c>
      <c r="G158" s="308" t="s">
        <v>414</v>
      </c>
      <c r="H158" s="308" t="s">
        <v>415</v>
      </c>
      <c r="I158" s="308" t="s">
        <v>424</v>
      </c>
    </row>
    <row r="159" spans="2:9" ht="33" customHeight="1">
      <c r="B159" s="488"/>
      <c r="C159" s="491"/>
      <c r="D159" s="267" t="s">
        <v>278</v>
      </c>
      <c r="E159" s="308" t="s">
        <v>417</v>
      </c>
      <c r="F159" s="308" t="s">
        <v>418</v>
      </c>
      <c r="G159" s="308" t="s">
        <v>419</v>
      </c>
      <c r="H159" s="308" t="s">
        <v>420</v>
      </c>
      <c r="I159" s="308" t="s">
        <v>421</v>
      </c>
    </row>
    <row r="160" spans="2:9" ht="33" customHeight="1">
      <c r="B160" s="486">
        <v>27</v>
      </c>
      <c r="C160" s="489" t="s">
        <v>31</v>
      </c>
      <c r="D160" s="71" t="s">
        <v>273</v>
      </c>
      <c r="E160" s="308" t="s">
        <v>312</v>
      </c>
      <c r="F160" s="308" t="s">
        <v>393</v>
      </c>
      <c r="G160" s="308" t="s">
        <v>395</v>
      </c>
      <c r="H160" s="308" t="s">
        <v>394</v>
      </c>
      <c r="I160" s="308" t="s">
        <v>396</v>
      </c>
    </row>
    <row r="161" spans="2:9" ht="33" customHeight="1">
      <c r="B161" s="487"/>
      <c r="C161" s="490"/>
      <c r="D161" s="265" t="s">
        <v>274</v>
      </c>
      <c r="E161" s="308" t="s">
        <v>397</v>
      </c>
      <c r="F161" s="308" t="s">
        <v>398</v>
      </c>
      <c r="G161" s="308" t="s">
        <v>400</v>
      </c>
      <c r="H161" s="308" t="s">
        <v>399</v>
      </c>
      <c r="I161" s="308" t="s">
        <v>401</v>
      </c>
    </row>
    <row r="162" spans="2:9" ht="33" customHeight="1">
      <c r="B162" s="487"/>
      <c r="C162" s="490"/>
      <c r="D162" s="265" t="s">
        <v>277</v>
      </c>
      <c r="E162" s="308" t="s">
        <v>402</v>
      </c>
      <c r="F162" s="308" t="s">
        <v>403</v>
      </c>
      <c r="G162" s="308" t="s">
        <v>404</v>
      </c>
      <c r="H162" s="308" t="s">
        <v>406</v>
      </c>
      <c r="I162" s="308" t="s">
        <v>422</v>
      </c>
    </row>
    <row r="163" spans="2:9" ht="33" customHeight="1">
      <c r="B163" s="487"/>
      <c r="C163" s="490"/>
      <c r="D163" s="266" t="s">
        <v>114</v>
      </c>
      <c r="E163" s="308" t="s">
        <v>407</v>
      </c>
      <c r="F163" s="308" t="s">
        <v>408</v>
      </c>
      <c r="G163" s="308" t="s">
        <v>423</v>
      </c>
      <c r="H163" s="308" t="s">
        <v>409</v>
      </c>
      <c r="I163" s="308" t="s">
        <v>411</v>
      </c>
    </row>
    <row r="164" spans="2:9" ht="33" customHeight="1">
      <c r="B164" s="487"/>
      <c r="C164" s="490"/>
      <c r="D164" s="267" t="s">
        <v>275</v>
      </c>
      <c r="E164" s="308" t="s">
        <v>412</v>
      </c>
      <c r="F164" s="308" t="s">
        <v>413</v>
      </c>
      <c r="G164" s="308" t="s">
        <v>424</v>
      </c>
      <c r="H164" s="308" t="s">
        <v>414</v>
      </c>
      <c r="I164" s="308" t="s">
        <v>415</v>
      </c>
    </row>
    <row r="165" spans="2:9" ht="33" customHeight="1">
      <c r="B165" s="488"/>
      <c r="C165" s="491"/>
      <c r="D165" s="267" t="s">
        <v>278</v>
      </c>
      <c r="E165" s="308" t="s">
        <v>418</v>
      </c>
      <c r="F165" s="308" t="s">
        <v>417</v>
      </c>
      <c r="G165" s="308" t="s">
        <v>420</v>
      </c>
      <c r="H165" s="308" t="s">
        <v>419</v>
      </c>
      <c r="I165" s="308" t="s">
        <v>421</v>
      </c>
    </row>
    <row r="166" spans="2:9" ht="33" customHeight="1">
      <c r="B166" s="486">
        <v>28</v>
      </c>
      <c r="C166" s="489" t="s">
        <v>32</v>
      </c>
      <c r="D166" s="71" t="s">
        <v>273</v>
      </c>
      <c r="E166" s="308" t="s">
        <v>312</v>
      </c>
      <c r="F166" s="308" t="s">
        <v>395</v>
      </c>
      <c r="G166" s="308" t="s">
        <v>393</v>
      </c>
      <c r="H166" s="308" t="s">
        <v>394</v>
      </c>
      <c r="I166" s="308" t="s">
        <v>425</v>
      </c>
    </row>
    <row r="167" spans="2:9" ht="33" customHeight="1">
      <c r="B167" s="487"/>
      <c r="C167" s="490"/>
      <c r="D167" s="265" t="s">
        <v>274</v>
      </c>
      <c r="E167" s="308" t="s">
        <v>397</v>
      </c>
      <c r="F167" s="308" t="s">
        <v>398</v>
      </c>
      <c r="G167" s="308" t="s">
        <v>400</v>
      </c>
      <c r="H167" s="308" t="s">
        <v>399</v>
      </c>
      <c r="I167" s="308" t="s">
        <v>401</v>
      </c>
    </row>
    <row r="168" spans="2:9" ht="33" customHeight="1">
      <c r="B168" s="487"/>
      <c r="C168" s="490"/>
      <c r="D168" s="265" t="s">
        <v>277</v>
      </c>
      <c r="E168" s="308" t="s">
        <v>402</v>
      </c>
      <c r="F168" s="308" t="s">
        <v>403</v>
      </c>
      <c r="G168" s="308" t="s">
        <v>404</v>
      </c>
      <c r="H168" s="308" t="s">
        <v>405</v>
      </c>
      <c r="I168" s="308" t="s">
        <v>406</v>
      </c>
    </row>
    <row r="169" spans="2:9" ht="33" customHeight="1">
      <c r="B169" s="487"/>
      <c r="C169" s="490"/>
      <c r="D169" s="266" t="s">
        <v>114</v>
      </c>
      <c r="E169" s="308" t="s">
        <v>407</v>
      </c>
      <c r="F169" s="308" t="s">
        <v>408</v>
      </c>
      <c r="G169" s="308" t="s">
        <v>410</v>
      </c>
      <c r="H169" s="308" t="s">
        <v>409</v>
      </c>
      <c r="I169" s="308" t="s">
        <v>411</v>
      </c>
    </row>
    <row r="170" spans="2:9" ht="33" customHeight="1">
      <c r="B170" s="487"/>
      <c r="C170" s="490"/>
      <c r="D170" s="267" t="s">
        <v>275</v>
      </c>
      <c r="E170" s="308" t="s">
        <v>412</v>
      </c>
      <c r="F170" s="308" t="s">
        <v>413</v>
      </c>
      <c r="G170" s="308" t="s">
        <v>414</v>
      </c>
      <c r="H170" s="308" t="s">
        <v>415</v>
      </c>
      <c r="I170" s="308" t="s">
        <v>424</v>
      </c>
    </row>
    <row r="171" spans="2:9" ht="33" customHeight="1">
      <c r="B171" s="488"/>
      <c r="C171" s="491"/>
      <c r="D171" s="267" t="s">
        <v>278</v>
      </c>
      <c r="E171" s="308" t="s">
        <v>417</v>
      </c>
      <c r="F171" s="308" t="s">
        <v>418</v>
      </c>
      <c r="G171" s="308" t="s">
        <v>421</v>
      </c>
      <c r="H171" s="308" t="s">
        <v>420</v>
      </c>
      <c r="I171" s="308" t="s">
        <v>419</v>
      </c>
    </row>
    <row r="172" spans="2:9" ht="33" customHeight="1">
      <c r="B172" s="486">
        <v>29</v>
      </c>
      <c r="C172" s="489" t="s">
        <v>33</v>
      </c>
      <c r="D172" s="71" t="s">
        <v>273</v>
      </c>
      <c r="E172" s="308" t="s">
        <v>312</v>
      </c>
      <c r="F172" s="308" t="s">
        <v>396</v>
      </c>
      <c r="G172" s="308" t="s">
        <v>395</v>
      </c>
      <c r="H172" s="308" t="s">
        <v>393</v>
      </c>
      <c r="I172" s="308" t="s">
        <v>425</v>
      </c>
    </row>
    <row r="173" spans="2:9" ht="33" customHeight="1">
      <c r="B173" s="487"/>
      <c r="C173" s="490"/>
      <c r="D173" s="265" t="s">
        <v>274</v>
      </c>
      <c r="E173" s="308" t="s">
        <v>397</v>
      </c>
      <c r="F173" s="308" t="s">
        <v>398</v>
      </c>
      <c r="G173" s="308" t="s">
        <v>399</v>
      </c>
      <c r="H173" s="308" t="s">
        <v>400</v>
      </c>
      <c r="I173" s="308" t="s">
        <v>401</v>
      </c>
    </row>
    <row r="174" spans="2:9" ht="33" customHeight="1">
      <c r="B174" s="487"/>
      <c r="C174" s="490"/>
      <c r="D174" s="265" t="s">
        <v>277</v>
      </c>
      <c r="E174" s="308" t="s">
        <v>402</v>
      </c>
      <c r="F174" s="308" t="s">
        <v>403</v>
      </c>
      <c r="G174" s="308" t="s">
        <v>404</v>
      </c>
      <c r="H174" s="308" t="s">
        <v>405</v>
      </c>
      <c r="I174" s="308" t="s">
        <v>406</v>
      </c>
    </row>
    <row r="175" spans="2:9" ht="33" customHeight="1">
      <c r="B175" s="487"/>
      <c r="C175" s="490"/>
      <c r="D175" s="266" t="s">
        <v>114</v>
      </c>
      <c r="E175" s="308" t="s">
        <v>407</v>
      </c>
      <c r="F175" s="308" t="s">
        <v>408</v>
      </c>
      <c r="G175" s="308" t="s">
        <v>409</v>
      </c>
      <c r="H175" s="308" t="s">
        <v>411</v>
      </c>
      <c r="I175" s="308" t="s">
        <v>410</v>
      </c>
    </row>
    <row r="176" spans="2:9" ht="33" customHeight="1">
      <c r="B176" s="487"/>
      <c r="C176" s="490"/>
      <c r="D176" s="267" t="s">
        <v>275</v>
      </c>
      <c r="E176" s="308" t="s">
        <v>412</v>
      </c>
      <c r="F176" s="308" t="s">
        <v>413</v>
      </c>
      <c r="G176" s="308" t="s">
        <v>424</v>
      </c>
      <c r="H176" s="308" t="s">
        <v>414</v>
      </c>
      <c r="I176" s="308" t="s">
        <v>415</v>
      </c>
    </row>
    <row r="177" spans="2:9" ht="33" customHeight="1">
      <c r="B177" s="488"/>
      <c r="C177" s="491"/>
      <c r="D177" s="267" t="s">
        <v>278</v>
      </c>
      <c r="E177" s="308" t="s">
        <v>417</v>
      </c>
      <c r="F177" s="308" t="s">
        <v>418</v>
      </c>
      <c r="G177" s="308" t="s">
        <v>420</v>
      </c>
      <c r="H177" s="308" t="s">
        <v>419</v>
      </c>
      <c r="I177" s="308" t="s">
        <v>427</v>
      </c>
    </row>
    <row r="178" spans="2:9" ht="33" customHeight="1">
      <c r="B178" s="486">
        <v>30</v>
      </c>
      <c r="C178" s="489" t="s">
        <v>34</v>
      </c>
      <c r="D178" s="71" t="s">
        <v>273</v>
      </c>
      <c r="E178" s="308" t="s">
        <v>312</v>
      </c>
      <c r="F178" s="308" t="s">
        <v>393</v>
      </c>
      <c r="G178" s="308" t="s">
        <v>395</v>
      </c>
      <c r="H178" s="308" t="s">
        <v>394</v>
      </c>
      <c r="I178" s="308" t="s">
        <v>425</v>
      </c>
    </row>
    <row r="179" spans="2:9" ht="33" customHeight="1">
      <c r="B179" s="487"/>
      <c r="C179" s="490"/>
      <c r="D179" s="265" t="s">
        <v>274</v>
      </c>
      <c r="E179" s="308" t="s">
        <v>397</v>
      </c>
      <c r="F179" s="308" t="s">
        <v>398</v>
      </c>
      <c r="G179" s="308" t="s">
        <v>399</v>
      </c>
      <c r="H179" s="308" t="s">
        <v>401</v>
      </c>
      <c r="I179" s="308" t="s">
        <v>400</v>
      </c>
    </row>
    <row r="180" spans="2:9" ht="33" customHeight="1">
      <c r="B180" s="487"/>
      <c r="C180" s="490"/>
      <c r="D180" s="265" t="s">
        <v>277</v>
      </c>
      <c r="E180" s="308" t="s">
        <v>402</v>
      </c>
      <c r="F180" s="308" t="s">
        <v>403</v>
      </c>
      <c r="G180" s="308" t="s">
        <v>404</v>
      </c>
      <c r="H180" s="308" t="s">
        <v>405</v>
      </c>
      <c r="I180" s="308" t="s">
        <v>406</v>
      </c>
    </row>
    <row r="181" spans="2:9" ht="33" customHeight="1">
      <c r="B181" s="487"/>
      <c r="C181" s="490"/>
      <c r="D181" s="266" t="s">
        <v>114</v>
      </c>
      <c r="E181" s="308" t="s">
        <v>407</v>
      </c>
      <c r="F181" s="308" t="s">
        <v>408</v>
      </c>
      <c r="G181" s="308" t="s">
        <v>409</v>
      </c>
      <c r="H181" s="308" t="s">
        <v>411</v>
      </c>
      <c r="I181" s="308" t="s">
        <v>410</v>
      </c>
    </row>
    <row r="182" spans="2:9" ht="33" customHeight="1">
      <c r="B182" s="487"/>
      <c r="C182" s="490"/>
      <c r="D182" s="267" t="s">
        <v>275</v>
      </c>
      <c r="E182" s="308" t="s">
        <v>412</v>
      </c>
      <c r="F182" s="308" t="s">
        <v>413</v>
      </c>
      <c r="G182" s="308" t="s">
        <v>416</v>
      </c>
      <c r="H182" s="308" t="s">
        <v>414</v>
      </c>
      <c r="I182" s="308" t="s">
        <v>415</v>
      </c>
    </row>
    <row r="183" spans="2:9" ht="33" customHeight="1">
      <c r="B183" s="488"/>
      <c r="C183" s="491"/>
      <c r="D183" s="269" t="s">
        <v>278</v>
      </c>
      <c r="E183" s="309" t="s">
        <v>417</v>
      </c>
      <c r="F183" s="309" t="s">
        <v>418</v>
      </c>
      <c r="G183" s="309" t="s">
        <v>420</v>
      </c>
      <c r="H183" s="309" t="s">
        <v>419</v>
      </c>
      <c r="I183" s="309" t="s">
        <v>421</v>
      </c>
    </row>
    <row r="184" spans="2:9" ht="33" customHeight="1">
      <c r="B184" s="486">
        <v>31</v>
      </c>
      <c r="C184" s="489" t="s">
        <v>35</v>
      </c>
      <c r="D184" s="71" t="s">
        <v>273</v>
      </c>
      <c r="E184" s="308" t="s">
        <v>312</v>
      </c>
      <c r="F184" s="308" t="s">
        <v>395</v>
      </c>
      <c r="G184" s="308" t="s">
        <v>393</v>
      </c>
      <c r="H184" s="308" t="s">
        <v>394</v>
      </c>
      <c r="I184" s="308" t="s">
        <v>396</v>
      </c>
    </row>
    <row r="185" spans="2:9" ht="33" customHeight="1">
      <c r="B185" s="487"/>
      <c r="C185" s="490"/>
      <c r="D185" s="265" t="s">
        <v>274</v>
      </c>
      <c r="E185" s="308" t="s">
        <v>397</v>
      </c>
      <c r="F185" s="308" t="s">
        <v>398</v>
      </c>
      <c r="G185" s="308" t="s">
        <v>399</v>
      </c>
      <c r="H185" s="308" t="s">
        <v>400</v>
      </c>
      <c r="I185" s="308" t="s">
        <v>401</v>
      </c>
    </row>
    <row r="186" spans="2:9" ht="33" customHeight="1">
      <c r="B186" s="487"/>
      <c r="C186" s="490"/>
      <c r="D186" s="265" t="s">
        <v>277</v>
      </c>
      <c r="E186" s="308" t="s">
        <v>402</v>
      </c>
      <c r="F186" s="308" t="s">
        <v>403</v>
      </c>
      <c r="G186" s="308" t="s">
        <v>404</v>
      </c>
      <c r="H186" s="308" t="s">
        <v>405</v>
      </c>
      <c r="I186" s="308" t="s">
        <v>406</v>
      </c>
    </row>
    <row r="187" spans="2:9" ht="33" customHeight="1">
      <c r="B187" s="487"/>
      <c r="C187" s="490"/>
      <c r="D187" s="266" t="s">
        <v>114</v>
      </c>
      <c r="E187" s="308" t="s">
        <v>407</v>
      </c>
      <c r="F187" s="308" t="s">
        <v>409</v>
      </c>
      <c r="G187" s="308" t="s">
        <v>408</v>
      </c>
      <c r="H187" s="308" t="s">
        <v>410</v>
      </c>
      <c r="I187" s="308" t="s">
        <v>411</v>
      </c>
    </row>
    <row r="188" spans="2:9" ht="33" customHeight="1">
      <c r="B188" s="487"/>
      <c r="C188" s="490"/>
      <c r="D188" s="267" t="s">
        <v>275</v>
      </c>
      <c r="E188" s="308" t="s">
        <v>412</v>
      </c>
      <c r="F188" s="308" t="s">
        <v>413</v>
      </c>
      <c r="G188" s="308" t="s">
        <v>414</v>
      </c>
      <c r="H188" s="308" t="s">
        <v>415</v>
      </c>
      <c r="I188" s="308" t="s">
        <v>433</v>
      </c>
    </row>
    <row r="189" spans="2:9" ht="33" customHeight="1">
      <c r="B189" s="488"/>
      <c r="C189" s="491"/>
      <c r="D189" s="267" t="s">
        <v>278</v>
      </c>
      <c r="E189" s="308" t="s">
        <v>417</v>
      </c>
      <c r="F189" s="308" t="s">
        <v>419</v>
      </c>
      <c r="G189" s="308" t="s">
        <v>418</v>
      </c>
      <c r="H189" s="308" t="s">
        <v>421</v>
      </c>
      <c r="I189" s="308" t="s">
        <v>420</v>
      </c>
    </row>
    <row r="190" spans="2:9" ht="33" customHeight="1">
      <c r="B190" s="486">
        <v>32</v>
      </c>
      <c r="C190" s="489" t="s">
        <v>36</v>
      </c>
      <c r="D190" s="71" t="s">
        <v>273</v>
      </c>
      <c r="E190" s="308" t="s">
        <v>312</v>
      </c>
      <c r="F190" s="308" t="s">
        <v>393</v>
      </c>
      <c r="G190" s="308" t="s">
        <v>394</v>
      </c>
      <c r="H190" s="308" t="s">
        <v>395</v>
      </c>
      <c r="I190" s="308" t="s">
        <v>396</v>
      </c>
    </row>
    <row r="191" spans="2:9" ht="33" customHeight="1">
      <c r="B191" s="487"/>
      <c r="C191" s="490"/>
      <c r="D191" s="265" t="s">
        <v>274</v>
      </c>
      <c r="E191" s="308" t="s">
        <v>397</v>
      </c>
      <c r="F191" s="308" t="s">
        <v>398</v>
      </c>
      <c r="G191" s="308" t="s">
        <v>400</v>
      </c>
      <c r="H191" s="308" t="s">
        <v>399</v>
      </c>
      <c r="I191" s="308" t="s">
        <v>401</v>
      </c>
    </row>
    <row r="192" spans="2:9" ht="33" customHeight="1">
      <c r="B192" s="487"/>
      <c r="C192" s="490"/>
      <c r="D192" s="265" t="s">
        <v>277</v>
      </c>
      <c r="E192" s="308" t="s">
        <v>402</v>
      </c>
      <c r="F192" s="308" t="s">
        <v>403</v>
      </c>
      <c r="G192" s="308" t="s">
        <v>404</v>
      </c>
      <c r="H192" s="308" t="s">
        <v>405</v>
      </c>
      <c r="I192" s="308" t="s">
        <v>406</v>
      </c>
    </row>
    <row r="193" spans="2:9" ht="33" customHeight="1">
      <c r="B193" s="487"/>
      <c r="C193" s="490"/>
      <c r="D193" s="266" t="s">
        <v>114</v>
      </c>
      <c r="E193" s="308" t="s">
        <v>407</v>
      </c>
      <c r="F193" s="308" t="s">
        <v>408</v>
      </c>
      <c r="G193" s="308" t="s">
        <v>411</v>
      </c>
      <c r="H193" s="308" t="s">
        <v>423</v>
      </c>
      <c r="I193" s="308" t="s">
        <v>409</v>
      </c>
    </row>
    <row r="194" spans="2:9" ht="33" customHeight="1">
      <c r="B194" s="487"/>
      <c r="C194" s="490"/>
      <c r="D194" s="267" t="s">
        <v>275</v>
      </c>
      <c r="E194" s="308" t="s">
        <v>412</v>
      </c>
      <c r="F194" s="308" t="s">
        <v>413</v>
      </c>
      <c r="G194" s="308" t="s">
        <v>414</v>
      </c>
      <c r="H194" s="308" t="s">
        <v>415</v>
      </c>
      <c r="I194" s="308" t="s">
        <v>424</v>
      </c>
    </row>
    <row r="195" spans="2:9" ht="33" customHeight="1">
      <c r="B195" s="488"/>
      <c r="C195" s="491"/>
      <c r="D195" s="267" t="s">
        <v>278</v>
      </c>
      <c r="E195" s="308" t="s">
        <v>417</v>
      </c>
      <c r="F195" s="308" t="s">
        <v>418</v>
      </c>
      <c r="G195" s="308" t="s">
        <v>419</v>
      </c>
      <c r="H195" s="308" t="s">
        <v>420</v>
      </c>
      <c r="I195" s="308" t="s">
        <v>421</v>
      </c>
    </row>
    <row r="196" spans="2:9" ht="33" customHeight="1">
      <c r="B196" s="486">
        <v>33</v>
      </c>
      <c r="C196" s="489" t="s">
        <v>37</v>
      </c>
      <c r="D196" s="71" t="s">
        <v>273</v>
      </c>
      <c r="E196" s="308" t="s">
        <v>312</v>
      </c>
      <c r="F196" s="308" t="s">
        <v>396</v>
      </c>
      <c r="G196" s="308" t="s">
        <v>393</v>
      </c>
      <c r="H196" s="308" t="s">
        <v>395</v>
      </c>
      <c r="I196" s="308" t="s">
        <v>394</v>
      </c>
    </row>
    <row r="197" spans="2:9" ht="33" customHeight="1">
      <c r="B197" s="487"/>
      <c r="C197" s="490"/>
      <c r="D197" s="265" t="s">
        <v>274</v>
      </c>
      <c r="E197" s="308" t="s">
        <v>397</v>
      </c>
      <c r="F197" s="308" t="s">
        <v>398</v>
      </c>
      <c r="G197" s="308" t="s">
        <v>399</v>
      </c>
      <c r="H197" s="308" t="s">
        <v>400</v>
      </c>
      <c r="I197" s="308" t="s">
        <v>401</v>
      </c>
    </row>
    <row r="198" spans="2:9" ht="33" customHeight="1">
      <c r="B198" s="487"/>
      <c r="C198" s="490"/>
      <c r="D198" s="265" t="s">
        <v>277</v>
      </c>
      <c r="E198" s="308" t="s">
        <v>402</v>
      </c>
      <c r="F198" s="308" t="s">
        <v>403</v>
      </c>
      <c r="G198" s="308" t="s">
        <v>404</v>
      </c>
      <c r="H198" s="308" t="s">
        <v>436</v>
      </c>
      <c r="I198" s="308" t="s">
        <v>428</v>
      </c>
    </row>
    <row r="199" spans="2:9" ht="33" customHeight="1">
      <c r="B199" s="487"/>
      <c r="C199" s="490"/>
      <c r="D199" s="266" t="s">
        <v>114</v>
      </c>
      <c r="E199" s="308" t="s">
        <v>407</v>
      </c>
      <c r="F199" s="308" t="s">
        <v>411</v>
      </c>
      <c r="G199" s="308" t="s">
        <v>408</v>
      </c>
      <c r="H199" s="308" t="s">
        <v>410</v>
      </c>
      <c r="I199" s="308" t="s">
        <v>409</v>
      </c>
    </row>
    <row r="200" spans="2:9" ht="33" customHeight="1">
      <c r="B200" s="487"/>
      <c r="C200" s="490"/>
      <c r="D200" s="267" t="s">
        <v>275</v>
      </c>
      <c r="E200" s="308" t="s">
        <v>412</v>
      </c>
      <c r="F200" s="308" t="s">
        <v>413</v>
      </c>
      <c r="G200" s="308" t="s">
        <v>416</v>
      </c>
      <c r="H200" s="308" t="s">
        <v>414</v>
      </c>
      <c r="I200" s="308" t="s">
        <v>429</v>
      </c>
    </row>
    <row r="201" spans="2:9" ht="33" customHeight="1">
      <c r="B201" s="488"/>
      <c r="C201" s="491"/>
      <c r="D201" s="267" t="s">
        <v>278</v>
      </c>
      <c r="E201" s="308" t="s">
        <v>417</v>
      </c>
      <c r="F201" s="308" t="s">
        <v>418</v>
      </c>
      <c r="G201" s="308" t="s">
        <v>420</v>
      </c>
      <c r="H201" s="308" t="s">
        <v>421</v>
      </c>
      <c r="I201" s="308" t="s">
        <v>419</v>
      </c>
    </row>
    <row r="202" spans="2:9" ht="33" customHeight="1">
      <c r="B202" s="486">
        <v>34</v>
      </c>
      <c r="C202" s="489" t="s">
        <v>38</v>
      </c>
      <c r="D202" s="71" t="s">
        <v>273</v>
      </c>
      <c r="E202" s="308" t="s">
        <v>312</v>
      </c>
      <c r="F202" s="308" t="s">
        <v>395</v>
      </c>
      <c r="G202" s="308" t="s">
        <v>393</v>
      </c>
      <c r="H202" s="308" t="s">
        <v>396</v>
      </c>
      <c r="I202" s="308" t="s">
        <v>394</v>
      </c>
    </row>
    <row r="203" spans="2:9" ht="33" customHeight="1">
      <c r="B203" s="487"/>
      <c r="C203" s="490"/>
      <c r="D203" s="265" t="s">
        <v>274</v>
      </c>
      <c r="E203" s="308" t="s">
        <v>397</v>
      </c>
      <c r="F203" s="308" t="s">
        <v>398</v>
      </c>
      <c r="G203" s="308" t="s">
        <v>399</v>
      </c>
      <c r="H203" s="308" t="s">
        <v>401</v>
      </c>
      <c r="I203" s="308" t="s">
        <v>400</v>
      </c>
    </row>
    <row r="204" spans="2:9" ht="33" customHeight="1">
      <c r="B204" s="487"/>
      <c r="C204" s="490"/>
      <c r="D204" s="265" t="s">
        <v>277</v>
      </c>
      <c r="E204" s="308" t="s">
        <v>402</v>
      </c>
      <c r="F204" s="308" t="s">
        <v>404</v>
      </c>
      <c r="G204" s="308" t="s">
        <v>403</v>
      </c>
      <c r="H204" s="308" t="s">
        <v>405</v>
      </c>
      <c r="I204" s="308" t="s">
        <v>436</v>
      </c>
    </row>
    <row r="205" spans="2:9" ht="33" customHeight="1">
      <c r="B205" s="487"/>
      <c r="C205" s="490"/>
      <c r="D205" s="266" t="s">
        <v>114</v>
      </c>
      <c r="E205" s="308" t="s">
        <v>407</v>
      </c>
      <c r="F205" s="308" t="s">
        <v>410</v>
      </c>
      <c r="G205" s="308" t="s">
        <v>409</v>
      </c>
      <c r="H205" s="308" t="s">
        <v>408</v>
      </c>
      <c r="I205" s="308" t="s">
        <v>411</v>
      </c>
    </row>
    <row r="206" spans="2:9" ht="33" customHeight="1">
      <c r="B206" s="487"/>
      <c r="C206" s="490"/>
      <c r="D206" s="267" t="s">
        <v>275</v>
      </c>
      <c r="E206" s="308" t="s">
        <v>412</v>
      </c>
      <c r="F206" s="308" t="s">
        <v>413</v>
      </c>
      <c r="G206" s="308" t="s">
        <v>414</v>
      </c>
      <c r="H206" s="308" t="s">
        <v>415</v>
      </c>
      <c r="I206" s="308" t="s">
        <v>433</v>
      </c>
    </row>
    <row r="207" spans="2:9" ht="33" customHeight="1">
      <c r="B207" s="488"/>
      <c r="C207" s="491"/>
      <c r="D207" s="267" t="s">
        <v>278</v>
      </c>
      <c r="E207" s="308" t="s">
        <v>417</v>
      </c>
      <c r="F207" s="308" t="s">
        <v>418</v>
      </c>
      <c r="G207" s="308" t="s">
        <v>420</v>
      </c>
      <c r="H207" s="308" t="s">
        <v>419</v>
      </c>
      <c r="I207" s="308" t="s">
        <v>442</v>
      </c>
    </row>
    <row r="208" spans="2:9" ht="33" customHeight="1">
      <c r="B208" s="486">
        <v>35</v>
      </c>
      <c r="C208" s="489" t="s">
        <v>1</v>
      </c>
      <c r="D208" s="71" t="s">
        <v>273</v>
      </c>
      <c r="E208" s="308" t="s">
        <v>312</v>
      </c>
      <c r="F208" s="308" t="s">
        <v>393</v>
      </c>
      <c r="G208" s="308" t="s">
        <v>396</v>
      </c>
      <c r="H208" s="308" t="s">
        <v>394</v>
      </c>
      <c r="I208" s="308" t="s">
        <v>395</v>
      </c>
    </row>
    <row r="209" spans="2:9" ht="33" customHeight="1">
      <c r="B209" s="487"/>
      <c r="C209" s="490"/>
      <c r="D209" s="265" t="s">
        <v>274</v>
      </c>
      <c r="E209" s="308" t="s">
        <v>397</v>
      </c>
      <c r="F209" s="308" t="s">
        <v>398</v>
      </c>
      <c r="G209" s="308" t="s">
        <v>399</v>
      </c>
      <c r="H209" s="308" t="s">
        <v>400</v>
      </c>
      <c r="I209" s="308" t="s">
        <v>401</v>
      </c>
    </row>
    <row r="210" spans="2:9" ht="33" customHeight="1">
      <c r="B210" s="487"/>
      <c r="C210" s="490"/>
      <c r="D210" s="265" t="s">
        <v>277</v>
      </c>
      <c r="E210" s="308" t="s">
        <v>402</v>
      </c>
      <c r="F210" s="308" t="s">
        <v>403</v>
      </c>
      <c r="G210" s="308" t="s">
        <v>404</v>
      </c>
      <c r="H210" s="308" t="s">
        <v>405</v>
      </c>
      <c r="I210" s="308" t="s">
        <v>406</v>
      </c>
    </row>
    <row r="211" spans="2:9" ht="33" customHeight="1">
      <c r="B211" s="487"/>
      <c r="C211" s="490"/>
      <c r="D211" s="266" t="s">
        <v>114</v>
      </c>
      <c r="E211" s="308" t="s">
        <v>407</v>
      </c>
      <c r="F211" s="308" t="s">
        <v>409</v>
      </c>
      <c r="G211" s="308" t="s">
        <v>410</v>
      </c>
      <c r="H211" s="308" t="s">
        <v>408</v>
      </c>
      <c r="I211" s="308" t="s">
        <v>423</v>
      </c>
    </row>
    <row r="212" spans="2:9" ht="33" customHeight="1">
      <c r="B212" s="487"/>
      <c r="C212" s="490"/>
      <c r="D212" s="267" t="s">
        <v>275</v>
      </c>
      <c r="E212" s="308" t="s">
        <v>412</v>
      </c>
      <c r="F212" s="308" t="s">
        <v>413</v>
      </c>
      <c r="G212" s="308" t="s">
        <v>414</v>
      </c>
      <c r="H212" s="308" t="s">
        <v>416</v>
      </c>
      <c r="I212" s="308" t="s">
        <v>415</v>
      </c>
    </row>
    <row r="213" spans="2:9" ht="33" customHeight="1">
      <c r="B213" s="488"/>
      <c r="C213" s="491"/>
      <c r="D213" s="269" t="s">
        <v>278</v>
      </c>
      <c r="E213" s="309" t="s">
        <v>417</v>
      </c>
      <c r="F213" s="309" t="s">
        <v>419</v>
      </c>
      <c r="G213" s="309" t="s">
        <v>418</v>
      </c>
      <c r="H213" s="309" t="s">
        <v>420</v>
      </c>
      <c r="I213" s="309" t="s">
        <v>104</v>
      </c>
    </row>
    <row r="214" spans="2:9" ht="33" customHeight="1">
      <c r="B214" s="486">
        <v>36</v>
      </c>
      <c r="C214" s="489" t="s">
        <v>2</v>
      </c>
      <c r="D214" s="71" t="s">
        <v>273</v>
      </c>
      <c r="E214" s="308" t="s">
        <v>312</v>
      </c>
      <c r="F214" s="308" t="s">
        <v>394</v>
      </c>
      <c r="G214" s="308" t="s">
        <v>393</v>
      </c>
      <c r="H214" s="308" t="s">
        <v>396</v>
      </c>
      <c r="I214" s="308" t="s">
        <v>395</v>
      </c>
    </row>
    <row r="215" spans="2:9" ht="33" customHeight="1">
      <c r="B215" s="487"/>
      <c r="C215" s="490"/>
      <c r="D215" s="265" t="s">
        <v>274</v>
      </c>
      <c r="E215" s="308" t="s">
        <v>397</v>
      </c>
      <c r="F215" s="308" t="s">
        <v>398</v>
      </c>
      <c r="G215" s="308" t="s">
        <v>399</v>
      </c>
      <c r="H215" s="308" t="s">
        <v>400</v>
      </c>
      <c r="I215" s="308" t="s">
        <v>401</v>
      </c>
    </row>
    <row r="216" spans="2:9" ht="33" customHeight="1">
      <c r="B216" s="487"/>
      <c r="C216" s="490"/>
      <c r="D216" s="265" t="s">
        <v>277</v>
      </c>
      <c r="E216" s="308" t="s">
        <v>402</v>
      </c>
      <c r="F216" s="308" t="s">
        <v>404</v>
      </c>
      <c r="G216" s="308" t="s">
        <v>403</v>
      </c>
      <c r="H216" s="308" t="s">
        <v>405</v>
      </c>
      <c r="I216" s="308" t="s">
        <v>431</v>
      </c>
    </row>
    <row r="217" spans="2:9" ht="33" customHeight="1">
      <c r="B217" s="487"/>
      <c r="C217" s="490"/>
      <c r="D217" s="266" t="s">
        <v>114</v>
      </c>
      <c r="E217" s="308" t="s">
        <v>407</v>
      </c>
      <c r="F217" s="308" t="s">
        <v>408</v>
      </c>
      <c r="G217" s="308" t="s">
        <v>410</v>
      </c>
      <c r="H217" s="308" t="s">
        <v>423</v>
      </c>
      <c r="I217" s="308" t="s">
        <v>411</v>
      </c>
    </row>
    <row r="218" spans="2:9" ht="33" customHeight="1">
      <c r="B218" s="487"/>
      <c r="C218" s="490"/>
      <c r="D218" s="267" t="s">
        <v>275</v>
      </c>
      <c r="E218" s="308" t="s">
        <v>412</v>
      </c>
      <c r="F218" s="308" t="s">
        <v>413</v>
      </c>
      <c r="G218" s="308" t="s">
        <v>414</v>
      </c>
      <c r="H218" s="308" t="s">
        <v>415</v>
      </c>
      <c r="I218" s="308" t="s">
        <v>416</v>
      </c>
    </row>
    <row r="219" spans="2:9" ht="33" customHeight="1">
      <c r="B219" s="488"/>
      <c r="C219" s="491"/>
      <c r="D219" s="267" t="s">
        <v>278</v>
      </c>
      <c r="E219" s="308" t="s">
        <v>417</v>
      </c>
      <c r="F219" s="308" t="s">
        <v>418</v>
      </c>
      <c r="G219" s="308" t="s">
        <v>419</v>
      </c>
      <c r="H219" s="308" t="s">
        <v>446</v>
      </c>
      <c r="I219" s="308" t="s">
        <v>447</v>
      </c>
    </row>
    <row r="220" spans="2:9" ht="33" customHeight="1">
      <c r="B220" s="486">
        <v>37</v>
      </c>
      <c r="C220" s="489" t="s">
        <v>3</v>
      </c>
      <c r="D220" s="71" t="s">
        <v>273</v>
      </c>
      <c r="E220" s="308" t="s">
        <v>312</v>
      </c>
      <c r="F220" s="308" t="s">
        <v>394</v>
      </c>
      <c r="G220" s="308" t="s">
        <v>395</v>
      </c>
      <c r="H220" s="308" t="s">
        <v>393</v>
      </c>
      <c r="I220" s="308" t="s">
        <v>396</v>
      </c>
    </row>
    <row r="221" spans="2:9" ht="33" customHeight="1">
      <c r="B221" s="487"/>
      <c r="C221" s="490"/>
      <c r="D221" s="265" t="s">
        <v>274</v>
      </c>
      <c r="E221" s="308" t="s">
        <v>397</v>
      </c>
      <c r="F221" s="308" t="s">
        <v>398</v>
      </c>
      <c r="G221" s="308" t="s">
        <v>399</v>
      </c>
      <c r="H221" s="308" t="s">
        <v>400</v>
      </c>
      <c r="I221" s="308" t="s">
        <v>401</v>
      </c>
    </row>
    <row r="222" spans="2:9" ht="33" customHeight="1">
      <c r="B222" s="487"/>
      <c r="C222" s="490"/>
      <c r="D222" s="265" t="s">
        <v>277</v>
      </c>
      <c r="E222" s="308" t="s">
        <v>402</v>
      </c>
      <c r="F222" s="308" t="s">
        <v>403</v>
      </c>
      <c r="G222" s="308" t="s">
        <v>404</v>
      </c>
      <c r="H222" s="308" t="s">
        <v>405</v>
      </c>
      <c r="I222" s="308" t="s">
        <v>428</v>
      </c>
    </row>
    <row r="223" spans="2:9" ht="33" customHeight="1">
      <c r="B223" s="487"/>
      <c r="C223" s="490"/>
      <c r="D223" s="266" t="s">
        <v>114</v>
      </c>
      <c r="E223" s="308" t="s">
        <v>407</v>
      </c>
      <c r="F223" s="308" t="s">
        <v>408</v>
      </c>
      <c r="G223" s="308" t="s">
        <v>409</v>
      </c>
      <c r="H223" s="308" t="s">
        <v>411</v>
      </c>
      <c r="I223" s="308" t="s">
        <v>423</v>
      </c>
    </row>
    <row r="224" spans="2:9" ht="33" customHeight="1">
      <c r="B224" s="487"/>
      <c r="C224" s="490"/>
      <c r="D224" s="267" t="s">
        <v>275</v>
      </c>
      <c r="E224" s="308" t="s">
        <v>412</v>
      </c>
      <c r="F224" s="308" t="s">
        <v>413</v>
      </c>
      <c r="G224" s="308" t="s">
        <v>416</v>
      </c>
      <c r="H224" s="308" t="s">
        <v>414</v>
      </c>
      <c r="I224" s="308" t="s">
        <v>415</v>
      </c>
    </row>
    <row r="225" spans="2:9" ht="33" customHeight="1">
      <c r="B225" s="488"/>
      <c r="C225" s="491"/>
      <c r="D225" s="267" t="s">
        <v>278</v>
      </c>
      <c r="E225" s="308" t="s">
        <v>417</v>
      </c>
      <c r="F225" s="308" t="s">
        <v>418</v>
      </c>
      <c r="G225" s="308" t="s">
        <v>419</v>
      </c>
      <c r="H225" s="308" t="s">
        <v>421</v>
      </c>
      <c r="I225" s="308" t="s">
        <v>420</v>
      </c>
    </row>
    <row r="226" spans="2:9" ht="33" customHeight="1">
      <c r="B226" s="486">
        <v>38</v>
      </c>
      <c r="C226" s="489" t="s">
        <v>39</v>
      </c>
      <c r="D226" s="71" t="s">
        <v>273</v>
      </c>
      <c r="E226" s="308" t="s">
        <v>312</v>
      </c>
      <c r="F226" s="308" t="s">
        <v>394</v>
      </c>
      <c r="G226" s="308" t="s">
        <v>393</v>
      </c>
      <c r="H226" s="308" t="s">
        <v>396</v>
      </c>
      <c r="I226" s="308" t="s">
        <v>425</v>
      </c>
    </row>
    <row r="227" spans="2:9" ht="33" customHeight="1">
      <c r="B227" s="487"/>
      <c r="C227" s="490"/>
      <c r="D227" s="265" t="s">
        <v>274</v>
      </c>
      <c r="E227" s="308" t="s">
        <v>397</v>
      </c>
      <c r="F227" s="308" t="s">
        <v>398</v>
      </c>
      <c r="G227" s="308" t="s">
        <v>400</v>
      </c>
      <c r="H227" s="308" t="s">
        <v>399</v>
      </c>
      <c r="I227" s="308" t="s">
        <v>401</v>
      </c>
    </row>
    <row r="228" spans="2:9" ht="33" customHeight="1">
      <c r="B228" s="487"/>
      <c r="C228" s="490"/>
      <c r="D228" s="265" t="s">
        <v>277</v>
      </c>
      <c r="E228" s="308" t="s">
        <v>402</v>
      </c>
      <c r="F228" s="308" t="s">
        <v>403</v>
      </c>
      <c r="G228" s="308" t="s">
        <v>404</v>
      </c>
      <c r="H228" s="308" t="s">
        <v>436</v>
      </c>
      <c r="I228" s="308" t="s">
        <v>422</v>
      </c>
    </row>
    <row r="229" spans="2:9" ht="33" customHeight="1">
      <c r="B229" s="487"/>
      <c r="C229" s="490"/>
      <c r="D229" s="266" t="s">
        <v>114</v>
      </c>
      <c r="E229" s="308" t="s">
        <v>407</v>
      </c>
      <c r="F229" s="308" t="s">
        <v>409</v>
      </c>
      <c r="G229" s="308" t="s">
        <v>410</v>
      </c>
      <c r="H229" s="308" t="s">
        <v>408</v>
      </c>
      <c r="I229" s="308" t="s">
        <v>411</v>
      </c>
    </row>
    <row r="230" spans="2:9" ht="33" customHeight="1">
      <c r="B230" s="487"/>
      <c r="C230" s="490"/>
      <c r="D230" s="267" t="s">
        <v>275</v>
      </c>
      <c r="E230" s="308" t="s">
        <v>412</v>
      </c>
      <c r="F230" s="308" t="s">
        <v>413</v>
      </c>
      <c r="G230" s="308" t="s">
        <v>416</v>
      </c>
      <c r="H230" s="308" t="s">
        <v>448</v>
      </c>
      <c r="I230" s="308" t="s">
        <v>414</v>
      </c>
    </row>
    <row r="231" spans="2:9" ht="33" customHeight="1">
      <c r="B231" s="488"/>
      <c r="C231" s="491"/>
      <c r="D231" s="267" t="s">
        <v>278</v>
      </c>
      <c r="E231" s="308" t="s">
        <v>417</v>
      </c>
      <c r="F231" s="308" t="s">
        <v>418</v>
      </c>
      <c r="G231" s="308" t="s">
        <v>420</v>
      </c>
      <c r="H231" s="308" t="s">
        <v>419</v>
      </c>
      <c r="I231" s="308" t="s">
        <v>437</v>
      </c>
    </row>
    <row r="232" spans="2:9" ht="33" customHeight="1">
      <c r="B232" s="486">
        <v>39</v>
      </c>
      <c r="C232" s="489" t="s">
        <v>7</v>
      </c>
      <c r="D232" s="71" t="s">
        <v>273</v>
      </c>
      <c r="E232" s="308" t="s">
        <v>312</v>
      </c>
      <c r="F232" s="308" t="s">
        <v>396</v>
      </c>
      <c r="G232" s="308" t="s">
        <v>393</v>
      </c>
      <c r="H232" s="308" t="s">
        <v>425</v>
      </c>
      <c r="I232" s="308" t="s">
        <v>394</v>
      </c>
    </row>
    <row r="233" spans="2:9" ht="33" customHeight="1">
      <c r="B233" s="487"/>
      <c r="C233" s="490"/>
      <c r="D233" s="265" t="s">
        <v>274</v>
      </c>
      <c r="E233" s="308" t="s">
        <v>397</v>
      </c>
      <c r="F233" s="308" t="s">
        <v>398</v>
      </c>
      <c r="G233" s="308" t="s">
        <v>399</v>
      </c>
      <c r="H233" s="308" t="s">
        <v>400</v>
      </c>
      <c r="I233" s="308" t="s">
        <v>401</v>
      </c>
    </row>
    <row r="234" spans="2:9" ht="33" customHeight="1">
      <c r="B234" s="487"/>
      <c r="C234" s="490"/>
      <c r="D234" s="265" t="s">
        <v>277</v>
      </c>
      <c r="E234" s="308" t="s">
        <v>402</v>
      </c>
      <c r="F234" s="308" t="s">
        <v>404</v>
      </c>
      <c r="G234" s="308" t="s">
        <v>403</v>
      </c>
      <c r="H234" s="308" t="s">
        <v>405</v>
      </c>
      <c r="I234" s="308" t="s">
        <v>406</v>
      </c>
    </row>
    <row r="235" spans="2:9" ht="33" customHeight="1">
      <c r="B235" s="487"/>
      <c r="C235" s="490"/>
      <c r="D235" s="266" t="s">
        <v>114</v>
      </c>
      <c r="E235" s="308" t="s">
        <v>407</v>
      </c>
      <c r="F235" s="308" t="s">
        <v>409</v>
      </c>
      <c r="G235" s="308" t="s">
        <v>408</v>
      </c>
      <c r="H235" s="308" t="s">
        <v>411</v>
      </c>
      <c r="I235" s="308" t="s">
        <v>410</v>
      </c>
    </row>
    <row r="236" spans="2:9" ht="33" customHeight="1">
      <c r="B236" s="487"/>
      <c r="C236" s="490"/>
      <c r="D236" s="267" t="s">
        <v>275</v>
      </c>
      <c r="E236" s="308" t="s">
        <v>412</v>
      </c>
      <c r="F236" s="308" t="s">
        <v>413</v>
      </c>
      <c r="G236" s="308" t="s">
        <v>414</v>
      </c>
      <c r="H236" s="308" t="s">
        <v>415</v>
      </c>
      <c r="I236" s="308" t="s">
        <v>433</v>
      </c>
    </row>
    <row r="237" spans="2:9" ht="33" customHeight="1">
      <c r="B237" s="488"/>
      <c r="C237" s="491"/>
      <c r="D237" s="267" t="s">
        <v>278</v>
      </c>
      <c r="E237" s="308" t="s">
        <v>417</v>
      </c>
      <c r="F237" s="308" t="s">
        <v>420</v>
      </c>
      <c r="G237" s="308" t="s">
        <v>419</v>
      </c>
      <c r="H237" s="308" t="s">
        <v>418</v>
      </c>
      <c r="I237" s="308" t="s">
        <v>434</v>
      </c>
    </row>
    <row r="238" spans="2:9" ht="33" customHeight="1">
      <c r="B238" s="486">
        <v>40</v>
      </c>
      <c r="C238" s="489" t="s">
        <v>40</v>
      </c>
      <c r="D238" s="71" t="s">
        <v>273</v>
      </c>
      <c r="E238" s="308" t="s">
        <v>312</v>
      </c>
      <c r="F238" s="308" t="s">
        <v>396</v>
      </c>
      <c r="G238" s="308" t="s">
        <v>393</v>
      </c>
      <c r="H238" s="308" t="s">
        <v>394</v>
      </c>
      <c r="I238" s="308" t="s">
        <v>425</v>
      </c>
    </row>
    <row r="239" spans="2:9" ht="33" customHeight="1">
      <c r="B239" s="487"/>
      <c r="C239" s="490"/>
      <c r="D239" s="265" t="s">
        <v>274</v>
      </c>
      <c r="E239" s="308" t="s">
        <v>397</v>
      </c>
      <c r="F239" s="308" t="s">
        <v>398</v>
      </c>
      <c r="G239" s="308" t="s">
        <v>399</v>
      </c>
      <c r="H239" s="308" t="s">
        <v>401</v>
      </c>
      <c r="I239" s="308" t="s">
        <v>449</v>
      </c>
    </row>
    <row r="240" spans="2:9" ht="33" customHeight="1">
      <c r="B240" s="487"/>
      <c r="C240" s="490"/>
      <c r="D240" s="265" t="s">
        <v>277</v>
      </c>
      <c r="E240" s="308" t="s">
        <v>402</v>
      </c>
      <c r="F240" s="308" t="s">
        <v>404</v>
      </c>
      <c r="G240" s="308" t="s">
        <v>405</v>
      </c>
      <c r="H240" s="308" t="s">
        <v>403</v>
      </c>
      <c r="I240" s="308" t="s">
        <v>450</v>
      </c>
    </row>
    <row r="241" spans="2:9" ht="33" customHeight="1">
      <c r="B241" s="487"/>
      <c r="C241" s="490"/>
      <c r="D241" s="266" t="s">
        <v>114</v>
      </c>
      <c r="E241" s="308" t="s">
        <v>407</v>
      </c>
      <c r="F241" s="308" t="s">
        <v>411</v>
      </c>
      <c r="G241" s="308" t="s">
        <v>451</v>
      </c>
      <c r="H241" s="308" t="s">
        <v>408</v>
      </c>
      <c r="I241" s="308" t="s">
        <v>409</v>
      </c>
    </row>
    <row r="242" spans="2:9" ht="33" customHeight="1">
      <c r="B242" s="487"/>
      <c r="C242" s="490"/>
      <c r="D242" s="267" t="s">
        <v>275</v>
      </c>
      <c r="E242" s="308" t="s">
        <v>412</v>
      </c>
      <c r="F242" s="308" t="s">
        <v>413</v>
      </c>
      <c r="G242" s="308" t="s">
        <v>414</v>
      </c>
      <c r="H242" s="308" t="s">
        <v>415</v>
      </c>
      <c r="I242" s="308" t="s">
        <v>433</v>
      </c>
    </row>
    <row r="243" spans="2:9" ht="33" customHeight="1">
      <c r="B243" s="488"/>
      <c r="C243" s="491"/>
      <c r="D243" s="269" t="s">
        <v>278</v>
      </c>
      <c r="E243" s="309" t="s">
        <v>417</v>
      </c>
      <c r="F243" s="309" t="s">
        <v>418</v>
      </c>
      <c r="G243" s="309" t="s">
        <v>420</v>
      </c>
      <c r="H243" s="309" t="s">
        <v>419</v>
      </c>
      <c r="I243" s="309" t="s">
        <v>427</v>
      </c>
    </row>
    <row r="244" spans="2:9" ht="33" customHeight="1">
      <c r="B244" s="486">
        <v>41</v>
      </c>
      <c r="C244" s="489" t="s">
        <v>11</v>
      </c>
      <c r="D244" s="71" t="s">
        <v>273</v>
      </c>
      <c r="E244" s="308" t="s">
        <v>312</v>
      </c>
      <c r="F244" s="308" t="s">
        <v>393</v>
      </c>
      <c r="G244" s="308" t="s">
        <v>394</v>
      </c>
      <c r="H244" s="308" t="s">
        <v>395</v>
      </c>
      <c r="I244" s="308" t="s">
        <v>425</v>
      </c>
    </row>
    <row r="245" spans="2:9" ht="33" customHeight="1">
      <c r="B245" s="487"/>
      <c r="C245" s="490"/>
      <c r="D245" s="265" t="s">
        <v>274</v>
      </c>
      <c r="E245" s="308" t="s">
        <v>397</v>
      </c>
      <c r="F245" s="308" t="s">
        <v>398</v>
      </c>
      <c r="G245" s="308" t="s">
        <v>399</v>
      </c>
      <c r="H245" s="308" t="s">
        <v>400</v>
      </c>
      <c r="I245" s="308" t="s">
        <v>401</v>
      </c>
    </row>
    <row r="246" spans="2:9" ht="33" customHeight="1">
      <c r="B246" s="487"/>
      <c r="C246" s="490"/>
      <c r="D246" s="265" t="s">
        <v>277</v>
      </c>
      <c r="E246" s="308" t="s">
        <v>402</v>
      </c>
      <c r="F246" s="308" t="s">
        <v>404</v>
      </c>
      <c r="G246" s="308" t="s">
        <v>403</v>
      </c>
      <c r="H246" s="308" t="s">
        <v>405</v>
      </c>
      <c r="I246" s="308" t="s">
        <v>436</v>
      </c>
    </row>
    <row r="247" spans="2:9" ht="33" customHeight="1">
      <c r="B247" s="487"/>
      <c r="C247" s="490"/>
      <c r="D247" s="266" t="s">
        <v>114</v>
      </c>
      <c r="E247" s="308" t="s">
        <v>407</v>
      </c>
      <c r="F247" s="308" t="s">
        <v>409</v>
      </c>
      <c r="G247" s="308" t="s">
        <v>408</v>
      </c>
      <c r="H247" s="308" t="s">
        <v>411</v>
      </c>
      <c r="I247" s="308" t="s">
        <v>438</v>
      </c>
    </row>
    <row r="248" spans="2:9" ht="33" customHeight="1">
      <c r="B248" s="487"/>
      <c r="C248" s="490"/>
      <c r="D248" s="267" t="s">
        <v>275</v>
      </c>
      <c r="E248" s="308" t="s">
        <v>412</v>
      </c>
      <c r="F248" s="308" t="s">
        <v>413</v>
      </c>
      <c r="G248" s="308" t="s">
        <v>414</v>
      </c>
      <c r="H248" s="308" t="s">
        <v>415</v>
      </c>
      <c r="I248" s="308" t="s">
        <v>433</v>
      </c>
    </row>
    <row r="249" spans="2:9" ht="33" customHeight="1">
      <c r="B249" s="488"/>
      <c r="C249" s="491"/>
      <c r="D249" s="267" t="s">
        <v>278</v>
      </c>
      <c r="E249" s="308" t="s">
        <v>417</v>
      </c>
      <c r="F249" s="308" t="s">
        <v>419</v>
      </c>
      <c r="G249" s="308" t="s">
        <v>421</v>
      </c>
      <c r="H249" s="308" t="s">
        <v>418</v>
      </c>
      <c r="I249" s="308" t="s">
        <v>434</v>
      </c>
    </row>
    <row r="250" spans="2:9" ht="33" customHeight="1">
      <c r="B250" s="486">
        <v>42</v>
      </c>
      <c r="C250" s="489" t="s">
        <v>12</v>
      </c>
      <c r="D250" s="71" t="s">
        <v>273</v>
      </c>
      <c r="E250" s="308" t="s">
        <v>312</v>
      </c>
      <c r="F250" s="308" t="s">
        <v>393</v>
      </c>
      <c r="G250" s="308" t="s">
        <v>395</v>
      </c>
      <c r="H250" s="308" t="s">
        <v>394</v>
      </c>
      <c r="I250" s="308" t="s">
        <v>425</v>
      </c>
    </row>
    <row r="251" spans="2:9" ht="33" customHeight="1">
      <c r="B251" s="487"/>
      <c r="C251" s="490"/>
      <c r="D251" s="265" t="s">
        <v>274</v>
      </c>
      <c r="E251" s="308" t="s">
        <v>397</v>
      </c>
      <c r="F251" s="308" t="s">
        <v>398</v>
      </c>
      <c r="G251" s="308" t="s">
        <v>400</v>
      </c>
      <c r="H251" s="308" t="s">
        <v>399</v>
      </c>
      <c r="I251" s="308" t="s">
        <v>401</v>
      </c>
    </row>
    <row r="252" spans="2:9" ht="33" customHeight="1">
      <c r="B252" s="487"/>
      <c r="C252" s="490"/>
      <c r="D252" s="265" t="s">
        <v>277</v>
      </c>
      <c r="E252" s="308" t="s">
        <v>402</v>
      </c>
      <c r="F252" s="308" t="s">
        <v>403</v>
      </c>
      <c r="G252" s="308" t="s">
        <v>404</v>
      </c>
      <c r="H252" s="308" t="s">
        <v>405</v>
      </c>
      <c r="I252" s="308" t="s">
        <v>406</v>
      </c>
    </row>
    <row r="253" spans="2:9" ht="33" customHeight="1">
      <c r="B253" s="487"/>
      <c r="C253" s="490"/>
      <c r="D253" s="266" t="s">
        <v>114</v>
      </c>
      <c r="E253" s="308" t="s">
        <v>407</v>
      </c>
      <c r="F253" s="308" t="s">
        <v>409</v>
      </c>
      <c r="G253" s="308" t="s">
        <v>408</v>
      </c>
      <c r="H253" s="308" t="s">
        <v>423</v>
      </c>
      <c r="I253" s="308" t="s">
        <v>410</v>
      </c>
    </row>
    <row r="254" spans="2:9" ht="33" customHeight="1">
      <c r="B254" s="487"/>
      <c r="C254" s="490"/>
      <c r="D254" s="267" t="s">
        <v>275</v>
      </c>
      <c r="E254" s="308" t="s">
        <v>412</v>
      </c>
      <c r="F254" s="308" t="s">
        <v>413</v>
      </c>
      <c r="G254" s="308" t="s">
        <v>414</v>
      </c>
      <c r="H254" s="308" t="s">
        <v>415</v>
      </c>
      <c r="I254" s="308" t="s">
        <v>416</v>
      </c>
    </row>
    <row r="255" spans="2:9" ht="33" customHeight="1">
      <c r="B255" s="488"/>
      <c r="C255" s="491"/>
      <c r="D255" s="267" t="s">
        <v>278</v>
      </c>
      <c r="E255" s="308" t="s">
        <v>417</v>
      </c>
      <c r="F255" s="308" t="s">
        <v>419</v>
      </c>
      <c r="G255" s="308" t="s">
        <v>418</v>
      </c>
      <c r="H255" s="308" t="s">
        <v>421</v>
      </c>
      <c r="I255" s="308" t="s">
        <v>437</v>
      </c>
    </row>
    <row r="256" spans="2:9" ht="33" customHeight="1">
      <c r="B256" s="486">
        <v>43</v>
      </c>
      <c r="C256" s="489" t="s">
        <v>8</v>
      </c>
      <c r="D256" s="71" t="s">
        <v>273</v>
      </c>
      <c r="E256" s="308" t="s">
        <v>312</v>
      </c>
      <c r="F256" s="308" t="s">
        <v>396</v>
      </c>
      <c r="G256" s="308" t="s">
        <v>394</v>
      </c>
      <c r="H256" s="308" t="s">
        <v>395</v>
      </c>
      <c r="I256" s="308" t="s">
        <v>393</v>
      </c>
    </row>
    <row r="257" spans="2:9" ht="33" customHeight="1">
      <c r="B257" s="487"/>
      <c r="C257" s="490"/>
      <c r="D257" s="265" t="s">
        <v>274</v>
      </c>
      <c r="E257" s="308" t="s">
        <v>397</v>
      </c>
      <c r="F257" s="308" t="s">
        <v>398</v>
      </c>
      <c r="G257" s="308" t="s">
        <v>399</v>
      </c>
      <c r="H257" s="308" t="s">
        <v>401</v>
      </c>
      <c r="I257" s="308" t="s">
        <v>400</v>
      </c>
    </row>
    <row r="258" spans="2:9" ht="33" customHeight="1">
      <c r="B258" s="487"/>
      <c r="C258" s="490"/>
      <c r="D258" s="265" t="s">
        <v>277</v>
      </c>
      <c r="E258" s="308" t="s">
        <v>402</v>
      </c>
      <c r="F258" s="308" t="s">
        <v>403</v>
      </c>
      <c r="G258" s="308" t="s">
        <v>404</v>
      </c>
      <c r="H258" s="308" t="s">
        <v>405</v>
      </c>
      <c r="I258" s="308" t="s">
        <v>406</v>
      </c>
    </row>
    <row r="259" spans="2:9" ht="33" customHeight="1">
      <c r="B259" s="487"/>
      <c r="C259" s="490"/>
      <c r="D259" s="266" t="s">
        <v>114</v>
      </c>
      <c r="E259" s="308" t="s">
        <v>407</v>
      </c>
      <c r="F259" s="308" t="s">
        <v>409</v>
      </c>
      <c r="G259" s="308" t="s">
        <v>408</v>
      </c>
      <c r="H259" s="308" t="s">
        <v>423</v>
      </c>
      <c r="I259" s="308" t="s">
        <v>411</v>
      </c>
    </row>
    <row r="260" spans="2:9" ht="33" customHeight="1">
      <c r="B260" s="487"/>
      <c r="C260" s="490"/>
      <c r="D260" s="267" t="s">
        <v>275</v>
      </c>
      <c r="E260" s="308" t="s">
        <v>412</v>
      </c>
      <c r="F260" s="308" t="s">
        <v>413</v>
      </c>
      <c r="G260" s="308" t="s">
        <v>414</v>
      </c>
      <c r="H260" s="308" t="s">
        <v>415</v>
      </c>
      <c r="I260" s="308" t="s">
        <v>433</v>
      </c>
    </row>
    <row r="261" spans="2:9" ht="33" customHeight="1">
      <c r="B261" s="488"/>
      <c r="C261" s="491"/>
      <c r="D261" s="267" t="s">
        <v>278</v>
      </c>
      <c r="E261" s="308" t="s">
        <v>417</v>
      </c>
      <c r="F261" s="308" t="s">
        <v>418</v>
      </c>
      <c r="G261" s="308" t="s">
        <v>419</v>
      </c>
      <c r="H261" s="308" t="s">
        <v>420</v>
      </c>
      <c r="I261" s="308" t="s">
        <v>446</v>
      </c>
    </row>
    <row r="262" spans="2:9" ht="33" customHeight="1">
      <c r="B262" s="486">
        <v>44</v>
      </c>
      <c r="C262" s="489" t="s">
        <v>18</v>
      </c>
      <c r="D262" s="71" t="s">
        <v>273</v>
      </c>
      <c r="E262" s="308" t="s">
        <v>312</v>
      </c>
      <c r="F262" s="308" t="s">
        <v>395</v>
      </c>
      <c r="G262" s="308" t="s">
        <v>393</v>
      </c>
      <c r="H262" s="308" t="s">
        <v>396</v>
      </c>
      <c r="I262" s="308" t="s">
        <v>394</v>
      </c>
    </row>
    <row r="263" spans="2:9" ht="33" customHeight="1">
      <c r="B263" s="487"/>
      <c r="C263" s="490"/>
      <c r="D263" s="265" t="s">
        <v>274</v>
      </c>
      <c r="E263" s="308" t="s">
        <v>397</v>
      </c>
      <c r="F263" s="308" t="s">
        <v>398</v>
      </c>
      <c r="G263" s="308" t="s">
        <v>400</v>
      </c>
      <c r="H263" s="308" t="s">
        <v>401</v>
      </c>
      <c r="I263" s="308" t="s">
        <v>399</v>
      </c>
    </row>
    <row r="264" spans="2:9" ht="33" customHeight="1">
      <c r="B264" s="487"/>
      <c r="C264" s="490"/>
      <c r="D264" s="265" t="s">
        <v>277</v>
      </c>
      <c r="E264" s="308" t="s">
        <v>402</v>
      </c>
      <c r="F264" s="308" t="s">
        <v>403</v>
      </c>
      <c r="G264" s="308" t="s">
        <v>404</v>
      </c>
      <c r="H264" s="308" t="s">
        <v>405</v>
      </c>
      <c r="I264" s="308" t="s">
        <v>431</v>
      </c>
    </row>
    <row r="265" spans="2:9" ht="33" customHeight="1">
      <c r="B265" s="487"/>
      <c r="C265" s="490"/>
      <c r="D265" s="266" t="s">
        <v>114</v>
      </c>
      <c r="E265" s="308" t="s">
        <v>407</v>
      </c>
      <c r="F265" s="308" t="s">
        <v>409</v>
      </c>
      <c r="G265" s="308" t="s">
        <v>411</v>
      </c>
      <c r="H265" s="308" t="s">
        <v>408</v>
      </c>
      <c r="I265" s="308" t="s">
        <v>410</v>
      </c>
    </row>
    <row r="266" spans="2:9" ht="33" customHeight="1">
      <c r="B266" s="487"/>
      <c r="C266" s="490"/>
      <c r="D266" s="267" t="s">
        <v>275</v>
      </c>
      <c r="E266" s="308" t="s">
        <v>412</v>
      </c>
      <c r="F266" s="308" t="s">
        <v>413</v>
      </c>
      <c r="G266" s="308" t="s">
        <v>414</v>
      </c>
      <c r="H266" s="308" t="s">
        <v>424</v>
      </c>
      <c r="I266" s="308" t="s">
        <v>415</v>
      </c>
    </row>
    <row r="267" spans="2:9" ht="33" customHeight="1">
      <c r="B267" s="488"/>
      <c r="C267" s="491"/>
      <c r="D267" s="267" t="s">
        <v>278</v>
      </c>
      <c r="E267" s="308" t="s">
        <v>417</v>
      </c>
      <c r="F267" s="308" t="s">
        <v>419</v>
      </c>
      <c r="G267" s="308" t="s">
        <v>420</v>
      </c>
      <c r="H267" s="308" t="s">
        <v>421</v>
      </c>
      <c r="I267" s="308" t="s">
        <v>418</v>
      </c>
    </row>
    <row r="268" spans="2:9" ht="33" customHeight="1">
      <c r="B268" s="486">
        <v>45</v>
      </c>
      <c r="C268" s="489" t="s">
        <v>41</v>
      </c>
      <c r="D268" s="71" t="s">
        <v>273</v>
      </c>
      <c r="E268" s="308" t="s">
        <v>312</v>
      </c>
      <c r="F268" s="308" t="s">
        <v>393</v>
      </c>
      <c r="G268" s="308" t="s">
        <v>425</v>
      </c>
      <c r="H268" s="308" t="s">
        <v>395</v>
      </c>
      <c r="I268" s="308" t="s">
        <v>396</v>
      </c>
    </row>
    <row r="269" spans="2:9" ht="33" customHeight="1">
      <c r="B269" s="487"/>
      <c r="C269" s="490"/>
      <c r="D269" s="265" t="s">
        <v>274</v>
      </c>
      <c r="E269" s="308" t="s">
        <v>397</v>
      </c>
      <c r="F269" s="308" t="s">
        <v>398</v>
      </c>
      <c r="G269" s="308" t="s">
        <v>400</v>
      </c>
      <c r="H269" s="308" t="s">
        <v>401</v>
      </c>
      <c r="I269" s="308" t="s">
        <v>399</v>
      </c>
    </row>
    <row r="270" spans="2:9" ht="33" customHeight="1">
      <c r="B270" s="487"/>
      <c r="C270" s="490"/>
      <c r="D270" s="265" t="s">
        <v>277</v>
      </c>
      <c r="E270" s="308" t="s">
        <v>402</v>
      </c>
      <c r="F270" s="308" t="s">
        <v>404</v>
      </c>
      <c r="G270" s="308" t="s">
        <v>403</v>
      </c>
      <c r="H270" s="308" t="s">
        <v>405</v>
      </c>
      <c r="I270" s="308" t="s">
        <v>406</v>
      </c>
    </row>
    <row r="271" spans="2:9" ht="33" customHeight="1">
      <c r="B271" s="487"/>
      <c r="C271" s="490"/>
      <c r="D271" s="266" t="s">
        <v>114</v>
      </c>
      <c r="E271" s="308" t="s">
        <v>407</v>
      </c>
      <c r="F271" s="308" t="s">
        <v>409</v>
      </c>
      <c r="G271" s="308" t="s">
        <v>408</v>
      </c>
      <c r="H271" s="308" t="s">
        <v>410</v>
      </c>
      <c r="I271" s="308" t="s">
        <v>411</v>
      </c>
    </row>
    <row r="272" spans="2:9" ht="33" customHeight="1">
      <c r="B272" s="487"/>
      <c r="C272" s="490"/>
      <c r="D272" s="267" t="s">
        <v>275</v>
      </c>
      <c r="E272" s="308" t="s">
        <v>412</v>
      </c>
      <c r="F272" s="308" t="s">
        <v>413</v>
      </c>
      <c r="G272" s="308" t="s">
        <v>414</v>
      </c>
      <c r="H272" s="308" t="s">
        <v>416</v>
      </c>
      <c r="I272" s="308" t="s">
        <v>415</v>
      </c>
    </row>
    <row r="273" spans="2:10" ht="33" customHeight="1">
      <c r="B273" s="488"/>
      <c r="C273" s="491"/>
      <c r="D273" s="269" t="s">
        <v>278</v>
      </c>
      <c r="E273" s="309" t="s">
        <v>418</v>
      </c>
      <c r="F273" s="309" t="s">
        <v>417</v>
      </c>
      <c r="G273" s="309" t="s">
        <v>452</v>
      </c>
      <c r="H273" s="309" t="s">
        <v>104</v>
      </c>
      <c r="I273" s="309" t="s">
        <v>419</v>
      </c>
      <c r="J273" s="263"/>
    </row>
    <row r="274" spans="2:10" ht="33" customHeight="1">
      <c r="B274" s="486">
        <v>46</v>
      </c>
      <c r="C274" s="489" t="s">
        <v>21</v>
      </c>
      <c r="D274" s="344" t="s">
        <v>273</v>
      </c>
      <c r="E274" s="388" t="s">
        <v>312</v>
      </c>
      <c r="F274" s="388" t="s">
        <v>393</v>
      </c>
      <c r="G274" s="388" t="s">
        <v>396</v>
      </c>
      <c r="H274" s="388" t="s">
        <v>394</v>
      </c>
      <c r="I274" s="388" t="s">
        <v>395</v>
      </c>
    </row>
    <row r="275" spans="2:10" ht="33" customHeight="1">
      <c r="B275" s="487"/>
      <c r="C275" s="490"/>
      <c r="D275" s="265" t="s">
        <v>274</v>
      </c>
      <c r="E275" s="308" t="s">
        <v>397</v>
      </c>
      <c r="F275" s="308" t="s">
        <v>398</v>
      </c>
      <c r="G275" s="308" t="s">
        <v>399</v>
      </c>
      <c r="H275" s="308" t="s">
        <v>400</v>
      </c>
      <c r="I275" s="308" t="s">
        <v>401</v>
      </c>
    </row>
    <row r="276" spans="2:10" ht="33" customHeight="1">
      <c r="B276" s="487"/>
      <c r="C276" s="490"/>
      <c r="D276" s="265" t="s">
        <v>277</v>
      </c>
      <c r="E276" s="308" t="s">
        <v>402</v>
      </c>
      <c r="F276" s="308" t="s">
        <v>403</v>
      </c>
      <c r="G276" s="308" t="s">
        <v>404</v>
      </c>
      <c r="H276" s="308" t="s">
        <v>422</v>
      </c>
      <c r="I276" s="308" t="s">
        <v>406</v>
      </c>
    </row>
    <row r="277" spans="2:10" ht="33" customHeight="1">
      <c r="B277" s="487"/>
      <c r="C277" s="490"/>
      <c r="D277" s="266" t="s">
        <v>114</v>
      </c>
      <c r="E277" s="308" t="s">
        <v>407</v>
      </c>
      <c r="F277" s="308" t="s">
        <v>408</v>
      </c>
      <c r="G277" s="308" t="s">
        <v>423</v>
      </c>
      <c r="H277" s="308" t="s">
        <v>411</v>
      </c>
      <c r="I277" s="308" t="s">
        <v>409</v>
      </c>
    </row>
    <row r="278" spans="2:10" ht="33" customHeight="1">
      <c r="B278" s="487"/>
      <c r="C278" s="490"/>
      <c r="D278" s="267" t="s">
        <v>275</v>
      </c>
      <c r="E278" s="308" t="s">
        <v>412</v>
      </c>
      <c r="F278" s="308" t="s">
        <v>413</v>
      </c>
      <c r="G278" s="308" t="s">
        <v>414</v>
      </c>
      <c r="H278" s="308" t="s">
        <v>415</v>
      </c>
      <c r="I278" s="308" t="s">
        <v>453</v>
      </c>
    </row>
    <row r="279" spans="2:10" ht="33" customHeight="1">
      <c r="B279" s="488"/>
      <c r="C279" s="491"/>
      <c r="D279" s="267" t="s">
        <v>278</v>
      </c>
      <c r="E279" s="308" t="s">
        <v>417</v>
      </c>
      <c r="F279" s="308" t="s">
        <v>418</v>
      </c>
      <c r="G279" s="308" t="s">
        <v>421</v>
      </c>
      <c r="H279" s="308" t="s">
        <v>419</v>
      </c>
      <c r="I279" s="308" t="s">
        <v>420</v>
      </c>
    </row>
    <row r="280" spans="2:10" ht="33" customHeight="1">
      <c r="B280" s="486">
        <v>47</v>
      </c>
      <c r="C280" s="489" t="s">
        <v>13</v>
      </c>
      <c r="D280" s="71" t="s">
        <v>273</v>
      </c>
      <c r="E280" s="308" t="s">
        <v>312</v>
      </c>
      <c r="F280" s="308" t="s">
        <v>393</v>
      </c>
      <c r="G280" s="308" t="s">
        <v>425</v>
      </c>
      <c r="H280" s="308" t="s">
        <v>396</v>
      </c>
      <c r="I280" s="308" t="s">
        <v>394</v>
      </c>
    </row>
    <row r="281" spans="2:10" ht="33" customHeight="1">
      <c r="B281" s="487"/>
      <c r="C281" s="490"/>
      <c r="D281" s="265" t="s">
        <v>274</v>
      </c>
      <c r="E281" s="308" t="s">
        <v>397</v>
      </c>
      <c r="F281" s="308" t="s">
        <v>398</v>
      </c>
      <c r="G281" s="308" t="s">
        <v>400</v>
      </c>
      <c r="H281" s="308" t="s">
        <v>399</v>
      </c>
      <c r="I281" s="308" t="s">
        <v>401</v>
      </c>
    </row>
    <row r="282" spans="2:10" ht="33" customHeight="1">
      <c r="B282" s="487"/>
      <c r="C282" s="490"/>
      <c r="D282" s="265" t="s">
        <v>277</v>
      </c>
      <c r="E282" s="308" t="s">
        <v>402</v>
      </c>
      <c r="F282" s="308" t="s">
        <v>403</v>
      </c>
      <c r="G282" s="308" t="s">
        <v>404</v>
      </c>
      <c r="H282" s="308" t="s">
        <v>436</v>
      </c>
      <c r="I282" s="308" t="s">
        <v>405</v>
      </c>
    </row>
    <row r="283" spans="2:10" ht="33" customHeight="1">
      <c r="B283" s="487"/>
      <c r="C283" s="490"/>
      <c r="D283" s="266" t="s">
        <v>114</v>
      </c>
      <c r="E283" s="308" t="s">
        <v>407</v>
      </c>
      <c r="F283" s="308" t="s">
        <v>408</v>
      </c>
      <c r="G283" s="308" t="s">
        <v>410</v>
      </c>
      <c r="H283" s="308" t="s">
        <v>409</v>
      </c>
      <c r="I283" s="308" t="s">
        <v>411</v>
      </c>
    </row>
    <row r="284" spans="2:10" ht="33" customHeight="1">
      <c r="B284" s="487"/>
      <c r="C284" s="490"/>
      <c r="D284" s="267" t="s">
        <v>275</v>
      </c>
      <c r="E284" s="308" t="s">
        <v>412</v>
      </c>
      <c r="F284" s="308" t="s">
        <v>413</v>
      </c>
      <c r="G284" s="308" t="s">
        <v>414</v>
      </c>
      <c r="H284" s="308" t="s">
        <v>416</v>
      </c>
      <c r="I284" s="308" t="s">
        <v>415</v>
      </c>
    </row>
    <row r="285" spans="2:10" ht="33" customHeight="1">
      <c r="B285" s="488"/>
      <c r="C285" s="491"/>
      <c r="D285" s="267" t="s">
        <v>278</v>
      </c>
      <c r="E285" s="308" t="s">
        <v>417</v>
      </c>
      <c r="F285" s="308" t="s">
        <v>418</v>
      </c>
      <c r="G285" s="308" t="s">
        <v>419</v>
      </c>
      <c r="H285" s="308" t="s">
        <v>421</v>
      </c>
      <c r="I285" s="308" t="s">
        <v>427</v>
      </c>
    </row>
    <row r="286" spans="2:10" ht="33" customHeight="1">
      <c r="B286" s="486">
        <v>48</v>
      </c>
      <c r="C286" s="489" t="s">
        <v>22</v>
      </c>
      <c r="D286" s="71" t="s">
        <v>273</v>
      </c>
      <c r="E286" s="308" t="s">
        <v>312</v>
      </c>
      <c r="F286" s="308" t="s">
        <v>394</v>
      </c>
      <c r="G286" s="308" t="s">
        <v>393</v>
      </c>
      <c r="H286" s="308" t="s">
        <v>395</v>
      </c>
      <c r="I286" s="308" t="s">
        <v>396</v>
      </c>
    </row>
    <row r="287" spans="2:10" ht="33" customHeight="1">
      <c r="B287" s="487"/>
      <c r="C287" s="490"/>
      <c r="D287" s="265" t="s">
        <v>274</v>
      </c>
      <c r="E287" s="308" t="s">
        <v>397</v>
      </c>
      <c r="F287" s="308" t="s">
        <v>398</v>
      </c>
      <c r="G287" s="308" t="s">
        <v>399</v>
      </c>
      <c r="H287" s="308" t="s">
        <v>400</v>
      </c>
      <c r="I287" s="308" t="s">
        <v>401</v>
      </c>
    </row>
    <row r="288" spans="2:10" ht="33" customHeight="1">
      <c r="B288" s="487"/>
      <c r="C288" s="490"/>
      <c r="D288" s="265" t="s">
        <v>277</v>
      </c>
      <c r="E288" s="308" t="s">
        <v>402</v>
      </c>
      <c r="F288" s="308" t="s">
        <v>404</v>
      </c>
      <c r="G288" s="308" t="s">
        <v>403</v>
      </c>
      <c r="H288" s="308" t="s">
        <v>405</v>
      </c>
      <c r="I288" s="308" t="s">
        <v>406</v>
      </c>
    </row>
    <row r="289" spans="2:9" ht="33" customHeight="1">
      <c r="B289" s="487"/>
      <c r="C289" s="490"/>
      <c r="D289" s="266" t="s">
        <v>114</v>
      </c>
      <c r="E289" s="308" t="s">
        <v>407</v>
      </c>
      <c r="F289" s="308" t="s">
        <v>409</v>
      </c>
      <c r="G289" s="308" t="s">
        <v>408</v>
      </c>
      <c r="H289" s="308" t="s">
        <v>423</v>
      </c>
      <c r="I289" s="308" t="s">
        <v>410</v>
      </c>
    </row>
    <row r="290" spans="2:9" ht="33" customHeight="1">
      <c r="B290" s="487"/>
      <c r="C290" s="490"/>
      <c r="D290" s="267" t="s">
        <v>275</v>
      </c>
      <c r="E290" s="308" t="s">
        <v>412</v>
      </c>
      <c r="F290" s="308" t="s">
        <v>413</v>
      </c>
      <c r="G290" s="308" t="s">
        <v>414</v>
      </c>
      <c r="H290" s="308" t="s">
        <v>415</v>
      </c>
      <c r="I290" s="308" t="s">
        <v>416</v>
      </c>
    </row>
    <row r="291" spans="2:9" ht="33" customHeight="1">
      <c r="B291" s="488"/>
      <c r="C291" s="491"/>
      <c r="D291" s="267" t="s">
        <v>278</v>
      </c>
      <c r="E291" s="308" t="s">
        <v>417</v>
      </c>
      <c r="F291" s="308" t="s">
        <v>421</v>
      </c>
      <c r="G291" s="308" t="s">
        <v>419</v>
      </c>
      <c r="H291" s="308" t="s">
        <v>420</v>
      </c>
      <c r="I291" s="308" t="s">
        <v>418</v>
      </c>
    </row>
    <row r="292" spans="2:9" ht="33" customHeight="1">
      <c r="B292" s="486">
        <v>49</v>
      </c>
      <c r="C292" s="489" t="s">
        <v>23</v>
      </c>
      <c r="D292" s="71" t="s">
        <v>273</v>
      </c>
      <c r="E292" s="308" t="s">
        <v>312</v>
      </c>
      <c r="F292" s="308" t="s">
        <v>393</v>
      </c>
      <c r="G292" s="308" t="s">
        <v>396</v>
      </c>
      <c r="H292" s="308" t="s">
        <v>425</v>
      </c>
      <c r="I292" s="308" t="s">
        <v>435</v>
      </c>
    </row>
    <row r="293" spans="2:9" ht="33" customHeight="1">
      <c r="B293" s="487"/>
      <c r="C293" s="490"/>
      <c r="D293" s="265" t="s">
        <v>274</v>
      </c>
      <c r="E293" s="308" t="s">
        <v>397</v>
      </c>
      <c r="F293" s="308" t="s">
        <v>398</v>
      </c>
      <c r="G293" s="308" t="s">
        <v>400</v>
      </c>
      <c r="H293" s="308" t="s">
        <v>399</v>
      </c>
      <c r="I293" s="308" t="s">
        <v>401</v>
      </c>
    </row>
    <row r="294" spans="2:9" ht="33" customHeight="1">
      <c r="B294" s="487"/>
      <c r="C294" s="490"/>
      <c r="D294" s="265" t="s">
        <v>277</v>
      </c>
      <c r="E294" s="308" t="s">
        <v>402</v>
      </c>
      <c r="F294" s="308" t="s">
        <v>404</v>
      </c>
      <c r="G294" s="308" t="s">
        <v>403</v>
      </c>
      <c r="H294" s="308" t="s">
        <v>436</v>
      </c>
      <c r="I294" s="308" t="s">
        <v>405</v>
      </c>
    </row>
    <row r="295" spans="2:9" ht="33" customHeight="1">
      <c r="B295" s="487"/>
      <c r="C295" s="490"/>
      <c r="D295" s="266" t="s">
        <v>114</v>
      </c>
      <c r="E295" s="308" t="s">
        <v>407</v>
      </c>
      <c r="F295" s="308" t="s">
        <v>411</v>
      </c>
      <c r="G295" s="308" t="s">
        <v>408</v>
      </c>
      <c r="H295" s="308" t="s">
        <v>409</v>
      </c>
      <c r="I295" s="308" t="s">
        <v>410</v>
      </c>
    </row>
    <row r="296" spans="2:9" ht="33" customHeight="1">
      <c r="B296" s="487"/>
      <c r="C296" s="490"/>
      <c r="D296" s="267" t="s">
        <v>275</v>
      </c>
      <c r="E296" s="308" t="s">
        <v>412</v>
      </c>
      <c r="F296" s="308" t="s">
        <v>413</v>
      </c>
      <c r="G296" s="308" t="s">
        <v>414</v>
      </c>
      <c r="H296" s="308" t="s">
        <v>424</v>
      </c>
      <c r="I296" s="308" t="s">
        <v>415</v>
      </c>
    </row>
    <row r="297" spans="2:9" ht="33" customHeight="1">
      <c r="B297" s="488"/>
      <c r="C297" s="491"/>
      <c r="D297" s="267" t="s">
        <v>278</v>
      </c>
      <c r="E297" s="308" t="s">
        <v>417</v>
      </c>
      <c r="F297" s="308" t="s">
        <v>418</v>
      </c>
      <c r="G297" s="308" t="s">
        <v>420</v>
      </c>
      <c r="H297" s="308" t="s">
        <v>419</v>
      </c>
      <c r="I297" s="308" t="s">
        <v>454</v>
      </c>
    </row>
    <row r="298" spans="2:9" ht="33" customHeight="1">
      <c r="B298" s="486">
        <v>50</v>
      </c>
      <c r="C298" s="489" t="s">
        <v>14</v>
      </c>
      <c r="D298" s="71" t="s">
        <v>273</v>
      </c>
      <c r="E298" s="308" t="s">
        <v>312</v>
      </c>
      <c r="F298" s="308" t="s">
        <v>393</v>
      </c>
      <c r="G298" s="308" t="s">
        <v>395</v>
      </c>
      <c r="H298" s="308" t="s">
        <v>394</v>
      </c>
      <c r="I298" s="308" t="s">
        <v>396</v>
      </c>
    </row>
    <row r="299" spans="2:9" ht="33" customHeight="1">
      <c r="B299" s="487"/>
      <c r="C299" s="490"/>
      <c r="D299" s="265" t="s">
        <v>274</v>
      </c>
      <c r="E299" s="308" t="s">
        <v>397</v>
      </c>
      <c r="F299" s="308" t="s">
        <v>398</v>
      </c>
      <c r="G299" s="308" t="s">
        <v>399</v>
      </c>
      <c r="H299" s="308" t="s">
        <v>400</v>
      </c>
      <c r="I299" s="308" t="s">
        <v>401</v>
      </c>
    </row>
    <row r="300" spans="2:9" ht="33" customHeight="1">
      <c r="B300" s="487"/>
      <c r="C300" s="490"/>
      <c r="D300" s="265" t="s">
        <v>277</v>
      </c>
      <c r="E300" s="308" t="s">
        <v>402</v>
      </c>
      <c r="F300" s="308" t="s">
        <v>403</v>
      </c>
      <c r="G300" s="308" t="s">
        <v>404</v>
      </c>
      <c r="H300" s="308" t="s">
        <v>405</v>
      </c>
      <c r="I300" s="308" t="s">
        <v>450</v>
      </c>
    </row>
    <row r="301" spans="2:9" ht="33" customHeight="1">
      <c r="B301" s="487"/>
      <c r="C301" s="490"/>
      <c r="D301" s="266" t="s">
        <v>114</v>
      </c>
      <c r="E301" s="308" t="s">
        <v>407</v>
      </c>
      <c r="F301" s="308" t="s">
        <v>408</v>
      </c>
      <c r="G301" s="308" t="s">
        <v>411</v>
      </c>
      <c r="H301" s="308" t="s">
        <v>410</v>
      </c>
      <c r="I301" s="308" t="s">
        <v>423</v>
      </c>
    </row>
    <row r="302" spans="2:9" ht="33" customHeight="1">
      <c r="B302" s="487"/>
      <c r="C302" s="490"/>
      <c r="D302" s="267" t="s">
        <v>275</v>
      </c>
      <c r="E302" s="308" t="s">
        <v>412</v>
      </c>
      <c r="F302" s="308" t="s">
        <v>413</v>
      </c>
      <c r="G302" s="308" t="s">
        <v>414</v>
      </c>
      <c r="H302" s="308" t="s">
        <v>415</v>
      </c>
      <c r="I302" s="308" t="s">
        <v>433</v>
      </c>
    </row>
    <row r="303" spans="2:9" ht="33" customHeight="1">
      <c r="B303" s="488"/>
      <c r="C303" s="491"/>
      <c r="D303" s="269" t="s">
        <v>278</v>
      </c>
      <c r="E303" s="309" t="s">
        <v>417</v>
      </c>
      <c r="F303" s="309" t="s">
        <v>418</v>
      </c>
      <c r="G303" s="309" t="s">
        <v>420</v>
      </c>
      <c r="H303" s="309" t="s">
        <v>445</v>
      </c>
      <c r="I303" s="309" t="s">
        <v>442</v>
      </c>
    </row>
    <row r="304" spans="2:9" ht="33" customHeight="1">
      <c r="B304" s="486">
        <v>51</v>
      </c>
      <c r="C304" s="489" t="s">
        <v>42</v>
      </c>
      <c r="D304" s="71" t="s">
        <v>273</v>
      </c>
      <c r="E304" s="308" t="s">
        <v>312</v>
      </c>
      <c r="F304" s="308" t="s">
        <v>393</v>
      </c>
      <c r="G304" s="308" t="s">
        <v>395</v>
      </c>
      <c r="H304" s="308" t="s">
        <v>394</v>
      </c>
      <c r="I304" s="308" t="s">
        <v>425</v>
      </c>
    </row>
    <row r="305" spans="2:9" ht="33" customHeight="1">
      <c r="B305" s="487"/>
      <c r="C305" s="490"/>
      <c r="D305" s="265" t="s">
        <v>274</v>
      </c>
      <c r="E305" s="308" t="s">
        <v>397</v>
      </c>
      <c r="F305" s="308" t="s">
        <v>398</v>
      </c>
      <c r="G305" s="308" t="s">
        <v>400</v>
      </c>
      <c r="H305" s="308" t="s">
        <v>399</v>
      </c>
      <c r="I305" s="308" t="s">
        <v>401</v>
      </c>
    </row>
    <row r="306" spans="2:9" ht="33" customHeight="1">
      <c r="B306" s="487"/>
      <c r="C306" s="490"/>
      <c r="D306" s="265" t="s">
        <v>277</v>
      </c>
      <c r="E306" s="308" t="s">
        <v>402</v>
      </c>
      <c r="F306" s="308" t="s">
        <v>403</v>
      </c>
      <c r="G306" s="308" t="s">
        <v>404</v>
      </c>
      <c r="H306" s="308" t="s">
        <v>436</v>
      </c>
      <c r="I306" s="308" t="s">
        <v>405</v>
      </c>
    </row>
    <row r="307" spans="2:9" ht="33" customHeight="1">
      <c r="B307" s="487"/>
      <c r="C307" s="490"/>
      <c r="D307" s="266" t="s">
        <v>114</v>
      </c>
      <c r="E307" s="308" t="s">
        <v>407</v>
      </c>
      <c r="F307" s="308" t="s">
        <v>408</v>
      </c>
      <c r="G307" s="308" t="s">
        <v>410</v>
      </c>
      <c r="H307" s="308" t="s">
        <v>411</v>
      </c>
      <c r="I307" s="308" t="s">
        <v>409</v>
      </c>
    </row>
    <row r="308" spans="2:9" ht="33" customHeight="1">
      <c r="B308" s="487"/>
      <c r="C308" s="490"/>
      <c r="D308" s="267" t="s">
        <v>275</v>
      </c>
      <c r="E308" s="308" t="s">
        <v>412</v>
      </c>
      <c r="F308" s="308" t="s">
        <v>413</v>
      </c>
      <c r="G308" s="308" t="s">
        <v>424</v>
      </c>
      <c r="H308" s="308" t="s">
        <v>414</v>
      </c>
      <c r="I308" s="308" t="s">
        <v>415</v>
      </c>
    </row>
    <row r="309" spans="2:9" ht="33" customHeight="1">
      <c r="B309" s="488"/>
      <c r="C309" s="491"/>
      <c r="D309" s="267" t="s">
        <v>278</v>
      </c>
      <c r="E309" s="308" t="s">
        <v>417</v>
      </c>
      <c r="F309" s="308" t="s">
        <v>420</v>
      </c>
      <c r="G309" s="308" t="s">
        <v>418</v>
      </c>
      <c r="H309" s="308" t="s">
        <v>419</v>
      </c>
      <c r="I309" s="308" t="s">
        <v>444</v>
      </c>
    </row>
    <row r="310" spans="2:9" ht="33" customHeight="1">
      <c r="B310" s="486">
        <v>52</v>
      </c>
      <c r="C310" s="489" t="s">
        <v>4</v>
      </c>
      <c r="D310" s="71" t="s">
        <v>273</v>
      </c>
      <c r="E310" s="308" t="s">
        <v>312</v>
      </c>
      <c r="F310" s="308" t="s">
        <v>396</v>
      </c>
      <c r="G310" s="308" t="s">
        <v>393</v>
      </c>
      <c r="H310" s="308" t="s">
        <v>394</v>
      </c>
      <c r="I310" s="308" t="s">
        <v>395</v>
      </c>
    </row>
    <row r="311" spans="2:9" ht="33" customHeight="1">
      <c r="B311" s="487"/>
      <c r="C311" s="490"/>
      <c r="D311" s="265" t="s">
        <v>274</v>
      </c>
      <c r="E311" s="308" t="s">
        <v>397</v>
      </c>
      <c r="F311" s="308" t="s">
        <v>398</v>
      </c>
      <c r="G311" s="308" t="s">
        <v>399</v>
      </c>
      <c r="H311" s="308" t="s">
        <v>401</v>
      </c>
      <c r="I311" s="308" t="s">
        <v>400</v>
      </c>
    </row>
    <row r="312" spans="2:9" ht="33" customHeight="1">
      <c r="B312" s="487"/>
      <c r="C312" s="490"/>
      <c r="D312" s="265" t="s">
        <v>277</v>
      </c>
      <c r="E312" s="308" t="s">
        <v>402</v>
      </c>
      <c r="F312" s="308" t="s">
        <v>404</v>
      </c>
      <c r="G312" s="308" t="s">
        <v>405</v>
      </c>
      <c r="H312" s="308" t="s">
        <v>403</v>
      </c>
      <c r="I312" s="308" t="s">
        <v>431</v>
      </c>
    </row>
    <row r="313" spans="2:9" ht="33" customHeight="1">
      <c r="B313" s="487"/>
      <c r="C313" s="490"/>
      <c r="D313" s="266" t="s">
        <v>114</v>
      </c>
      <c r="E313" s="308" t="s">
        <v>407</v>
      </c>
      <c r="F313" s="308" t="s">
        <v>408</v>
      </c>
      <c r="G313" s="308" t="s">
        <v>423</v>
      </c>
      <c r="H313" s="308" t="s">
        <v>409</v>
      </c>
      <c r="I313" s="308" t="s">
        <v>411</v>
      </c>
    </row>
    <row r="314" spans="2:9" ht="33" customHeight="1">
      <c r="B314" s="487"/>
      <c r="C314" s="490"/>
      <c r="D314" s="267" t="s">
        <v>275</v>
      </c>
      <c r="E314" s="308" t="s">
        <v>412</v>
      </c>
      <c r="F314" s="308" t="s">
        <v>413</v>
      </c>
      <c r="G314" s="308" t="s">
        <v>414</v>
      </c>
      <c r="H314" s="308" t="s">
        <v>415</v>
      </c>
      <c r="I314" s="308" t="s">
        <v>443</v>
      </c>
    </row>
    <row r="315" spans="2:9" ht="33" customHeight="1">
      <c r="B315" s="488"/>
      <c r="C315" s="491"/>
      <c r="D315" s="267" t="s">
        <v>278</v>
      </c>
      <c r="E315" s="308" t="s">
        <v>417</v>
      </c>
      <c r="F315" s="308" t="s">
        <v>418</v>
      </c>
      <c r="G315" s="308" t="s">
        <v>446</v>
      </c>
      <c r="H315" s="308" t="s">
        <v>419</v>
      </c>
      <c r="I315" s="308" t="s">
        <v>447</v>
      </c>
    </row>
    <row r="316" spans="2:9" ht="33" customHeight="1">
      <c r="B316" s="486">
        <v>53</v>
      </c>
      <c r="C316" s="489" t="s">
        <v>19</v>
      </c>
      <c r="D316" s="71" t="s">
        <v>273</v>
      </c>
      <c r="E316" s="308" t="s">
        <v>312</v>
      </c>
      <c r="F316" s="308" t="s">
        <v>393</v>
      </c>
      <c r="G316" s="308" t="s">
        <v>396</v>
      </c>
      <c r="H316" s="308" t="s">
        <v>395</v>
      </c>
      <c r="I316" s="308" t="s">
        <v>394</v>
      </c>
    </row>
    <row r="317" spans="2:9" ht="33" customHeight="1">
      <c r="B317" s="487"/>
      <c r="C317" s="490"/>
      <c r="D317" s="265" t="s">
        <v>274</v>
      </c>
      <c r="E317" s="308" t="s">
        <v>397</v>
      </c>
      <c r="F317" s="308" t="s">
        <v>398</v>
      </c>
      <c r="G317" s="308" t="s">
        <v>400</v>
      </c>
      <c r="H317" s="308" t="s">
        <v>401</v>
      </c>
      <c r="I317" s="308" t="s">
        <v>399</v>
      </c>
    </row>
    <row r="318" spans="2:9" ht="33" customHeight="1">
      <c r="B318" s="487"/>
      <c r="C318" s="490"/>
      <c r="D318" s="265" t="s">
        <v>277</v>
      </c>
      <c r="E318" s="308" t="s">
        <v>402</v>
      </c>
      <c r="F318" s="308" t="s">
        <v>404</v>
      </c>
      <c r="G318" s="308" t="s">
        <v>431</v>
      </c>
      <c r="H318" s="308" t="s">
        <v>403</v>
      </c>
      <c r="I318" s="308" t="s">
        <v>428</v>
      </c>
    </row>
    <row r="319" spans="2:9" ht="33" customHeight="1">
      <c r="B319" s="487"/>
      <c r="C319" s="490"/>
      <c r="D319" s="266" t="s">
        <v>114</v>
      </c>
      <c r="E319" s="308" t="s">
        <v>407</v>
      </c>
      <c r="F319" s="308" t="s">
        <v>410</v>
      </c>
      <c r="G319" s="308" t="s">
        <v>408</v>
      </c>
      <c r="H319" s="308" t="s">
        <v>409</v>
      </c>
      <c r="I319" s="308" t="s">
        <v>423</v>
      </c>
    </row>
    <row r="320" spans="2:9" ht="33" customHeight="1">
      <c r="B320" s="487"/>
      <c r="C320" s="490"/>
      <c r="D320" s="267" t="s">
        <v>275</v>
      </c>
      <c r="E320" s="308" t="s">
        <v>412</v>
      </c>
      <c r="F320" s="308" t="s">
        <v>413</v>
      </c>
      <c r="G320" s="308" t="s">
        <v>424</v>
      </c>
      <c r="H320" s="308" t="s">
        <v>415</v>
      </c>
      <c r="I320" s="308" t="s">
        <v>414</v>
      </c>
    </row>
    <row r="321" spans="2:9" ht="33" customHeight="1">
      <c r="B321" s="488"/>
      <c r="C321" s="491"/>
      <c r="D321" s="267" t="s">
        <v>278</v>
      </c>
      <c r="E321" s="308" t="s">
        <v>417</v>
      </c>
      <c r="F321" s="308" t="s">
        <v>421</v>
      </c>
      <c r="G321" s="308" t="s">
        <v>420</v>
      </c>
      <c r="H321" s="308" t="s">
        <v>418</v>
      </c>
      <c r="I321" s="308" t="s">
        <v>434</v>
      </c>
    </row>
    <row r="322" spans="2:9" ht="33" customHeight="1">
      <c r="B322" s="486">
        <v>54</v>
      </c>
      <c r="C322" s="489" t="s">
        <v>24</v>
      </c>
      <c r="D322" s="71" t="s">
        <v>273</v>
      </c>
      <c r="E322" s="308" t="s">
        <v>312</v>
      </c>
      <c r="F322" s="308" t="s">
        <v>394</v>
      </c>
      <c r="G322" s="308" t="s">
        <v>395</v>
      </c>
      <c r="H322" s="308" t="s">
        <v>393</v>
      </c>
      <c r="I322" s="308" t="s">
        <v>425</v>
      </c>
    </row>
    <row r="323" spans="2:9" ht="33" customHeight="1">
      <c r="B323" s="487"/>
      <c r="C323" s="490"/>
      <c r="D323" s="265" t="s">
        <v>274</v>
      </c>
      <c r="E323" s="308" t="s">
        <v>397</v>
      </c>
      <c r="F323" s="308" t="s">
        <v>398</v>
      </c>
      <c r="G323" s="308" t="s">
        <v>400</v>
      </c>
      <c r="H323" s="308" t="s">
        <v>399</v>
      </c>
      <c r="I323" s="308" t="s">
        <v>401</v>
      </c>
    </row>
    <row r="324" spans="2:9" ht="33" customHeight="1">
      <c r="B324" s="487"/>
      <c r="C324" s="490"/>
      <c r="D324" s="265" t="s">
        <v>277</v>
      </c>
      <c r="E324" s="308" t="s">
        <v>402</v>
      </c>
      <c r="F324" s="308" t="s">
        <v>403</v>
      </c>
      <c r="G324" s="308" t="s">
        <v>404</v>
      </c>
      <c r="H324" s="308" t="s">
        <v>406</v>
      </c>
      <c r="I324" s="308" t="s">
        <v>436</v>
      </c>
    </row>
    <row r="325" spans="2:9" ht="33" customHeight="1">
      <c r="B325" s="487"/>
      <c r="C325" s="490"/>
      <c r="D325" s="266" t="s">
        <v>114</v>
      </c>
      <c r="E325" s="308" t="s">
        <v>407</v>
      </c>
      <c r="F325" s="308" t="s">
        <v>409</v>
      </c>
      <c r="G325" s="308" t="s">
        <v>408</v>
      </c>
      <c r="H325" s="308" t="s">
        <v>410</v>
      </c>
      <c r="I325" s="308" t="s">
        <v>411</v>
      </c>
    </row>
    <row r="326" spans="2:9" ht="33" customHeight="1">
      <c r="B326" s="487"/>
      <c r="C326" s="490"/>
      <c r="D326" s="267" t="s">
        <v>275</v>
      </c>
      <c r="E326" s="308" t="s">
        <v>412</v>
      </c>
      <c r="F326" s="308" t="s">
        <v>413</v>
      </c>
      <c r="G326" s="308" t="s">
        <v>416</v>
      </c>
      <c r="H326" s="308" t="s">
        <v>424</v>
      </c>
      <c r="I326" s="308" t="s">
        <v>414</v>
      </c>
    </row>
    <row r="327" spans="2:9" ht="33" customHeight="1">
      <c r="B327" s="488"/>
      <c r="C327" s="491"/>
      <c r="D327" s="267" t="s">
        <v>278</v>
      </c>
      <c r="E327" s="308" t="s">
        <v>421</v>
      </c>
      <c r="F327" s="308" t="s">
        <v>417</v>
      </c>
      <c r="G327" s="308" t="s">
        <v>418</v>
      </c>
      <c r="H327" s="308" t="s">
        <v>420</v>
      </c>
      <c r="I327" s="308" t="s">
        <v>104</v>
      </c>
    </row>
    <row r="328" spans="2:9" ht="33" customHeight="1">
      <c r="B328" s="486">
        <v>55</v>
      </c>
      <c r="C328" s="489" t="s">
        <v>15</v>
      </c>
      <c r="D328" s="71" t="s">
        <v>273</v>
      </c>
      <c r="E328" s="308" t="s">
        <v>312</v>
      </c>
      <c r="F328" s="308" t="s">
        <v>393</v>
      </c>
      <c r="G328" s="308" t="s">
        <v>395</v>
      </c>
      <c r="H328" s="308" t="s">
        <v>394</v>
      </c>
      <c r="I328" s="308" t="s">
        <v>425</v>
      </c>
    </row>
    <row r="329" spans="2:9" ht="33" customHeight="1">
      <c r="B329" s="487"/>
      <c r="C329" s="490"/>
      <c r="D329" s="265" t="s">
        <v>274</v>
      </c>
      <c r="E329" s="308" t="s">
        <v>397</v>
      </c>
      <c r="F329" s="308" t="s">
        <v>398</v>
      </c>
      <c r="G329" s="308" t="s">
        <v>399</v>
      </c>
      <c r="H329" s="308" t="s">
        <v>401</v>
      </c>
      <c r="I329" s="308" t="s">
        <v>400</v>
      </c>
    </row>
    <row r="330" spans="2:9" ht="33" customHeight="1">
      <c r="B330" s="487"/>
      <c r="C330" s="490"/>
      <c r="D330" s="265" t="s">
        <v>277</v>
      </c>
      <c r="E330" s="308" t="s">
        <v>402</v>
      </c>
      <c r="F330" s="308" t="s">
        <v>403</v>
      </c>
      <c r="G330" s="308" t="s">
        <v>404</v>
      </c>
      <c r="H330" s="308" t="s">
        <v>405</v>
      </c>
      <c r="I330" s="308" t="s">
        <v>436</v>
      </c>
    </row>
    <row r="331" spans="2:9" ht="33" customHeight="1">
      <c r="B331" s="487"/>
      <c r="C331" s="490"/>
      <c r="D331" s="266" t="s">
        <v>114</v>
      </c>
      <c r="E331" s="308" t="s">
        <v>407</v>
      </c>
      <c r="F331" s="308" t="s">
        <v>409</v>
      </c>
      <c r="G331" s="308" t="s">
        <v>408</v>
      </c>
      <c r="H331" s="308" t="s">
        <v>411</v>
      </c>
      <c r="I331" s="308" t="s">
        <v>423</v>
      </c>
    </row>
    <row r="332" spans="2:9" ht="33" customHeight="1">
      <c r="B332" s="487"/>
      <c r="C332" s="490"/>
      <c r="D332" s="267" t="s">
        <v>275</v>
      </c>
      <c r="E332" s="308" t="s">
        <v>412</v>
      </c>
      <c r="F332" s="308" t="s">
        <v>413</v>
      </c>
      <c r="G332" s="308" t="s">
        <v>414</v>
      </c>
      <c r="H332" s="308" t="s">
        <v>424</v>
      </c>
      <c r="I332" s="308" t="s">
        <v>415</v>
      </c>
    </row>
    <row r="333" spans="2:9" ht="33" customHeight="1">
      <c r="B333" s="488"/>
      <c r="C333" s="491"/>
      <c r="D333" s="269" t="s">
        <v>278</v>
      </c>
      <c r="E333" s="309" t="s">
        <v>417</v>
      </c>
      <c r="F333" s="309" t="s">
        <v>421</v>
      </c>
      <c r="G333" s="309" t="s">
        <v>418</v>
      </c>
      <c r="H333" s="309" t="s">
        <v>437</v>
      </c>
      <c r="I333" s="309" t="s">
        <v>419</v>
      </c>
    </row>
    <row r="334" spans="2:9" ht="33" customHeight="1">
      <c r="B334" s="486">
        <v>56</v>
      </c>
      <c r="C334" s="489" t="s">
        <v>9</v>
      </c>
      <c r="D334" s="71" t="s">
        <v>273</v>
      </c>
      <c r="E334" s="308" t="s">
        <v>312</v>
      </c>
      <c r="F334" s="308" t="s">
        <v>393</v>
      </c>
      <c r="G334" s="308" t="s">
        <v>396</v>
      </c>
      <c r="H334" s="308" t="s">
        <v>395</v>
      </c>
      <c r="I334" s="309" t="s">
        <v>394</v>
      </c>
    </row>
    <row r="335" spans="2:9" ht="33" customHeight="1">
      <c r="B335" s="487"/>
      <c r="C335" s="490"/>
      <c r="D335" s="265" t="s">
        <v>274</v>
      </c>
      <c r="E335" s="308" t="s">
        <v>397</v>
      </c>
      <c r="F335" s="308" t="s">
        <v>398</v>
      </c>
      <c r="G335" s="308" t="s">
        <v>399</v>
      </c>
      <c r="H335" s="308" t="s">
        <v>400</v>
      </c>
      <c r="I335" s="308" t="s">
        <v>401</v>
      </c>
    </row>
    <row r="336" spans="2:9" ht="33" customHeight="1">
      <c r="B336" s="487"/>
      <c r="C336" s="490"/>
      <c r="D336" s="265" t="s">
        <v>277</v>
      </c>
      <c r="E336" s="308" t="s">
        <v>402</v>
      </c>
      <c r="F336" s="308" t="s">
        <v>403</v>
      </c>
      <c r="G336" s="308" t="s">
        <v>404</v>
      </c>
      <c r="H336" s="308" t="s">
        <v>405</v>
      </c>
      <c r="I336" s="308" t="s">
        <v>428</v>
      </c>
    </row>
    <row r="337" spans="2:9" ht="33" customHeight="1">
      <c r="B337" s="487"/>
      <c r="C337" s="490"/>
      <c r="D337" s="266" t="s">
        <v>114</v>
      </c>
      <c r="E337" s="308" t="s">
        <v>407</v>
      </c>
      <c r="F337" s="308" t="s">
        <v>408</v>
      </c>
      <c r="G337" s="308" t="s">
        <v>409</v>
      </c>
      <c r="H337" s="308" t="s">
        <v>423</v>
      </c>
      <c r="I337" s="308" t="s">
        <v>455</v>
      </c>
    </row>
    <row r="338" spans="2:9" ht="33" customHeight="1">
      <c r="B338" s="487"/>
      <c r="C338" s="490"/>
      <c r="D338" s="267" t="s">
        <v>275</v>
      </c>
      <c r="E338" s="308" t="s">
        <v>412</v>
      </c>
      <c r="F338" s="308" t="s">
        <v>413</v>
      </c>
      <c r="G338" s="308" t="s">
        <v>414</v>
      </c>
      <c r="H338" s="308" t="s">
        <v>415</v>
      </c>
      <c r="I338" s="308" t="s">
        <v>433</v>
      </c>
    </row>
    <row r="339" spans="2:9" ht="33" customHeight="1">
      <c r="B339" s="488"/>
      <c r="C339" s="491"/>
      <c r="D339" s="267" t="s">
        <v>278</v>
      </c>
      <c r="E339" s="308" t="s">
        <v>417</v>
      </c>
      <c r="F339" s="308" t="s">
        <v>420</v>
      </c>
      <c r="G339" s="308" t="s">
        <v>418</v>
      </c>
      <c r="H339" s="308" t="s">
        <v>426</v>
      </c>
      <c r="I339" s="308" t="s">
        <v>104</v>
      </c>
    </row>
    <row r="340" spans="2:9" ht="33" customHeight="1">
      <c r="B340" s="486">
        <v>57</v>
      </c>
      <c r="C340" s="489" t="s">
        <v>43</v>
      </c>
      <c r="D340" s="71" t="s">
        <v>273</v>
      </c>
      <c r="E340" s="308" t="s">
        <v>312</v>
      </c>
      <c r="F340" s="308" t="s">
        <v>393</v>
      </c>
      <c r="G340" s="308" t="s">
        <v>395</v>
      </c>
      <c r="H340" s="308" t="s">
        <v>425</v>
      </c>
      <c r="I340" s="308" t="s">
        <v>396</v>
      </c>
    </row>
    <row r="341" spans="2:9" ht="33" customHeight="1">
      <c r="B341" s="487"/>
      <c r="C341" s="490"/>
      <c r="D341" s="265" t="s">
        <v>274</v>
      </c>
      <c r="E341" s="308" t="s">
        <v>397</v>
      </c>
      <c r="F341" s="308" t="s">
        <v>398</v>
      </c>
      <c r="G341" s="308" t="s">
        <v>399</v>
      </c>
      <c r="H341" s="308" t="s">
        <v>401</v>
      </c>
      <c r="I341" s="308" t="s">
        <v>400</v>
      </c>
    </row>
    <row r="342" spans="2:9" ht="33" customHeight="1">
      <c r="B342" s="487"/>
      <c r="C342" s="490"/>
      <c r="D342" s="265" t="s">
        <v>277</v>
      </c>
      <c r="E342" s="308" t="s">
        <v>402</v>
      </c>
      <c r="F342" s="308" t="s">
        <v>403</v>
      </c>
      <c r="G342" s="308" t="s">
        <v>404</v>
      </c>
      <c r="H342" s="308" t="s">
        <v>405</v>
      </c>
      <c r="I342" s="308" t="s">
        <v>422</v>
      </c>
    </row>
    <row r="343" spans="2:9" ht="33" customHeight="1">
      <c r="B343" s="487"/>
      <c r="C343" s="490"/>
      <c r="D343" s="266" t="s">
        <v>114</v>
      </c>
      <c r="E343" s="308" t="s">
        <v>407</v>
      </c>
      <c r="F343" s="308" t="s">
        <v>408</v>
      </c>
      <c r="G343" s="308" t="s">
        <v>409</v>
      </c>
      <c r="H343" s="308" t="s">
        <v>423</v>
      </c>
      <c r="I343" s="308" t="s">
        <v>410</v>
      </c>
    </row>
    <row r="344" spans="2:9" ht="33" customHeight="1">
      <c r="B344" s="487"/>
      <c r="C344" s="490"/>
      <c r="D344" s="267" t="s">
        <v>275</v>
      </c>
      <c r="E344" s="308" t="s">
        <v>412</v>
      </c>
      <c r="F344" s="308" t="s">
        <v>413</v>
      </c>
      <c r="G344" s="308" t="s">
        <v>414</v>
      </c>
      <c r="H344" s="308" t="s">
        <v>415</v>
      </c>
      <c r="I344" s="308" t="s">
        <v>416</v>
      </c>
    </row>
    <row r="345" spans="2:9" ht="33" customHeight="1">
      <c r="B345" s="488"/>
      <c r="C345" s="491"/>
      <c r="D345" s="267" t="s">
        <v>278</v>
      </c>
      <c r="E345" s="308" t="s">
        <v>417</v>
      </c>
      <c r="F345" s="308" t="s">
        <v>420</v>
      </c>
      <c r="G345" s="308" t="s">
        <v>419</v>
      </c>
      <c r="H345" s="308" t="s">
        <v>418</v>
      </c>
      <c r="I345" s="308" t="s">
        <v>427</v>
      </c>
    </row>
    <row r="346" spans="2:9" ht="33" customHeight="1">
      <c r="B346" s="486">
        <v>58</v>
      </c>
      <c r="C346" s="489" t="s">
        <v>25</v>
      </c>
      <c r="D346" s="71" t="s">
        <v>273</v>
      </c>
      <c r="E346" s="308" t="s">
        <v>312</v>
      </c>
      <c r="F346" s="308" t="s">
        <v>393</v>
      </c>
      <c r="G346" s="308" t="s">
        <v>394</v>
      </c>
      <c r="H346" s="308" t="s">
        <v>396</v>
      </c>
      <c r="I346" s="308" t="s">
        <v>425</v>
      </c>
    </row>
    <row r="347" spans="2:9" ht="33" customHeight="1">
      <c r="B347" s="487"/>
      <c r="C347" s="490"/>
      <c r="D347" s="265" t="s">
        <v>274</v>
      </c>
      <c r="E347" s="308" t="s">
        <v>397</v>
      </c>
      <c r="F347" s="308" t="s">
        <v>398</v>
      </c>
      <c r="G347" s="308" t="s">
        <v>400</v>
      </c>
      <c r="H347" s="308" t="s">
        <v>401</v>
      </c>
      <c r="I347" s="308" t="s">
        <v>399</v>
      </c>
    </row>
    <row r="348" spans="2:9" ht="33" customHeight="1">
      <c r="B348" s="487"/>
      <c r="C348" s="490"/>
      <c r="D348" s="265" t="s">
        <v>277</v>
      </c>
      <c r="E348" s="308" t="s">
        <v>402</v>
      </c>
      <c r="F348" s="308" t="s">
        <v>403</v>
      </c>
      <c r="G348" s="308" t="s">
        <v>404</v>
      </c>
      <c r="H348" s="308" t="s">
        <v>436</v>
      </c>
      <c r="I348" s="308" t="s">
        <v>405</v>
      </c>
    </row>
    <row r="349" spans="2:9" ht="33" customHeight="1">
      <c r="B349" s="487"/>
      <c r="C349" s="490"/>
      <c r="D349" s="266" t="s">
        <v>114</v>
      </c>
      <c r="E349" s="308" t="s">
        <v>407</v>
      </c>
      <c r="F349" s="308" t="s">
        <v>408</v>
      </c>
      <c r="G349" s="308" t="s">
        <v>411</v>
      </c>
      <c r="H349" s="308" t="s">
        <v>409</v>
      </c>
      <c r="I349" s="308" t="s">
        <v>423</v>
      </c>
    </row>
    <row r="350" spans="2:9" ht="33" customHeight="1">
      <c r="B350" s="487"/>
      <c r="C350" s="490"/>
      <c r="D350" s="267" t="s">
        <v>275</v>
      </c>
      <c r="E350" s="308" t="s">
        <v>412</v>
      </c>
      <c r="F350" s="308" t="s">
        <v>413</v>
      </c>
      <c r="G350" s="308" t="s">
        <v>414</v>
      </c>
      <c r="H350" s="308" t="s">
        <v>416</v>
      </c>
      <c r="I350" s="308" t="s">
        <v>424</v>
      </c>
    </row>
    <row r="351" spans="2:9" ht="33" customHeight="1">
      <c r="B351" s="488"/>
      <c r="C351" s="491"/>
      <c r="D351" s="267" t="s">
        <v>278</v>
      </c>
      <c r="E351" s="308" t="s">
        <v>421</v>
      </c>
      <c r="F351" s="308" t="s">
        <v>417</v>
      </c>
      <c r="G351" s="308" t="s">
        <v>420</v>
      </c>
      <c r="H351" s="308" t="s">
        <v>419</v>
      </c>
      <c r="I351" s="308" t="s">
        <v>432</v>
      </c>
    </row>
    <row r="352" spans="2:9" ht="33" customHeight="1">
      <c r="B352" s="486">
        <v>59</v>
      </c>
      <c r="C352" s="489" t="s">
        <v>20</v>
      </c>
      <c r="D352" s="71" t="s">
        <v>273</v>
      </c>
      <c r="E352" s="308" t="s">
        <v>312</v>
      </c>
      <c r="F352" s="308" t="s">
        <v>393</v>
      </c>
      <c r="G352" s="308" t="s">
        <v>394</v>
      </c>
      <c r="H352" s="308" t="s">
        <v>395</v>
      </c>
      <c r="I352" s="308" t="s">
        <v>396</v>
      </c>
    </row>
    <row r="353" spans="2:9" ht="33" customHeight="1">
      <c r="B353" s="487"/>
      <c r="C353" s="490"/>
      <c r="D353" s="265" t="s">
        <v>274</v>
      </c>
      <c r="E353" s="308" t="s">
        <v>397</v>
      </c>
      <c r="F353" s="308" t="s">
        <v>398</v>
      </c>
      <c r="G353" s="308" t="s">
        <v>399</v>
      </c>
      <c r="H353" s="308" t="s">
        <v>400</v>
      </c>
      <c r="I353" s="308" t="s">
        <v>401</v>
      </c>
    </row>
    <row r="354" spans="2:9" ht="33" customHeight="1">
      <c r="B354" s="487"/>
      <c r="C354" s="490"/>
      <c r="D354" s="265" t="s">
        <v>277</v>
      </c>
      <c r="E354" s="308" t="s">
        <v>402</v>
      </c>
      <c r="F354" s="308" t="s">
        <v>403</v>
      </c>
      <c r="G354" s="308" t="s">
        <v>404</v>
      </c>
      <c r="H354" s="308" t="s">
        <v>405</v>
      </c>
      <c r="I354" s="308" t="s">
        <v>428</v>
      </c>
    </row>
    <row r="355" spans="2:9" ht="33" customHeight="1">
      <c r="B355" s="487"/>
      <c r="C355" s="490"/>
      <c r="D355" s="266" t="s">
        <v>114</v>
      </c>
      <c r="E355" s="308" t="s">
        <v>407</v>
      </c>
      <c r="F355" s="308" t="s">
        <v>409</v>
      </c>
      <c r="G355" s="308" t="s">
        <v>410</v>
      </c>
      <c r="H355" s="308" t="s">
        <v>408</v>
      </c>
      <c r="I355" s="308" t="s">
        <v>411</v>
      </c>
    </row>
    <row r="356" spans="2:9" ht="33" customHeight="1">
      <c r="B356" s="487"/>
      <c r="C356" s="490"/>
      <c r="D356" s="267" t="s">
        <v>275</v>
      </c>
      <c r="E356" s="308" t="s">
        <v>412</v>
      </c>
      <c r="F356" s="308" t="s">
        <v>413</v>
      </c>
      <c r="G356" s="308" t="s">
        <v>414</v>
      </c>
      <c r="H356" s="308" t="s">
        <v>415</v>
      </c>
      <c r="I356" s="308" t="s">
        <v>433</v>
      </c>
    </row>
    <row r="357" spans="2:9" ht="33" customHeight="1">
      <c r="B357" s="488"/>
      <c r="C357" s="491"/>
      <c r="D357" s="267" t="s">
        <v>278</v>
      </c>
      <c r="E357" s="308" t="s">
        <v>417</v>
      </c>
      <c r="F357" s="308" t="s">
        <v>419</v>
      </c>
      <c r="G357" s="308" t="s">
        <v>427</v>
      </c>
      <c r="H357" s="308" t="s">
        <v>418</v>
      </c>
      <c r="I357" s="308" t="s">
        <v>421</v>
      </c>
    </row>
    <row r="358" spans="2:9" ht="33" customHeight="1">
      <c r="B358" s="486">
        <v>60</v>
      </c>
      <c r="C358" s="489" t="s">
        <v>44</v>
      </c>
      <c r="D358" s="71" t="s">
        <v>273</v>
      </c>
      <c r="E358" s="308" t="s">
        <v>312</v>
      </c>
      <c r="F358" s="308" t="s">
        <v>394</v>
      </c>
      <c r="G358" s="308" t="s">
        <v>393</v>
      </c>
      <c r="H358" s="308" t="s">
        <v>396</v>
      </c>
      <c r="I358" s="308" t="s">
        <v>425</v>
      </c>
    </row>
    <row r="359" spans="2:9" ht="33" customHeight="1">
      <c r="B359" s="487"/>
      <c r="C359" s="490"/>
      <c r="D359" s="265" t="s">
        <v>274</v>
      </c>
      <c r="E359" s="308" t="s">
        <v>397</v>
      </c>
      <c r="F359" s="308" t="s">
        <v>398</v>
      </c>
      <c r="G359" s="308" t="s">
        <v>399</v>
      </c>
      <c r="H359" s="308" t="s">
        <v>401</v>
      </c>
      <c r="I359" s="308" t="s">
        <v>441</v>
      </c>
    </row>
    <row r="360" spans="2:9" ht="33" customHeight="1">
      <c r="B360" s="487"/>
      <c r="C360" s="490"/>
      <c r="D360" s="265" t="s">
        <v>277</v>
      </c>
      <c r="E360" s="308" t="s">
        <v>402</v>
      </c>
      <c r="F360" s="308" t="s">
        <v>404</v>
      </c>
      <c r="G360" s="308" t="s">
        <v>405</v>
      </c>
      <c r="H360" s="308" t="s">
        <v>403</v>
      </c>
      <c r="I360" s="308" t="s">
        <v>422</v>
      </c>
    </row>
    <row r="361" spans="2:9" ht="33" customHeight="1">
      <c r="B361" s="487"/>
      <c r="C361" s="490"/>
      <c r="D361" s="266" t="s">
        <v>114</v>
      </c>
      <c r="E361" s="308" t="s">
        <v>407</v>
      </c>
      <c r="F361" s="308" t="s">
        <v>408</v>
      </c>
      <c r="G361" s="308" t="s">
        <v>409</v>
      </c>
      <c r="H361" s="308" t="s">
        <v>423</v>
      </c>
      <c r="I361" s="308" t="s">
        <v>411</v>
      </c>
    </row>
    <row r="362" spans="2:9" ht="33" customHeight="1">
      <c r="B362" s="487"/>
      <c r="C362" s="490"/>
      <c r="D362" s="267" t="s">
        <v>275</v>
      </c>
      <c r="E362" s="308" t="s">
        <v>412</v>
      </c>
      <c r="F362" s="308" t="s">
        <v>413</v>
      </c>
      <c r="G362" s="308" t="s">
        <v>424</v>
      </c>
      <c r="H362" s="308" t="s">
        <v>414</v>
      </c>
      <c r="I362" s="308" t="s">
        <v>415</v>
      </c>
    </row>
    <row r="363" spans="2:9" ht="33" customHeight="1">
      <c r="B363" s="488"/>
      <c r="C363" s="491"/>
      <c r="D363" s="269" t="s">
        <v>278</v>
      </c>
      <c r="E363" s="309" t="s">
        <v>417</v>
      </c>
      <c r="F363" s="309" t="s">
        <v>418</v>
      </c>
      <c r="G363" s="309" t="s">
        <v>420</v>
      </c>
      <c r="H363" s="309" t="s">
        <v>421</v>
      </c>
      <c r="I363" s="309" t="s">
        <v>104</v>
      </c>
    </row>
    <row r="364" spans="2:9" ht="33" customHeight="1">
      <c r="B364" s="486">
        <v>61</v>
      </c>
      <c r="C364" s="489" t="s">
        <v>16</v>
      </c>
      <c r="D364" s="71" t="s">
        <v>273</v>
      </c>
      <c r="E364" s="308" t="s">
        <v>312</v>
      </c>
      <c r="F364" s="308" t="s">
        <v>395</v>
      </c>
      <c r="G364" s="308" t="s">
        <v>393</v>
      </c>
      <c r="H364" s="308" t="s">
        <v>396</v>
      </c>
      <c r="I364" s="308" t="s">
        <v>394</v>
      </c>
    </row>
    <row r="365" spans="2:9" ht="33" customHeight="1">
      <c r="B365" s="487"/>
      <c r="C365" s="490"/>
      <c r="D365" s="265" t="s">
        <v>274</v>
      </c>
      <c r="E365" s="308" t="s">
        <v>397</v>
      </c>
      <c r="F365" s="308" t="s">
        <v>400</v>
      </c>
      <c r="G365" s="308" t="s">
        <v>398</v>
      </c>
      <c r="H365" s="308" t="s">
        <v>399</v>
      </c>
      <c r="I365" s="308" t="s">
        <v>401</v>
      </c>
    </row>
    <row r="366" spans="2:9" ht="33" customHeight="1">
      <c r="B366" s="487"/>
      <c r="C366" s="490"/>
      <c r="D366" s="265" t="s">
        <v>277</v>
      </c>
      <c r="E366" s="308" t="s">
        <v>402</v>
      </c>
      <c r="F366" s="308" t="s">
        <v>403</v>
      </c>
      <c r="G366" s="308" t="s">
        <v>404</v>
      </c>
      <c r="H366" s="308" t="s">
        <v>405</v>
      </c>
      <c r="I366" s="308" t="s">
        <v>431</v>
      </c>
    </row>
    <row r="367" spans="2:9" ht="33" customHeight="1">
      <c r="B367" s="487"/>
      <c r="C367" s="490"/>
      <c r="D367" s="266" t="s">
        <v>114</v>
      </c>
      <c r="E367" s="308" t="s">
        <v>407</v>
      </c>
      <c r="F367" s="308" t="s">
        <v>408</v>
      </c>
      <c r="G367" s="308" t="s">
        <v>411</v>
      </c>
      <c r="H367" s="308" t="s">
        <v>456</v>
      </c>
      <c r="I367" s="308" t="s">
        <v>438</v>
      </c>
    </row>
    <row r="368" spans="2:9" ht="33" customHeight="1">
      <c r="B368" s="487"/>
      <c r="C368" s="490"/>
      <c r="D368" s="267" t="s">
        <v>275</v>
      </c>
      <c r="E368" s="308" t="s">
        <v>412</v>
      </c>
      <c r="F368" s="308" t="s">
        <v>413</v>
      </c>
      <c r="G368" s="308" t="s">
        <v>414</v>
      </c>
      <c r="H368" s="308" t="s">
        <v>415</v>
      </c>
      <c r="I368" s="308" t="s">
        <v>433</v>
      </c>
    </row>
    <row r="369" spans="2:9" ht="33" customHeight="1">
      <c r="B369" s="488"/>
      <c r="C369" s="491"/>
      <c r="D369" s="267" t="s">
        <v>278</v>
      </c>
      <c r="E369" s="308" t="s">
        <v>417</v>
      </c>
      <c r="F369" s="308" t="s">
        <v>418</v>
      </c>
      <c r="G369" s="308" t="s">
        <v>420</v>
      </c>
      <c r="H369" s="308" t="s">
        <v>419</v>
      </c>
      <c r="I369" s="308" t="s">
        <v>445</v>
      </c>
    </row>
    <row r="370" spans="2:9" ht="33" customHeight="1">
      <c r="B370" s="486">
        <v>62</v>
      </c>
      <c r="C370" s="489" t="s">
        <v>17</v>
      </c>
      <c r="D370" s="71" t="s">
        <v>273</v>
      </c>
      <c r="E370" s="308" t="s">
        <v>312</v>
      </c>
      <c r="F370" s="308" t="s">
        <v>393</v>
      </c>
      <c r="G370" s="308" t="s">
        <v>425</v>
      </c>
      <c r="H370" s="308" t="s">
        <v>394</v>
      </c>
      <c r="I370" s="308" t="s">
        <v>396</v>
      </c>
    </row>
    <row r="371" spans="2:9" ht="33" customHeight="1">
      <c r="B371" s="487"/>
      <c r="C371" s="490"/>
      <c r="D371" s="265" t="s">
        <v>274</v>
      </c>
      <c r="E371" s="308" t="s">
        <v>397</v>
      </c>
      <c r="F371" s="308" t="s">
        <v>398</v>
      </c>
      <c r="G371" s="308" t="s">
        <v>400</v>
      </c>
      <c r="H371" s="308" t="s">
        <v>401</v>
      </c>
      <c r="I371" s="308" t="s">
        <v>399</v>
      </c>
    </row>
    <row r="372" spans="2:9" ht="33" customHeight="1">
      <c r="B372" s="487"/>
      <c r="C372" s="490"/>
      <c r="D372" s="265" t="s">
        <v>277</v>
      </c>
      <c r="E372" s="308" t="s">
        <v>402</v>
      </c>
      <c r="F372" s="308" t="s">
        <v>403</v>
      </c>
      <c r="G372" s="308" t="s">
        <v>404</v>
      </c>
      <c r="H372" s="308" t="s">
        <v>405</v>
      </c>
      <c r="I372" s="308" t="s">
        <v>436</v>
      </c>
    </row>
    <row r="373" spans="2:9" ht="33" customHeight="1">
      <c r="B373" s="487"/>
      <c r="C373" s="490"/>
      <c r="D373" s="266" t="s">
        <v>114</v>
      </c>
      <c r="E373" s="308" t="s">
        <v>407</v>
      </c>
      <c r="F373" s="308" t="s">
        <v>408</v>
      </c>
      <c r="G373" s="308" t="s">
        <v>410</v>
      </c>
      <c r="H373" s="308" t="s">
        <v>409</v>
      </c>
      <c r="I373" s="308" t="s">
        <v>411</v>
      </c>
    </row>
    <row r="374" spans="2:9" ht="33" customHeight="1">
      <c r="B374" s="487"/>
      <c r="C374" s="490"/>
      <c r="D374" s="267" t="s">
        <v>275</v>
      </c>
      <c r="E374" s="308" t="s">
        <v>412</v>
      </c>
      <c r="F374" s="308" t="s">
        <v>413</v>
      </c>
      <c r="G374" s="308" t="s">
        <v>448</v>
      </c>
      <c r="H374" s="308" t="s">
        <v>414</v>
      </c>
      <c r="I374" s="308" t="s">
        <v>424</v>
      </c>
    </row>
    <row r="375" spans="2:9" ht="33" customHeight="1">
      <c r="B375" s="488"/>
      <c r="C375" s="491"/>
      <c r="D375" s="267" t="s">
        <v>278</v>
      </c>
      <c r="E375" s="308" t="s">
        <v>417</v>
      </c>
      <c r="F375" s="308" t="s">
        <v>419</v>
      </c>
      <c r="G375" s="308" t="s">
        <v>418</v>
      </c>
      <c r="H375" s="308" t="s">
        <v>420</v>
      </c>
      <c r="I375" s="308" t="s">
        <v>421</v>
      </c>
    </row>
    <row r="376" spans="2:9" ht="33" customHeight="1">
      <c r="B376" s="486">
        <v>63</v>
      </c>
      <c r="C376" s="489" t="s">
        <v>26</v>
      </c>
      <c r="D376" s="71" t="s">
        <v>273</v>
      </c>
      <c r="E376" s="308" t="s">
        <v>312</v>
      </c>
      <c r="F376" s="308" t="s">
        <v>395</v>
      </c>
      <c r="G376" s="308" t="s">
        <v>394</v>
      </c>
      <c r="H376" s="308" t="s">
        <v>393</v>
      </c>
      <c r="I376" s="308" t="s">
        <v>425</v>
      </c>
    </row>
    <row r="377" spans="2:9" ht="33" customHeight="1">
      <c r="B377" s="487"/>
      <c r="C377" s="490"/>
      <c r="D377" s="265" t="s">
        <v>274</v>
      </c>
      <c r="E377" s="308" t="s">
        <v>397</v>
      </c>
      <c r="F377" s="308" t="s">
        <v>398</v>
      </c>
      <c r="G377" s="308" t="s">
        <v>399</v>
      </c>
      <c r="H377" s="308" t="s">
        <v>401</v>
      </c>
      <c r="I377" s="308" t="s">
        <v>400</v>
      </c>
    </row>
    <row r="378" spans="2:9" ht="33" customHeight="1">
      <c r="B378" s="487"/>
      <c r="C378" s="490"/>
      <c r="D378" s="265" t="s">
        <v>277</v>
      </c>
      <c r="E378" s="308" t="s">
        <v>402</v>
      </c>
      <c r="F378" s="308" t="s">
        <v>403</v>
      </c>
      <c r="G378" s="308" t="s">
        <v>404</v>
      </c>
      <c r="H378" s="308" t="s">
        <v>405</v>
      </c>
      <c r="I378" s="308" t="s">
        <v>436</v>
      </c>
    </row>
    <row r="379" spans="2:9" ht="33" customHeight="1">
      <c r="B379" s="487"/>
      <c r="C379" s="490"/>
      <c r="D379" s="266" t="s">
        <v>114</v>
      </c>
      <c r="E379" s="308" t="s">
        <v>407</v>
      </c>
      <c r="F379" s="308" t="s">
        <v>408</v>
      </c>
      <c r="G379" s="308" t="s">
        <v>410</v>
      </c>
      <c r="H379" s="308" t="s">
        <v>411</v>
      </c>
      <c r="I379" s="308" t="s">
        <v>409</v>
      </c>
    </row>
    <row r="380" spans="2:9" ht="33" customHeight="1">
      <c r="B380" s="487"/>
      <c r="C380" s="490"/>
      <c r="D380" s="267" t="s">
        <v>275</v>
      </c>
      <c r="E380" s="308" t="s">
        <v>412</v>
      </c>
      <c r="F380" s="308" t="s">
        <v>413</v>
      </c>
      <c r="G380" s="308" t="s">
        <v>414</v>
      </c>
      <c r="H380" s="308" t="s">
        <v>416</v>
      </c>
      <c r="I380" s="308" t="s">
        <v>415</v>
      </c>
    </row>
    <row r="381" spans="2:9" ht="33" customHeight="1">
      <c r="B381" s="488"/>
      <c r="C381" s="491"/>
      <c r="D381" s="267" t="s">
        <v>278</v>
      </c>
      <c r="E381" s="308" t="s">
        <v>417</v>
      </c>
      <c r="F381" s="308" t="s">
        <v>418</v>
      </c>
      <c r="G381" s="308" t="s">
        <v>421</v>
      </c>
      <c r="H381" s="308" t="s">
        <v>419</v>
      </c>
      <c r="I381" s="308" t="s">
        <v>420</v>
      </c>
    </row>
    <row r="382" spans="2:9" ht="33" customHeight="1">
      <c r="B382" s="486">
        <v>64</v>
      </c>
      <c r="C382" s="489" t="s">
        <v>45</v>
      </c>
      <c r="D382" s="71" t="s">
        <v>273</v>
      </c>
      <c r="E382" s="308" t="s">
        <v>312</v>
      </c>
      <c r="F382" s="308" t="s">
        <v>394</v>
      </c>
      <c r="G382" s="308" t="s">
        <v>393</v>
      </c>
      <c r="H382" s="308" t="s">
        <v>425</v>
      </c>
      <c r="I382" s="308" t="s">
        <v>396</v>
      </c>
    </row>
    <row r="383" spans="2:9" ht="33" customHeight="1">
      <c r="B383" s="487"/>
      <c r="C383" s="490"/>
      <c r="D383" s="265" t="s">
        <v>274</v>
      </c>
      <c r="E383" s="308" t="s">
        <v>397</v>
      </c>
      <c r="F383" s="308" t="s">
        <v>398</v>
      </c>
      <c r="G383" s="308" t="s">
        <v>400</v>
      </c>
      <c r="H383" s="308" t="s">
        <v>401</v>
      </c>
      <c r="I383" s="308" t="s">
        <v>399</v>
      </c>
    </row>
    <row r="384" spans="2:9" ht="33" customHeight="1">
      <c r="B384" s="487"/>
      <c r="C384" s="490"/>
      <c r="D384" s="265" t="s">
        <v>277</v>
      </c>
      <c r="E384" s="308" t="s">
        <v>402</v>
      </c>
      <c r="F384" s="308" t="s">
        <v>404</v>
      </c>
      <c r="G384" s="308" t="s">
        <v>405</v>
      </c>
      <c r="H384" s="308" t="s">
        <v>403</v>
      </c>
      <c r="I384" s="308" t="s">
        <v>457</v>
      </c>
    </row>
    <row r="385" spans="2:9" ht="33" customHeight="1">
      <c r="B385" s="487"/>
      <c r="C385" s="490"/>
      <c r="D385" s="266" t="s">
        <v>114</v>
      </c>
      <c r="E385" s="308" t="s">
        <v>407</v>
      </c>
      <c r="F385" s="308" t="s">
        <v>410</v>
      </c>
      <c r="G385" s="308" t="s">
        <v>408</v>
      </c>
      <c r="H385" s="308" t="s">
        <v>409</v>
      </c>
      <c r="I385" s="308" t="s">
        <v>411</v>
      </c>
    </row>
    <row r="386" spans="2:9" ht="33" customHeight="1">
      <c r="B386" s="487"/>
      <c r="C386" s="490"/>
      <c r="D386" s="267" t="s">
        <v>275</v>
      </c>
      <c r="E386" s="308" t="s">
        <v>412</v>
      </c>
      <c r="F386" s="308" t="s">
        <v>413</v>
      </c>
      <c r="G386" s="308" t="s">
        <v>414</v>
      </c>
      <c r="H386" s="308" t="s">
        <v>415</v>
      </c>
      <c r="I386" s="308" t="s">
        <v>443</v>
      </c>
    </row>
    <row r="387" spans="2:9" ht="33" customHeight="1">
      <c r="B387" s="488"/>
      <c r="C387" s="491"/>
      <c r="D387" s="267" t="s">
        <v>278</v>
      </c>
      <c r="E387" s="308" t="s">
        <v>417</v>
      </c>
      <c r="F387" s="308" t="s">
        <v>418</v>
      </c>
      <c r="G387" s="308" t="s">
        <v>427</v>
      </c>
      <c r="H387" s="308" t="s">
        <v>421</v>
      </c>
      <c r="I387" s="308" t="s">
        <v>419</v>
      </c>
    </row>
    <row r="388" spans="2:9" ht="33" customHeight="1">
      <c r="B388" s="486">
        <v>65</v>
      </c>
      <c r="C388" s="489" t="s">
        <v>10</v>
      </c>
      <c r="D388" s="71" t="s">
        <v>273</v>
      </c>
      <c r="E388" s="308" t="s">
        <v>312</v>
      </c>
      <c r="F388" s="308" t="s">
        <v>393</v>
      </c>
      <c r="G388" s="308" t="s">
        <v>396</v>
      </c>
      <c r="H388" s="308" t="s">
        <v>394</v>
      </c>
      <c r="I388" s="308" t="s">
        <v>435</v>
      </c>
    </row>
    <row r="389" spans="2:9" ht="33" customHeight="1">
      <c r="B389" s="487"/>
      <c r="C389" s="490"/>
      <c r="D389" s="265" t="s">
        <v>274</v>
      </c>
      <c r="E389" s="308" t="s">
        <v>397</v>
      </c>
      <c r="F389" s="308" t="s">
        <v>398</v>
      </c>
      <c r="G389" s="308" t="s">
        <v>399</v>
      </c>
      <c r="H389" s="308" t="s">
        <v>400</v>
      </c>
      <c r="I389" s="308" t="s">
        <v>401</v>
      </c>
    </row>
    <row r="390" spans="2:9" ht="33" customHeight="1">
      <c r="B390" s="487"/>
      <c r="C390" s="490"/>
      <c r="D390" s="265" t="s">
        <v>277</v>
      </c>
      <c r="E390" s="308" t="s">
        <v>402</v>
      </c>
      <c r="F390" s="308" t="s">
        <v>404</v>
      </c>
      <c r="G390" s="308" t="s">
        <v>403</v>
      </c>
      <c r="H390" s="308" t="s">
        <v>405</v>
      </c>
      <c r="I390" s="308" t="s">
        <v>406</v>
      </c>
    </row>
    <row r="391" spans="2:9" ht="33" customHeight="1">
      <c r="B391" s="487"/>
      <c r="C391" s="490"/>
      <c r="D391" s="266" t="s">
        <v>114</v>
      </c>
      <c r="E391" s="308" t="s">
        <v>407</v>
      </c>
      <c r="F391" s="308" t="s">
        <v>410</v>
      </c>
      <c r="G391" s="308" t="s">
        <v>409</v>
      </c>
      <c r="H391" s="308" t="s">
        <v>408</v>
      </c>
      <c r="I391" s="308" t="s">
        <v>458</v>
      </c>
    </row>
    <row r="392" spans="2:9" ht="33" customHeight="1">
      <c r="B392" s="487"/>
      <c r="C392" s="490"/>
      <c r="D392" s="267" t="s">
        <v>275</v>
      </c>
      <c r="E392" s="308" t="s">
        <v>412</v>
      </c>
      <c r="F392" s="308" t="s">
        <v>413</v>
      </c>
      <c r="G392" s="308" t="s">
        <v>459</v>
      </c>
      <c r="H392" s="308" t="s">
        <v>416</v>
      </c>
      <c r="I392" s="308" t="s">
        <v>414</v>
      </c>
    </row>
    <row r="393" spans="2:9" ht="33" customHeight="1">
      <c r="B393" s="488"/>
      <c r="C393" s="491"/>
      <c r="D393" s="269" t="s">
        <v>278</v>
      </c>
      <c r="E393" s="309" t="s">
        <v>418</v>
      </c>
      <c r="F393" s="309" t="s">
        <v>460</v>
      </c>
      <c r="G393" s="309" t="s">
        <v>461</v>
      </c>
      <c r="H393" s="309" t="s">
        <v>462</v>
      </c>
      <c r="I393" s="309" t="s">
        <v>417</v>
      </c>
    </row>
    <row r="394" spans="2:9" ht="33" customHeight="1">
      <c r="B394" s="486">
        <v>66</v>
      </c>
      <c r="C394" s="489" t="s">
        <v>5</v>
      </c>
      <c r="D394" s="71" t="s">
        <v>273</v>
      </c>
      <c r="E394" s="308" t="s">
        <v>312</v>
      </c>
      <c r="F394" s="308" t="s">
        <v>393</v>
      </c>
      <c r="G394" s="308" t="s">
        <v>425</v>
      </c>
      <c r="H394" s="308" t="s">
        <v>396</v>
      </c>
      <c r="I394" s="308" t="s">
        <v>394</v>
      </c>
    </row>
    <row r="395" spans="2:9" ht="33" customHeight="1">
      <c r="B395" s="487"/>
      <c r="C395" s="490"/>
      <c r="D395" s="265" t="s">
        <v>274</v>
      </c>
      <c r="E395" s="308" t="s">
        <v>397</v>
      </c>
      <c r="F395" s="308" t="s">
        <v>398</v>
      </c>
      <c r="G395" s="308" t="s">
        <v>449</v>
      </c>
      <c r="H395" s="308" t="s">
        <v>401</v>
      </c>
      <c r="I395" s="308" t="s">
        <v>400</v>
      </c>
    </row>
    <row r="396" spans="2:9" ht="33" customHeight="1">
      <c r="B396" s="487"/>
      <c r="C396" s="490"/>
      <c r="D396" s="265" t="s">
        <v>277</v>
      </c>
      <c r="E396" s="308" t="s">
        <v>402</v>
      </c>
      <c r="F396" s="308" t="s">
        <v>404</v>
      </c>
      <c r="G396" s="308" t="s">
        <v>405</v>
      </c>
      <c r="H396" s="308" t="s">
        <v>431</v>
      </c>
      <c r="I396" s="308" t="s">
        <v>428</v>
      </c>
    </row>
    <row r="397" spans="2:9" ht="33" customHeight="1">
      <c r="B397" s="487"/>
      <c r="C397" s="490"/>
      <c r="D397" s="266" t="s">
        <v>114</v>
      </c>
      <c r="E397" s="308" t="s">
        <v>407</v>
      </c>
      <c r="F397" s="308" t="s">
        <v>408</v>
      </c>
      <c r="G397" s="308" t="s">
        <v>409</v>
      </c>
      <c r="H397" s="308" t="s">
        <v>411</v>
      </c>
      <c r="I397" s="308" t="s">
        <v>410</v>
      </c>
    </row>
    <row r="398" spans="2:9" ht="33" customHeight="1">
      <c r="B398" s="487"/>
      <c r="C398" s="490"/>
      <c r="D398" s="267" t="s">
        <v>275</v>
      </c>
      <c r="E398" s="308" t="s">
        <v>412</v>
      </c>
      <c r="F398" s="308" t="s">
        <v>413</v>
      </c>
      <c r="G398" s="308" t="s">
        <v>414</v>
      </c>
      <c r="H398" s="308" t="s">
        <v>463</v>
      </c>
      <c r="I398" s="308" t="s">
        <v>415</v>
      </c>
    </row>
    <row r="399" spans="2:9" ht="33" customHeight="1">
      <c r="B399" s="488"/>
      <c r="C399" s="491"/>
      <c r="D399" s="267" t="s">
        <v>278</v>
      </c>
      <c r="E399" s="308" t="s">
        <v>418</v>
      </c>
      <c r="F399" s="308" t="s">
        <v>417</v>
      </c>
      <c r="G399" s="308" t="s">
        <v>419</v>
      </c>
      <c r="H399" s="308" t="s">
        <v>421</v>
      </c>
      <c r="I399" s="308" t="s">
        <v>464</v>
      </c>
    </row>
    <row r="400" spans="2:9" ht="33" customHeight="1">
      <c r="B400" s="486">
        <v>67</v>
      </c>
      <c r="C400" s="489" t="s">
        <v>6</v>
      </c>
      <c r="D400" s="71" t="s">
        <v>273</v>
      </c>
      <c r="E400" s="308" t="s">
        <v>312</v>
      </c>
      <c r="F400" s="308" t="s">
        <v>425</v>
      </c>
      <c r="G400" s="308" t="s">
        <v>393</v>
      </c>
      <c r="H400" s="308" t="s">
        <v>394</v>
      </c>
      <c r="I400" s="308" t="s">
        <v>435</v>
      </c>
    </row>
    <row r="401" spans="2:9" ht="33" customHeight="1">
      <c r="B401" s="487"/>
      <c r="C401" s="490"/>
      <c r="D401" s="265" t="s">
        <v>274</v>
      </c>
      <c r="E401" s="308" t="s">
        <v>397</v>
      </c>
      <c r="F401" s="308" t="s">
        <v>398</v>
      </c>
      <c r="G401" s="308" t="s">
        <v>399</v>
      </c>
      <c r="H401" s="308" t="s">
        <v>401</v>
      </c>
      <c r="I401" s="308" t="s">
        <v>400</v>
      </c>
    </row>
    <row r="402" spans="2:9" ht="33" customHeight="1">
      <c r="B402" s="487"/>
      <c r="C402" s="490"/>
      <c r="D402" s="265" t="s">
        <v>277</v>
      </c>
      <c r="E402" s="308" t="s">
        <v>402</v>
      </c>
      <c r="F402" s="308" t="s">
        <v>431</v>
      </c>
      <c r="G402" s="308" t="s">
        <v>405</v>
      </c>
      <c r="H402" s="308" t="s">
        <v>403</v>
      </c>
      <c r="I402" s="308" t="s">
        <v>404</v>
      </c>
    </row>
    <row r="403" spans="2:9" ht="33" customHeight="1">
      <c r="B403" s="487"/>
      <c r="C403" s="490"/>
      <c r="D403" s="266" t="s">
        <v>114</v>
      </c>
      <c r="E403" s="308" t="s">
        <v>408</v>
      </c>
      <c r="F403" s="308" t="s">
        <v>407</v>
      </c>
      <c r="G403" s="308" t="s">
        <v>465</v>
      </c>
      <c r="H403" s="308" t="s">
        <v>466</v>
      </c>
      <c r="I403" s="308" t="s">
        <v>451</v>
      </c>
    </row>
    <row r="404" spans="2:9" ht="33" customHeight="1">
      <c r="B404" s="487"/>
      <c r="C404" s="490"/>
      <c r="D404" s="267" t="s">
        <v>275</v>
      </c>
      <c r="E404" s="308" t="s">
        <v>412</v>
      </c>
      <c r="F404" s="308" t="s">
        <v>413</v>
      </c>
      <c r="G404" s="308" t="s">
        <v>414</v>
      </c>
      <c r="H404" s="308" t="s">
        <v>415</v>
      </c>
      <c r="I404" s="308" t="s">
        <v>467</v>
      </c>
    </row>
    <row r="405" spans="2:9" ht="33" customHeight="1">
      <c r="B405" s="488"/>
      <c r="C405" s="491"/>
      <c r="D405" s="267" t="s">
        <v>278</v>
      </c>
      <c r="E405" s="308" t="s">
        <v>418</v>
      </c>
      <c r="F405" s="308" t="s">
        <v>417</v>
      </c>
      <c r="G405" s="308" t="s">
        <v>419</v>
      </c>
      <c r="H405" s="308" t="s">
        <v>447</v>
      </c>
      <c r="I405" s="308" t="s">
        <v>426</v>
      </c>
    </row>
    <row r="406" spans="2:9" ht="33" customHeight="1">
      <c r="B406" s="486">
        <v>68</v>
      </c>
      <c r="C406" s="489" t="s">
        <v>46</v>
      </c>
      <c r="D406" s="71" t="s">
        <v>273</v>
      </c>
      <c r="E406" s="308" t="s">
        <v>312</v>
      </c>
      <c r="F406" s="308" t="s">
        <v>393</v>
      </c>
      <c r="G406" s="308" t="s">
        <v>394</v>
      </c>
      <c r="H406" s="308" t="s">
        <v>395</v>
      </c>
      <c r="I406" s="308" t="s">
        <v>396</v>
      </c>
    </row>
    <row r="407" spans="2:9" ht="33" customHeight="1">
      <c r="B407" s="487"/>
      <c r="C407" s="490"/>
      <c r="D407" s="265" t="s">
        <v>274</v>
      </c>
      <c r="E407" s="308" t="s">
        <v>397</v>
      </c>
      <c r="F407" s="308" t="s">
        <v>398</v>
      </c>
      <c r="G407" s="308" t="s">
        <v>399</v>
      </c>
      <c r="H407" s="308" t="s">
        <v>449</v>
      </c>
      <c r="I407" s="308" t="s">
        <v>400</v>
      </c>
    </row>
    <row r="408" spans="2:9" ht="33" customHeight="1">
      <c r="B408" s="487"/>
      <c r="C408" s="490"/>
      <c r="D408" s="265" t="s">
        <v>277</v>
      </c>
      <c r="E408" s="308" t="s">
        <v>402</v>
      </c>
      <c r="F408" s="308" t="s">
        <v>404</v>
      </c>
      <c r="G408" s="308" t="s">
        <v>403</v>
      </c>
      <c r="H408" s="308" t="s">
        <v>436</v>
      </c>
      <c r="I408" s="308" t="s">
        <v>431</v>
      </c>
    </row>
    <row r="409" spans="2:9" ht="33" customHeight="1">
      <c r="B409" s="487"/>
      <c r="C409" s="490"/>
      <c r="D409" s="266" t="s">
        <v>114</v>
      </c>
      <c r="E409" s="308" t="s">
        <v>407</v>
      </c>
      <c r="F409" s="308" t="s">
        <v>410</v>
      </c>
      <c r="G409" s="308" t="s">
        <v>423</v>
      </c>
      <c r="H409" s="308" t="s">
        <v>409</v>
      </c>
      <c r="I409" s="308" t="s">
        <v>411</v>
      </c>
    </row>
    <row r="410" spans="2:9" ht="33" customHeight="1">
      <c r="B410" s="487"/>
      <c r="C410" s="490"/>
      <c r="D410" s="267" t="s">
        <v>275</v>
      </c>
      <c r="E410" s="308" t="s">
        <v>412</v>
      </c>
      <c r="F410" s="308" t="s">
        <v>413</v>
      </c>
      <c r="G410" s="308" t="s">
        <v>416</v>
      </c>
      <c r="H410" s="308" t="s">
        <v>414</v>
      </c>
      <c r="I410" s="308" t="s">
        <v>448</v>
      </c>
    </row>
    <row r="411" spans="2:9" ht="33" customHeight="1">
      <c r="B411" s="488"/>
      <c r="C411" s="491"/>
      <c r="D411" s="267" t="s">
        <v>278</v>
      </c>
      <c r="E411" s="308" t="s">
        <v>418</v>
      </c>
      <c r="F411" s="308" t="s">
        <v>417</v>
      </c>
      <c r="G411" s="308" t="s">
        <v>419</v>
      </c>
      <c r="H411" s="308" t="s">
        <v>420</v>
      </c>
      <c r="I411" s="308" t="s">
        <v>468</v>
      </c>
    </row>
    <row r="412" spans="2:9" ht="33" customHeight="1">
      <c r="B412" s="486">
        <v>69</v>
      </c>
      <c r="C412" s="489" t="s">
        <v>47</v>
      </c>
      <c r="D412" s="71" t="s">
        <v>273</v>
      </c>
      <c r="E412" s="308" t="s">
        <v>312</v>
      </c>
      <c r="F412" s="308" t="s">
        <v>395</v>
      </c>
      <c r="G412" s="308" t="s">
        <v>396</v>
      </c>
      <c r="H412" s="308" t="s">
        <v>425</v>
      </c>
      <c r="I412" s="308" t="s">
        <v>393</v>
      </c>
    </row>
    <row r="413" spans="2:9" ht="33" customHeight="1">
      <c r="B413" s="487"/>
      <c r="C413" s="490"/>
      <c r="D413" s="265" t="s">
        <v>274</v>
      </c>
      <c r="E413" s="308" t="s">
        <v>397</v>
      </c>
      <c r="F413" s="308" t="s">
        <v>398</v>
      </c>
      <c r="G413" s="308" t="s">
        <v>401</v>
      </c>
      <c r="H413" s="308" t="s">
        <v>400</v>
      </c>
      <c r="I413" s="308" t="s">
        <v>399</v>
      </c>
    </row>
    <row r="414" spans="2:9" ht="33" customHeight="1">
      <c r="B414" s="487"/>
      <c r="C414" s="490"/>
      <c r="D414" s="265" t="s">
        <v>277</v>
      </c>
      <c r="E414" s="308" t="s">
        <v>402</v>
      </c>
      <c r="F414" s="308" t="s">
        <v>404</v>
      </c>
      <c r="G414" s="308" t="s">
        <v>403</v>
      </c>
      <c r="H414" s="308" t="s">
        <v>405</v>
      </c>
      <c r="I414" s="308" t="s">
        <v>428</v>
      </c>
    </row>
    <row r="415" spans="2:9" ht="33" customHeight="1">
      <c r="B415" s="487"/>
      <c r="C415" s="490"/>
      <c r="D415" s="266" t="s">
        <v>114</v>
      </c>
      <c r="E415" s="308" t="s">
        <v>407</v>
      </c>
      <c r="F415" s="308" t="s">
        <v>409</v>
      </c>
      <c r="G415" s="308" t="s">
        <v>408</v>
      </c>
      <c r="H415" s="308" t="s">
        <v>411</v>
      </c>
      <c r="I415" s="308" t="s">
        <v>410</v>
      </c>
    </row>
    <row r="416" spans="2:9" ht="33" customHeight="1">
      <c r="B416" s="487"/>
      <c r="C416" s="490"/>
      <c r="D416" s="267" t="s">
        <v>275</v>
      </c>
      <c r="E416" s="308" t="s">
        <v>412</v>
      </c>
      <c r="F416" s="308" t="s">
        <v>413</v>
      </c>
      <c r="G416" s="308" t="s">
        <v>414</v>
      </c>
      <c r="H416" s="308" t="s">
        <v>424</v>
      </c>
      <c r="I416" s="308" t="s">
        <v>415</v>
      </c>
    </row>
    <row r="417" spans="2:9" ht="33" customHeight="1">
      <c r="B417" s="488"/>
      <c r="C417" s="491"/>
      <c r="D417" s="267" t="s">
        <v>278</v>
      </c>
      <c r="E417" s="308" t="s">
        <v>417</v>
      </c>
      <c r="F417" s="308" t="s">
        <v>452</v>
      </c>
      <c r="G417" s="308" t="s">
        <v>418</v>
      </c>
      <c r="H417" s="308" t="s">
        <v>442</v>
      </c>
      <c r="I417" s="308" t="s">
        <v>447</v>
      </c>
    </row>
    <row r="418" spans="2:9" ht="33" customHeight="1">
      <c r="B418" s="486">
        <v>70</v>
      </c>
      <c r="C418" s="489" t="s">
        <v>48</v>
      </c>
      <c r="D418" s="71" t="s">
        <v>273</v>
      </c>
      <c r="E418" s="308" t="s">
        <v>312</v>
      </c>
      <c r="F418" s="308" t="s">
        <v>393</v>
      </c>
      <c r="G418" s="308" t="s">
        <v>396</v>
      </c>
      <c r="H418" s="308" t="s">
        <v>425</v>
      </c>
      <c r="I418" s="308" t="s">
        <v>394</v>
      </c>
    </row>
    <row r="419" spans="2:9" ht="33" customHeight="1">
      <c r="B419" s="487"/>
      <c r="C419" s="490"/>
      <c r="D419" s="265" t="s">
        <v>274</v>
      </c>
      <c r="E419" s="308" t="s">
        <v>397</v>
      </c>
      <c r="F419" s="308" t="s">
        <v>398</v>
      </c>
      <c r="G419" s="308" t="s">
        <v>400</v>
      </c>
      <c r="H419" s="308" t="s">
        <v>401</v>
      </c>
      <c r="I419" s="308" t="s">
        <v>399</v>
      </c>
    </row>
    <row r="420" spans="2:9" ht="33" customHeight="1">
      <c r="B420" s="487"/>
      <c r="C420" s="490"/>
      <c r="D420" s="265" t="s">
        <v>277</v>
      </c>
      <c r="E420" s="308" t="s">
        <v>402</v>
      </c>
      <c r="F420" s="308" t="s">
        <v>403</v>
      </c>
      <c r="G420" s="308" t="s">
        <v>404</v>
      </c>
      <c r="H420" s="308" t="s">
        <v>422</v>
      </c>
      <c r="I420" s="308" t="s">
        <v>428</v>
      </c>
    </row>
    <row r="421" spans="2:9" ht="33" customHeight="1">
      <c r="B421" s="487"/>
      <c r="C421" s="490"/>
      <c r="D421" s="266" t="s">
        <v>114</v>
      </c>
      <c r="E421" s="308" t="s">
        <v>407</v>
      </c>
      <c r="F421" s="308" t="s">
        <v>423</v>
      </c>
      <c r="G421" s="308" t="s">
        <v>408</v>
      </c>
      <c r="H421" s="308" t="s">
        <v>410</v>
      </c>
      <c r="I421" s="308" t="s">
        <v>469</v>
      </c>
    </row>
    <row r="422" spans="2:9" ht="33" customHeight="1">
      <c r="B422" s="487"/>
      <c r="C422" s="490"/>
      <c r="D422" s="267" t="s">
        <v>275</v>
      </c>
      <c r="E422" s="308" t="s">
        <v>412</v>
      </c>
      <c r="F422" s="308" t="s">
        <v>413</v>
      </c>
      <c r="G422" s="308" t="s">
        <v>414</v>
      </c>
      <c r="H422" s="308" t="s">
        <v>415</v>
      </c>
      <c r="I422" s="308" t="s">
        <v>416</v>
      </c>
    </row>
    <row r="423" spans="2:9" ht="33" customHeight="1">
      <c r="B423" s="488"/>
      <c r="C423" s="491"/>
      <c r="D423" s="269" t="s">
        <v>278</v>
      </c>
      <c r="E423" s="309" t="s">
        <v>417</v>
      </c>
      <c r="F423" s="309" t="s">
        <v>418</v>
      </c>
      <c r="G423" s="309" t="s">
        <v>104</v>
      </c>
      <c r="H423" s="309" t="s">
        <v>470</v>
      </c>
      <c r="I423" s="309" t="s">
        <v>442</v>
      </c>
    </row>
    <row r="424" spans="2:9" ht="33" customHeight="1">
      <c r="B424" s="486">
        <v>71</v>
      </c>
      <c r="C424" s="489" t="s">
        <v>49</v>
      </c>
      <c r="D424" s="71" t="s">
        <v>273</v>
      </c>
      <c r="E424" s="308" t="s">
        <v>312</v>
      </c>
      <c r="F424" s="308" t="s">
        <v>393</v>
      </c>
      <c r="G424" s="308" t="s">
        <v>394</v>
      </c>
      <c r="H424" s="308" t="s">
        <v>425</v>
      </c>
      <c r="I424" s="308" t="s">
        <v>435</v>
      </c>
    </row>
    <row r="425" spans="2:9" ht="33" customHeight="1">
      <c r="B425" s="487"/>
      <c r="C425" s="490"/>
      <c r="D425" s="265" t="s">
        <v>274</v>
      </c>
      <c r="E425" s="308" t="s">
        <v>397</v>
      </c>
      <c r="F425" s="308" t="s">
        <v>398</v>
      </c>
      <c r="G425" s="308" t="s">
        <v>401</v>
      </c>
      <c r="H425" s="308" t="s">
        <v>399</v>
      </c>
      <c r="I425" s="308" t="s">
        <v>400</v>
      </c>
    </row>
    <row r="426" spans="2:9" ht="33" customHeight="1">
      <c r="B426" s="487"/>
      <c r="C426" s="490"/>
      <c r="D426" s="265" t="s">
        <v>277</v>
      </c>
      <c r="E426" s="308" t="s">
        <v>402</v>
      </c>
      <c r="F426" s="308" t="s">
        <v>404</v>
      </c>
      <c r="G426" s="308" t="s">
        <v>405</v>
      </c>
      <c r="H426" s="308" t="s">
        <v>428</v>
      </c>
      <c r="I426" s="308" t="s">
        <v>403</v>
      </c>
    </row>
    <row r="427" spans="2:9" ht="33" customHeight="1">
      <c r="B427" s="487"/>
      <c r="C427" s="490"/>
      <c r="D427" s="266" t="s">
        <v>114</v>
      </c>
      <c r="E427" s="308" t="s">
        <v>407</v>
      </c>
      <c r="F427" s="308" t="s">
        <v>410</v>
      </c>
      <c r="G427" s="308" t="s">
        <v>409</v>
      </c>
      <c r="H427" s="308" t="s">
        <v>408</v>
      </c>
      <c r="I427" s="308" t="s">
        <v>469</v>
      </c>
    </row>
    <row r="428" spans="2:9" ht="33" customHeight="1">
      <c r="B428" s="487"/>
      <c r="C428" s="490"/>
      <c r="D428" s="267" t="s">
        <v>275</v>
      </c>
      <c r="E428" s="308" t="s">
        <v>412</v>
      </c>
      <c r="F428" s="308" t="s">
        <v>413</v>
      </c>
      <c r="G428" s="308" t="s">
        <v>415</v>
      </c>
      <c r="H428" s="308" t="s">
        <v>467</v>
      </c>
      <c r="I428" s="308" t="s">
        <v>414</v>
      </c>
    </row>
    <row r="429" spans="2:9" ht="33" customHeight="1">
      <c r="B429" s="488"/>
      <c r="C429" s="491"/>
      <c r="D429" s="267" t="s">
        <v>278</v>
      </c>
      <c r="E429" s="308" t="s">
        <v>417</v>
      </c>
      <c r="F429" s="308" t="s">
        <v>418</v>
      </c>
      <c r="G429" s="308" t="s">
        <v>471</v>
      </c>
      <c r="H429" s="308" t="s">
        <v>472</v>
      </c>
      <c r="I429" s="308" t="s">
        <v>420</v>
      </c>
    </row>
    <row r="430" spans="2:9" ht="33" customHeight="1">
      <c r="B430" s="486">
        <v>72</v>
      </c>
      <c r="C430" s="489" t="s">
        <v>27</v>
      </c>
      <c r="D430" s="71" t="s">
        <v>273</v>
      </c>
      <c r="E430" s="308" t="s">
        <v>312</v>
      </c>
      <c r="F430" s="308" t="s">
        <v>396</v>
      </c>
      <c r="G430" s="308" t="s">
        <v>425</v>
      </c>
      <c r="H430" s="308" t="s">
        <v>393</v>
      </c>
      <c r="I430" s="308" t="s">
        <v>394</v>
      </c>
    </row>
    <row r="431" spans="2:9" ht="33" customHeight="1">
      <c r="B431" s="487"/>
      <c r="C431" s="490"/>
      <c r="D431" s="265" t="s">
        <v>274</v>
      </c>
      <c r="E431" s="308" t="s">
        <v>397</v>
      </c>
      <c r="F431" s="308" t="s">
        <v>400</v>
      </c>
      <c r="G431" s="308" t="s">
        <v>398</v>
      </c>
      <c r="H431" s="308" t="s">
        <v>401</v>
      </c>
      <c r="I431" s="308" t="s">
        <v>399</v>
      </c>
    </row>
    <row r="432" spans="2:9" ht="33" customHeight="1">
      <c r="B432" s="487"/>
      <c r="C432" s="490"/>
      <c r="D432" s="265" t="s">
        <v>277</v>
      </c>
      <c r="E432" s="308" t="s">
        <v>402</v>
      </c>
      <c r="F432" s="308" t="s">
        <v>403</v>
      </c>
      <c r="G432" s="308" t="s">
        <v>404</v>
      </c>
      <c r="H432" s="308" t="s">
        <v>405</v>
      </c>
      <c r="I432" s="308" t="s">
        <v>450</v>
      </c>
    </row>
    <row r="433" spans="2:9" ht="33" customHeight="1">
      <c r="B433" s="487"/>
      <c r="C433" s="490"/>
      <c r="D433" s="266" t="s">
        <v>114</v>
      </c>
      <c r="E433" s="308" t="s">
        <v>407</v>
      </c>
      <c r="F433" s="308" t="s">
        <v>408</v>
      </c>
      <c r="G433" s="308" t="s">
        <v>409</v>
      </c>
      <c r="H433" s="308" t="s">
        <v>411</v>
      </c>
      <c r="I433" s="308" t="s">
        <v>410</v>
      </c>
    </row>
    <row r="434" spans="2:9" ht="33" customHeight="1">
      <c r="B434" s="487"/>
      <c r="C434" s="490"/>
      <c r="D434" s="267" t="s">
        <v>275</v>
      </c>
      <c r="E434" s="308" t="s">
        <v>412</v>
      </c>
      <c r="F434" s="308" t="s">
        <v>413</v>
      </c>
      <c r="G434" s="308" t="s">
        <v>416</v>
      </c>
      <c r="H434" s="308" t="s">
        <v>414</v>
      </c>
      <c r="I434" s="308" t="s">
        <v>459</v>
      </c>
    </row>
    <row r="435" spans="2:9" ht="33" customHeight="1">
      <c r="B435" s="488"/>
      <c r="C435" s="491"/>
      <c r="D435" s="267" t="s">
        <v>278</v>
      </c>
      <c r="E435" s="308" t="s">
        <v>417</v>
      </c>
      <c r="F435" s="308" t="s">
        <v>421</v>
      </c>
      <c r="G435" s="308" t="s">
        <v>418</v>
      </c>
      <c r="H435" s="308" t="s">
        <v>419</v>
      </c>
      <c r="I435" s="308" t="s">
        <v>432</v>
      </c>
    </row>
    <row r="436" spans="2:9" ht="33" customHeight="1">
      <c r="B436" s="486">
        <v>73</v>
      </c>
      <c r="C436" s="489" t="s">
        <v>28</v>
      </c>
      <c r="D436" s="71" t="s">
        <v>273</v>
      </c>
      <c r="E436" s="308" t="s">
        <v>312</v>
      </c>
      <c r="F436" s="308" t="s">
        <v>393</v>
      </c>
      <c r="G436" s="308" t="s">
        <v>394</v>
      </c>
      <c r="H436" s="308" t="s">
        <v>396</v>
      </c>
      <c r="I436" s="308" t="s">
        <v>435</v>
      </c>
    </row>
    <row r="437" spans="2:9" ht="33" customHeight="1">
      <c r="B437" s="487"/>
      <c r="C437" s="490"/>
      <c r="D437" s="265" t="s">
        <v>274</v>
      </c>
      <c r="E437" s="308" t="s">
        <v>397</v>
      </c>
      <c r="F437" s="308" t="s">
        <v>398</v>
      </c>
      <c r="G437" s="308" t="s">
        <v>399</v>
      </c>
      <c r="H437" s="308" t="s">
        <v>400</v>
      </c>
      <c r="I437" s="308" t="s">
        <v>401</v>
      </c>
    </row>
    <row r="438" spans="2:9" ht="33" customHeight="1">
      <c r="B438" s="487"/>
      <c r="C438" s="490"/>
      <c r="D438" s="265" t="s">
        <v>277</v>
      </c>
      <c r="E438" s="308" t="s">
        <v>402</v>
      </c>
      <c r="F438" s="308" t="s">
        <v>404</v>
      </c>
      <c r="G438" s="308" t="s">
        <v>403</v>
      </c>
      <c r="H438" s="308" t="s">
        <v>436</v>
      </c>
      <c r="I438" s="308" t="s">
        <v>405</v>
      </c>
    </row>
    <row r="439" spans="2:9" ht="33" customHeight="1">
      <c r="B439" s="487"/>
      <c r="C439" s="490"/>
      <c r="D439" s="266" t="s">
        <v>114</v>
      </c>
      <c r="E439" s="308" t="s">
        <v>407</v>
      </c>
      <c r="F439" s="308" t="s">
        <v>408</v>
      </c>
      <c r="G439" s="308" t="s">
        <v>409</v>
      </c>
      <c r="H439" s="308" t="s">
        <v>411</v>
      </c>
      <c r="I439" s="308" t="s">
        <v>423</v>
      </c>
    </row>
    <row r="440" spans="2:9" ht="33" customHeight="1">
      <c r="B440" s="487"/>
      <c r="C440" s="490"/>
      <c r="D440" s="267" t="s">
        <v>275</v>
      </c>
      <c r="E440" s="308" t="s">
        <v>412</v>
      </c>
      <c r="F440" s="308" t="s">
        <v>413</v>
      </c>
      <c r="G440" s="308" t="s">
        <v>459</v>
      </c>
      <c r="H440" s="308" t="s">
        <v>415</v>
      </c>
      <c r="I440" s="308" t="s">
        <v>433</v>
      </c>
    </row>
    <row r="441" spans="2:9" ht="33" customHeight="1">
      <c r="B441" s="488"/>
      <c r="C441" s="491"/>
      <c r="D441" s="267" t="s">
        <v>278</v>
      </c>
      <c r="E441" s="308" t="s">
        <v>421</v>
      </c>
      <c r="F441" s="308" t="s">
        <v>417</v>
      </c>
      <c r="G441" s="308" t="s">
        <v>418</v>
      </c>
      <c r="H441" s="308" t="s">
        <v>420</v>
      </c>
      <c r="I441" s="308" t="s">
        <v>419</v>
      </c>
    </row>
    <row r="442" spans="2:9" ht="33" customHeight="1">
      <c r="B442" s="486">
        <v>74</v>
      </c>
      <c r="C442" s="489" t="s">
        <v>29</v>
      </c>
      <c r="D442" s="71" t="s">
        <v>273</v>
      </c>
      <c r="E442" s="308" t="s">
        <v>312</v>
      </c>
      <c r="F442" s="308" t="s">
        <v>393</v>
      </c>
      <c r="G442" s="308" t="s">
        <v>435</v>
      </c>
      <c r="H442" s="308" t="s">
        <v>394</v>
      </c>
      <c r="I442" s="308" t="s">
        <v>396</v>
      </c>
    </row>
    <row r="443" spans="2:9" ht="33" customHeight="1">
      <c r="B443" s="487"/>
      <c r="C443" s="490"/>
      <c r="D443" s="265" t="s">
        <v>274</v>
      </c>
      <c r="E443" s="308" t="s">
        <v>397</v>
      </c>
      <c r="F443" s="308" t="s">
        <v>398</v>
      </c>
      <c r="G443" s="308" t="s">
        <v>400</v>
      </c>
      <c r="H443" s="308" t="s">
        <v>401</v>
      </c>
      <c r="I443" s="308" t="s">
        <v>399</v>
      </c>
    </row>
    <row r="444" spans="2:9" ht="33" customHeight="1">
      <c r="B444" s="487"/>
      <c r="C444" s="490"/>
      <c r="D444" s="265" t="s">
        <v>277</v>
      </c>
      <c r="E444" s="308" t="s">
        <v>402</v>
      </c>
      <c r="F444" s="308" t="s">
        <v>403</v>
      </c>
      <c r="G444" s="308" t="s">
        <v>404</v>
      </c>
      <c r="H444" s="308" t="s">
        <v>431</v>
      </c>
      <c r="I444" s="308" t="s">
        <v>405</v>
      </c>
    </row>
    <row r="445" spans="2:9" ht="33" customHeight="1">
      <c r="B445" s="487"/>
      <c r="C445" s="490"/>
      <c r="D445" s="266" t="s">
        <v>114</v>
      </c>
      <c r="E445" s="308" t="s">
        <v>407</v>
      </c>
      <c r="F445" s="308" t="s">
        <v>423</v>
      </c>
      <c r="G445" s="308" t="s">
        <v>408</v>
      </c>
      <c r="H445" s="308" t="s">
        <v>473</v>
      </c>
      <c r="I445" s="308" t="s">
        <v>410</v>
      </c>
    </row>
    <row r="446" spans="2:9" ht="33" customHeight="1">
      <c r="B446" s="487"/>
      <c r="C446" s="490"/>
      <c r="D446" s="267" t="s">
        <v>275</v>
      </c>
      <c r="E446" s="308" t="s">
        <v>412</v>
      </c>
      <c r="F446" s="308" t="s">
        <v>413</v>
      </c>
      <c r="G446" s="308" t="s">
        <v>429</v>
      </c>
      <c r="H446" s="308" t="s">
        <v>416</v>
      </c>
      <c r="I446" s="308" t="s">
        <v>414</v>
      </c>
    </row>
    <row r="447" spans="2:9" ht="33" customHeight="1" thickBot="1">
      <c r="B447" s="488"/>
      <c r="C447" s="491"/>
      <c r="D447" s="267" t="s">
        <v>278</v>
      </c>
      <c r="E447" s="308" t="s">
        <v>417</v>
      </c>
      <c r="F447" s="308" t="s">
        <v>420</v>
      </c>
      <c r="G447" s="308" t="s">
        <v>418</v>
      </c>
      <c r="H447" s="308" t="s">
        <v>437</v>
      </c>
      <c r="I447" s="308" t="s">
        <v>421</v>
      </c>
    </row>
    <row r="448" spans="2:9" ht="33" customHeight="1" thickTop="1">
      <c r="B448" s="492" t="s">
        <v>279</v>
      </c>
      <c r="C448" s="493"/>
      <c r="D448" s="268" t="s">
        <v>273</v>
      </c>
      <c r="E448" s="307" t="str">
        <f>中分類別歯科医療費上位5疾病!C4</f>
        <v>う蝕</v>
      </c>
      <c r="F448" s="307" t="str">
        <f>中分類別歯科医療費上位5疾病!D4</f>
        <v>う蝕処置済み歯</v>
      </c>
      <c r="G448" s="307" t="str">
        <f>中分類別歯科医療費上位5疾病!E4</f>
        <v>初期の根面う蝕</v>
      </c>
      <c r="H448" s="307" t="str">
        <f>中分類別歯科医療費上位5疾病!F4</f>
        <v>エナメル質初期う蝕</v>
      </c>
      <c r="I448" s="307" t="str">
        <f>中分類別歯科医療費上位5疾病!G4</f>
        <v>う蝕第２度</v>
      </c>
    </row>
    <row r="449" spans="2:9" ht="33" customHeight="1">
      <c r="B449" s="494"/>
      <c r="C449" s="495"/>
      <c r="D449" s="265" t="s">
        <v>274</v>
      </c>
      <c r="E449" s="308" t="str">
        <f>中分類別歯科医療費上位5疾病!C5</f>
        <v>歯周炎</v>
      </c>
      <c r="F449" s="308" t="str">
        <f>中分類別歯科医療費上位5疾病!D5</f>
        <v>慢性歯周炎</v>
      </c>
      <c r="G449" s="308" t="str">
        <f>中分類別歯科医療費上位5疾病!E5</f>
        <v>慢性辺縁性歯周炎急性発作</v>
      </c>
      <c r="H449" s="308" t="str">
        <f>中分類別歯科医療費上位5疾病!F5</f>
        <v>慢性辺縁性歯周炎中等度</v>
      </c>
      <c r="I449" s="308" t="str">
        <f>中分類別歯科医療費上位5疾病!G5</f>
        <v>歯肉膿瘍</v>
      </c>
    </row>
    <row r="450" spans="2:9" ht="33" customHeight="1">
      <c r="B450" s="494"/>
      <c r="C450" s="495"/>
      <c r="D450" s="265" t="s">
        <v>277</v>
      </c>
      <c r="E450" s="308" t="str">
        <f>中分類別歯科医療費上位5疾病!C6</f>
        <v>欠損歯</v>
      </c>
      <c r="F450" s="308" t="str">
        <f>中分類別歯科医療費上位5疾病!D6</f>
        <v>根尖性歯周炎</v>
      </c>
      <c r="G450" s="308" t="str">
        <f>中分類別歯科医療費上位5疾病!E6</f>
        <v>歯髄炎</v>
      </c>
      <c r="H450" s="308" t="str">
        <f>中分類別歯科医療費上位5疾病!F6</f>
        <v>欠損歯・ブリッジ</v>
      </c>
      <c r="I450" s="308" t="str">
        <f>中分類別歯科医療費上位5疾病!G6</f>
        <v>象牙質知覚過敏症</v>
      </c>
    </row>
    <row r="451" spans="2:9" ht="33" customHeight="1">
      <c r="B451" s="494"/>
      <c r="C451" s="495"/>
      <c r="D451" s="266" t="s">
        <v>114</v>
      </c>
      <c r="E451" s="308" t="str">
        <f>中分類別歯科医療費上位5疾病!C7</f>
        <v>口腔褥瘡性潰瘍</v>
      </c>
      <c r="F451" s="308" t="str">
        <f>中分類別歯科医療費上位5疾病!D7</f>
        <v>口内炎</v>
      </c>
      <c r="G451" s="308" t="str">
        <f>中分類別歯科医療費上位5疾病!E7</f>
        <v>口腔乾燥症</v>
      </c>
      <c r="H451" s="308" t="str">
        <f>中分類別歯科医療費上位5疾病!F7</f>
        <v>義歯性潰瘍</v>
      </c>
      <c r="I451" s="308" t="str">
        <f>中分類別歯科医療費上位5疾病!G7</f>
        <v>アフタ性口内炎</v>
      </c>
    </row>
    <row r="452" spans="2:9" ht="33" customHeight="1">
      <c r="B452" s="494"/>
      <c r="C452" s="495"/>
      <c r="D452" s="267" t="s">
        <v>275</v>
      </c>
      <c r="E452" s="308" t="str">
        <f>中分類別歯科医療費上位5疾病!C8</f>
        <v>義歯不適合</v>
      </c>
      <c r="F452" s="308" t="str">
        <f>中分類別歯科医療費上位5疾病!D8</f>
        <v>義歯破損</v>
      </c>
      <c r="G452" s="308" t="str">
        <f>中分類別歯科医療費上位5疾病!E8</f>
        <v>全部金属冠不適合</v>
      </c>
      <c r="H452" s="308" t="str">
        <f>中分類別歯科医療費上位5疾病!F8</f>
        <v>ブリッジ不適合</v>
      </c>
      <c r="I452" s="308" t="str">
        <f>中分類別歯科医療費上位5疾病!G8</f>
        <v>局部義歯不適合</v>
      </c>
    </row>
    <row r="453" spans="2:9" ht="33" customHeight="1">
      <c r="B453" s="496"/>
      <c r="C453" s="497"/>
      <c r="D453" s="269" t="s">
        <v>278</v>
      </c>
      <c r="E453" s="309" t="str">
        <f>中分類別歯科医療費上位5疾病!C9</f>
        <v>口腔機能低下症</v>
      </c>
      <c r="F453" s="309" t="str">
        <f>中分類別歯科医療費上位5疾病!D9</f>
        <v>摂食機能障害</v>
      </c>
      <c r="G453" s="309" t="str">
        <f>中分類別歯科医療費上位5疾病!E9</f>
        <v>歯ぎしり</v>
      </c>
      <c r="H453" s="309" t="str">
        <f>中分類別歯科医療費上位5疾病!F9</f>
        <v>周術期口腔機能管理中</v>
      </c>
      <c r="I453" s="309" t="str">
        <f>中分類別歯科医療費上位5疾病!G9</f>
        <v>口腔バイオフィルム感染症</v>
      </c>
    </row>
    <row r="454" spans="2:9">
      <c r="B454" s="255"/>
    </row>
    <row r="455" spans="2:9">
      <c r="B455" s="255"/>
    </row>
    <row r="456" spans="2:9">
      <c r="B456" s="256"/>
    </row>
    <row r="457" spans="2:9">
      <c r="B457" s="251"/>
    </row>
  </sheetData>
  <mergeCells count="149">
    <mergeCell ref="B448:C453"/>
    <mergeCell ref="B22:B27"/>
    <mergeCell ref="C22:C27"/>
    <mergeCell ref="B28:B33"/>
    <mergeCell ref="C28:C33"/>
    <mergeCell ref="B34:B39"/>
    <mergeCell ref="C34:C39"/>
    <mergeCell ref="B4:B9"/>
    <mergeCell ref="C4:C9"/>
    <mergeCell ref="B10:B15"/>
    <mergeCell ref="C10:C15"/>
    <mergeCell ref="B16:B21"/>
    <mergeCell ref="C16:C21"/>
    <mergeCell ref="B442:B447"/>
    <mergeCell ref="C442:C447"/>
    <mergeCell ref="B424:B429"/>
    <mergeCell ref="C424:C429"/>
    <mergeCell ref="B430:B435"/>
    <mergeCell ref="C430:C435"/>
    <mergeCell ref="B436:B441"/>
    <mergeCell ref="C436:C441"/>
    <mergeCell ref="B40:B45"/>
    <mergeCell ref="C40:C45"/>
    <mergeCell ref="B406:B411"/>
    <mergeCell ref="C406:C411"/>
    <mergeCell ref="B412:B417"/>
    <mergeCell ref="C412:C417"/>
    <mergeCell ref="B418:B423"/>
    <mergeCell ref="C418:C423"/>
    <mergeCell ref="B382:B387"/>
    <mergeCell ref="C382:C387"/>
    <mergeCell ref="B388:B393"/>
    <mergeCell ref="C388:C393"/>
    <mergeCell ref="B394:B399"/>
    <mergeCell ref="C394:C399"/>
    <mergeCell ref="B400:B405"/>
    <mergeCell ref="C400:C405"/>
    <mergeCell ref="B376:B381"/>
    <mergeCell ref="C376:C381"/>
    <mergeCell ref="B298:B303"/>
    <mergeCell ref="C298:C303"/>
    <mergeCell ref="B304:B309"/>
    <mergeCell ref="C304:C309"/>
    <mergeCell ref="B310:B315"/>
    <mergeCell ref="C310:C315"/>
    <mergeCell ref="B316:B321"/>
    <mergeCell ref="C316:C321"/>
    <mergeCell ref="B358:B363"/>
    <mergeCell ref="C358:C363"/>
    <mergeCell ref="B364:B369"/>
    <mergeCell ref="C364:C369"/>
    <mergeCell ref="B370:B375"/>
    <mergeCell ref="C370:C375"/>
    <mergeCell ref="B340:B345"/>
    <mergeCell ref="C340:C345"/>
    <mergeCell ref="B346:B351"/>
    <mergeCell ref="C346:C351"/>
    <mergeCell ref="B352:B357"/>
    <mergeCell ref="C352:C357"/>
    <mergeCell ref="B262:B267"/>
    <mergeCell ref="C262:C267"/>
    <mergeCell ref="B268:B273"/>
    <mergeCell ref="C268:C273"/>
    <mergeCell ref="B322:B327"/>
    <mergeCell ref="C322:C327"/>
    <mergeCell ref="B328:B333"/>
    <mergeCell ref="C328:C333"/>
    <mergeCell ref="B334:B339"/>
    <mergeCell ref="C334:C339"/>
    <mergeCell ref="B238:B243"/>
    <mergeCell ref="C238:C243"/>
    <mergeCell ref="B244:B249"/>
    <mergeCell ref="C244:C249"/>
    <mergeCell ref="B250:B255"/>
    <mergeCell ref="C250:C255"/>
    <mergeCell ref="B292:B297"/>
    <mergeCell ref="C292:C297"/>
    <mergeCell ref="B214:B219"/>
    <mergeCell ref="C214:C219"/>
    <mergeCell ref="B220:B225"/>
    <mergeCell ref="C220:C225"/>
    <mergeCell ref="B226:B231"/>
    <mergeCell ref="C226:C231"/>
    <mergeCell ref="B232:B237"/>
    <mergeCell ref="C232:C237"/>
    <mergeCell ref="B274:B279"/>
    <mergeCell ref="C274:C279"/>
    <mergeCell ref="B280:B285"/>
    <mergeCell ref="C280:C285"/>
    <mergeCell ref="B286:B291"/>
    <mergeCell ref="C286:C291"/>
    <mergeCell ref="B256:B261"/>
    <mergeCell ref="C256:C261"/>
    <mergeCell ref="B208:B213"/>
    <mergeCell ref="C208:C213"/>
    <mergeCell ref="B130:B135"/>
    <mergeCell ref="C130:C135"/>
    <mergeCell ref="B136:B141"/>
    <mergeCell ref="C136:C141"/>
    <mergeCell ref="B142:B147"/>
    <mergeCell ref="C142:C147"/>
    <mergeCell ref="B148:B153"/>
    <mergeCell ref="C148:C153"/>
    <mergeCell ref="B190:B195"/>
    <mergeCell ref="C190:C195"/>
    <mergeCell ref="B196:B201"/>
    <mergeCell ref="C196:C201"/>
    <mergeCell ref="B202:B207"/>
    <mergeCell ref="C202:C207"/>
    <mergeCell ref="B172:B177"/>
    <mergeCell ref="C172:C177"/>
    <mergeCell ref="B178:B183"/>
    <mergeCell ref="C178:C183"/>
    <mergeCell ref="B184:B189"/>
    <mergeCell ref="C184:C189"/>
    <mergeCell ref="B94:B99"/>
    <mergeCell ref="C94:C99"/>
    <mergeCell ref="B100:B105"/>
    <mergeCell ref="C100:C105"/>
    <mergeCell ref="B154:B159"/>
    <mergeCell ref="C154:C159"/>
    <mergeCell ref="B160:B165"/>
    <mergeCell ref="C160:C165"/>
    <mergeCell ref="B166:B171"/>
    <mergeCell ref="C166:C171"/>
    <mergeCell ref="B70:B75"/>
    <mergeCell ref="C70:C75"/>
    <mergeCell ref="B76:B81"/>
    <mergeCell ref="C76:C81"/>
    <mergeCell ref="B82:B87"/>
    <mergeCell ref="C82:C87"/>
    <mergeCell ref="B124:B129"/>
    <mergeCell ref="C124:C129"/>
    <mergeCell ref="B46:B51"/>
    <mergeCell ref="C46:C51"/>
    <mergeCell ref="B52:B57"/>
    <mergeCell ref="C52:C57"/>
    <mergeCell ref="B58:B63"/>
    <mergeCell ref="C58:C63"/>
    <mergeCell ref="B64:B69"/>
    <mergeCell ref="C64:C69"/>
    <mergeCell ref="B106:B111"/>
    <mergeCell ref="C106:C111"/>
    <mergeCell ref="B112:B117"/>
    <mergeCell ref="C112:C117"/>
    <mergeCell ref="B118:B123"/>
    <mergeCell ref="C118:C123"/>
    <mergeCell ref="B88:B93"/>
    <mergeCell ref="C88:C93"/>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B4EC-E45F-4AA9-8307-B1F98CC3E674}">
  <sheetPr codeName="Sheet36"/>
  <dimension ref="B1:U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0" width="12.625" style="3" customWidth="1"/>
    <col min="11" max="12" width="9" style="3"/>
    <col min="13" max="18" width="12.625" style="13" customWidth="1"/>
    <col min="19" max="21" width="12.625" style="3" customWidth="1"/>
    <col min="22" max="16384" width="9" style="3"/>
  </cols>
  <sheetData>
    <row r="1" spans="2:21" ht="16.5" customHeight="1">
      <c r="B1" s="4" t="s">
        <v>235</v>
      </c>
    </row>
    <row r="2" spans="2:21" ht="16.5" customHeight="1">
      <c r="B2" s="4" t="s">
        <v>216</v>
      </c>
    </row>
    <row r="3" spans="2:21" s="14" customFormat="1" ht="18" customHeight="1">
      <c r="B3" s="405"/>
      <c r="C3" s="405" t="s">
        <v>85</v>
      </c>
      <c r="D3" s="232" t="s">
        <v>58</v>
      </c>
      <c r="E3" s="232" t="s">
        <v>59</v>
      </c>
      <c r="F3" s="232" t="s">
        <v>60</v>
      </c>
      <c r="G3" s="232" t="s">
        <v>223</v>
      </c>
      <c r="H3" s="232" t="s">
        <v>148</v>
      </c>
      <c r="I3" s="232" t="s">
        <v>224</v>
      </c>
      <c r="J3" s="232" t="s">
        <v>225</v>
      </c>
      <c r="M3" s="15" t="s">
        <v>94</v>
      </c>
      <c r="N3" s="15"/>
      <c r="O3" s="15"/>
      <c r="P3" s="15"/>
      <c r="Q3" s="15"/>
      <c r="R3" s="15"/>
    </row>
    <row r="4" spans="2:21" s="14" customFormat="1" ht="26.25" customHeight="1">
      <c r="B4" s="405"/>
      <c r="C4" s="405"/>
      <c r="D4" s="403" t="s">
        <v>226</v>
      </c>
      <c r="E4" s="405" t="s">
        <v>367</v>
      </c>
      <c r="F4" s="405"/>
      <c r="G4" s="405"/>
      <c r="H4" s="403" t="s">
        <v>227</v>
      </c>
      <c r="I4" s="403" t="s">
        <v>228</v>
      </c>
      <c r="J4" s="398" t="s">
        <v>350</v>
      </c>
      <c r="M4" s="412" t="s">
        <v>238</v>
      </c>
      <c r="N4" s="412"/>
      <c r="O4" s="412"/>
      <c r="P4" s="412"/>
      <c r="Q4" s="16"/>
      <c r="R4" s="413" t="s">
        <v>238</v>
      </c>
      <c r="S4" s="414"/>
      <c r="T4" s="415"/>
      <c r="U4" s="417"/>
    </row>
    <row r="5" spans="2:21" s="14" customFormat="1" ht="26.25" customHeight="1">
      <c r="B5" s="405"/>
      <c r="C5" s="405"/>
      <c r="D5" s="404"/>
      <c r="E5" s="345" t="s">
        <v>232</v>
      </c>
      <c r="F5" s="345" t="s">
        <v>368</v>
      </c>
      <c r="G5" s="345" t="s">
        <v>229</v>
      </c>
      <c r="H5" s="404"/>
      <c r="I5" s="404"/>
      <c r="J5" s="399"/>
      <c r="M5" s="355" t="s">
        <v>372</v>
      </c>
      <c r="N5" s="355" t="s">
        <v>387</v>
      </c>
      <c r="O5" s="355" t="s">
        <v>373</v>
      </c>
      <c r="P5" s="353" t="s">
        <v>377</v>
      </c>
      <c r="Q5" s="16"/>
      <c r="R5" s="379" t="s">
        <v>387</v>
      </c>
      <c r="S5" s="379" t="s">
        <v>373</v>
      </c>
      <c r="T5" s="353" t="s">
        <v>374</v>
      </c>
      <c r="U5" s="418"/>
    </row>
    <row r="6" spans="2:21" s="14" customFormat="1" ht="13.5" customHeight="1">
      <c r="B6" s="234">
        <v>1</v>
      </c>
      <c r="C6" s="11" t="s">
        <v>50</v>
      </c>
      <c r="D6" s="107">
        <f>市区町村別_歯科医療費!F6</f>
        <v>18689245890</v>
      </c>
      <c r="E6" s="317">
        <v>180973891820</v>
      </c>
      <c r="F6" s="382">
        <v>115665107390</v>
      </c>
      <c r="G6" s="382">
        <f>SUM(E6:F6)</f>
        <v>296638999210</v>
      </c>
      <c r="H6" s="112">
        <v>53055866900</v>
      </c>
      <c r="I6" s="112">
        <f>SUM(D6,E6,F6,H6)</f>
        <v>368384112000</v>
      </c>
      <c r="J6" s="240">
        <f>IFERROR(D6/I6,"-")</f>
        <v>5.0733040001464558E-2</v>
      </c>
      <c r="M6" s="188" t="str">
        <f>INDEX($C$6:$C$79,MATCH(N6,J$6:J$79,0))</f>
        <v>北区</v>
      </c>
      <c r="N6" s="372">
        <f>LARGE(J$6:J$79,ROW(A1))</f>
        <v>5.8796399410319153E-2</v>
      </c>
      <c r="O6" s="372">
        <f t="shared" ref="O6:O37" si="0">VLOOKUP(M6,$N$88:$U$161,8,FALSE)</f>
        <v>5.8227124562351212E-2</v>
      </c>
      <c r="P6" s="377">
        <f>(ROUND(N6,3)-ROUND(O6,3))*100</f>
        <v>9.9999999999999395E-2</v>
      </c>
      <c r="Q6" s="371"/>
      <c r="R6" s="90">
        <f>$J$80</f>
        <v>5.0660281089552978E-2</v>
      </c>
      <c r="S6" s="90">
        <f>$U$162</f>
        <v>5.0764546987047236E-2</v>
      </c>
      <c r="T6" s="315">
        <f>(ROUND(R6,3)-ROUND(S6,3))*100</f>
        <v>0</v>
      </c>
      <c r="U6" s="105">
        <v>0</v>
      </c>
    </row>
    <row r="7" spans="2:21" s="14" customFormat="1" ht="13.5" customHeight="1">
      <c r="B7" s="234">
        <v>2</v>
      </c>
      <c r="C7" s="11" t="s">
        <v>67</v>
      </c>
      <c r="D7" s="107">
        <f>市区町村別_歯科医療費!F7</f>
        <v>732457450</v>
      </c>
      <c r="E7" s="317">
        <v>6520412530</v>
      </c>
      <c r="F7" s="382">
        <v>4021373930</v>
      </c>
      <c r="G7" s="382">
        <f t="shared" ref="G7:G70" si="1">SUM(E7:F7)</f>
        <v>10541786460</v>
      </c>
      <c r="H7" s="112">
        <v>1913877960</v>
      </c>
      <c r="I7" s="112">
        <f t="shared" ref="I7:I70" si="2">SUM(D7,E7,F7,H7)</f>
        <v>13188121870</v>
      </c>
      <c r="J7" s="240">
        <f t="shared" ref="J7:J70" si="3">IFERROR(D7/I7,"-")</f>
        <v>5.5539178149860396E-2</v>
      </c>
      <c r="M7" s="188" t="str">
        <f t="shared" ref="M7:M70" si="4">INDEX($C$6:$C$79,MATCH(N7,J$6:J$79,0))</f>
        <v>太子町</v>
      </c>
      <c r="N7" s="372">
        <f>LARGE(J$6:J$79,ROW(A2))</f>
        <v>5.8342594255991753E-2</v>
      </c>
      <c r="O7" s="372">
        <f t="shared" si="0"/>
        <v>5.870408272271941E-2</v>
      </c>
      <c r="P7" s="377">
        <f t="shared" ref="P7:P70" si="5">(ROUND(N7,3)-ROUND(O7,3))*100</f>
        <v>-9.9999999999999395E-2</v>
      </c>
      <c r="Q7" s="371"/>
      <c r="R7" s="90">
        <f t="shared" ref="R7:R70" si="6">$J$80</f>
        <v>5.0660281089552978E-2</v>
      </c>
      <c r="S7" s="90">
        <f t="shared" ref="S7:S70" si="7">$U$162</f>
        <v>5.0764546987047236E-2</v>
      </c>
      <c r="T7" s="315">
        <f t="shared" ref="T7:T70" si="8">(ROUND(R7,3)-ROUND(S7,3))*100</f>
        <v>0</v>
      </c>
      <c r="U7" s="105">
        <v>0</v>
      </c>
    </row>
    <row r="8" spans="2:21" s="14" customFormat="1" ht="13.5" customHeight="1">
      <c r="B8" s="234">
        <v>3</v>
      </c>
      <c r="C8" s="12" t="s">
        <v>68</v>
      </c>
      <c r="D8" s="107">
        <f>市区町村別_歯科医療費!F8</f>
        <v>481471080</v>
      </c>
      <c r="E8" s="317">
        <v>4671963850</v>
      </c>
      <c r="F8" s="382">
        <v>2731515160</v>
      </c>
      <c r="G8" s="382">
        <f t="shared" si="1"/>
        <v>7403479010</v>
      </c>
      <c r="H8" s="112">
        <v>1233036980</v>
      </c>
      <c r="I8" s="112">
        <f t="shared" si="2"/>
        <v>9117987070</v>
      </c>
      <c r="J8" s="240">
        <f t="shared" si="3"/>
        <v>5.2804536385463417E-2</v>
      </c>
      <c r="M8" s="188" t="str">
        <f t="shared" si="4"/>
        <v>八尾市</v>
      </c>
      <c r="N8" s="372">
        <f t="shared" ref="N8:N70" si="9">LARGE(J$6:J$79,ROW(A3))</f>
        <v>5.7778426314820552E-2</v>
      </c>
      <c r="O8" s="372">
        <f t="shared" si="0"/>
        <v>5.6844166893064582E-2</v>
      </c>
      <c r="P8" s="377">
        <f t="shared" si="5"/>
        <v>0.10000000000000009</v>
      </c>
      <c r="Q8" s="371"/>
      <c r="R8" s="90">
        <f t="shared" si="6"/>
        <v>5.0660281089552978E-2</v>
      </c>
      <c r="S8" s="90">
        <f t="shared" si="7"/>
        <v>5.0764546987047236E-2</v>
      </c>
      <c r="T8" s="315">
        <f t="shared" si="8"/>
        <v>0</v>
      </c>
      <c r="U8" s="105">
        <v>0</v>
      </c>
    </row>
    <row r="9" spans="2:21" s="14" customFormat="1" ht="13.5" customHeight="1">
      <c r="B9" s="234">
        <v>4</v>
      </c>
      <c r="C9" s="12" t="s">
        <v>69</v>
      </c>
      <c r="D9" s="107">
        <f>市区町村別_歯科医療費!F9</f>
        <v>515326970</v>
      </c>
      <c r="E9" s="317">
        <v>5708517020</v>
      </c>
      <c r="F9" s="382">
        <v>2925659720</v>
      </c>
      <c r="G9" s="382">
        <f t="shared" si="1"/>
        <v>8634176740</v>
      </c>
      <c r="H9" s="112">
        <v>1285268780</v>
      </c>
      <c r="I9" s="112">
        <f t="shared" si="2"/>
        <v>10434772490</v>
      </c>
      <c r="J9" s="240">
        <f t="shared" si="3"/>
        <v>4.9385549181245256E-2</v>
      </c>
      <c r="M9" s="188" t="str">
        <f t="shared" si="4"/>
        <v>東住吉区</v>
      </c>
      <c r="N9" s="372">
        <f t="shared" si="9"/>
        <v>5.6815623851490464E-2</v>
      </c>
      <c r="O9" s="372">
        <f t="shared" si="0"/>
        <v>5.6418296499216126E-2</v>
      </c>
      <c r="P9" s="377">
        <f t="shared" si="5"/>
        <v>0.10000000000000009</v>
      </c>
      <c r="Q9" s="371"/>
      <c r="R9" s="90">
        <f t="shared" si="6"/>
        <v>5.0660281089552978E-2</v>
      </c>
      <c r="S9" s="90">
        <f t="shared" si="7"/>
        <v>5.0764546987047236E-2</v>
      </c>
      <c r="T9" s="315">
        <f t="shared" si="8"/>
        <v>0</v>
      </c>
      <c r="U9" s="105">
        <v>0</v>
      </c>
    </row>
    <row r="10" spans="2:21" s="14" customFormat="1" ht="13.5" customHeight="1">
      <c r="B10" s="234">
        <v>5</v>
      </c>
      <c r="C10" s="12" t="s">
        <v>70</v>
      </c>
      <c r="D10" s="107">
        <f>市区町村別_歯科医療費!F10</f>
        <v>430193780</v>
      </c>
      <c r="E10" s="317">
        <v>3942790320</v>
      </c>
      <c r="F10" s="382">
        <v>2493695510</v>
      </c>
      <c r="G10" s="382">
        <f t="shared" si="1"/>
        <v>6436485830</v>
      </c>
      <c r="H10" s="112">
        <v>1336832430</v>
      </c>
      <c r="I10" s="112">
        <f t="shared" si="2"/>
        <v>8203512040</v>
      </c>
      <c r="J10" s="240">
        <f t="shared" si="3"/>
        <v>5.2440196089478766E-2</v>
      </c>
      <c r="M10" s="188" t="str">
        <f t="shared" si="4"/>
        <v>豊能町</v>
      </c>
      <c r="N10" s="372">
        <f t="shared" si="9"/>
        <v>5.6051505896183948E-2</v>
      </c>
      <c r="O10" s="372">
        <f t="shared" si="0"/>
        <v>5.662993315456704E-2</v>
      </c>
      <c r="P10" s="377">
        <f t="shared" si="5"/>
        <v>-0.10000000000000009</v>
      </c>
      <c r="Q10" s="371"/>
      <c r="R10" s="90">
        <f t="shared" si="6"/>
        <v>5.0660281089552978E-2</v>
      </c>
      <c r="S10" s="90">
        <f t="shared" si="7"/>
        <v>5.0764546987047236E-2</v>
      </c>
      <c r="T10" s="315">
        <f t="shared" si="8"/>
        <v>0</v>
      </c>
      <c r="U10" s="105">
        <v>0</v>
      </c>
    </row>
    <row r="11" spans="2:21" s="14" customFormat="1" ht="13.5" customHeight="1">
      <c r="B11" s="234">
        <v>6</v>
      </c>
      <c r="C11" s="12" t="s">
        <v>71</v>
      </c>
      <c r="D11" s="107">
        <f>市区町村別_歯科医療費!F11</f>
        <v>546730100</v>
      </c>
      <c r="E11" s="317">
        <v>6158415270</v>
      </c>
      <c r="F11" s="382">
        <v>3565763480</v>
      </c>
      <c r="G11" s="382">
        <f t="shared" si="1"/>
        <v>9724178750</v>
      </c>
      <c r="H11" s="112">
        <v>1734824390</v>
      </c>
      <c r="I11" s="112">
        <f t="shared" si="2"/>
        <v>12005733240</v>
      </c>
      <c r="J11" s="240">
        <f t="shared" si="3"/>
        <v>4.5539084458285028E-2</v>
      </c>
      <c r="M11" s="188" t="str">
        <f t="shared" si="4"/>
        <v>都島区</v>
      </c>
      <c r="N11" s="372">
        <f t="shared" si="9"/>
        <v>5.5539178149860396E-2</v>
      </c>
      <c r="O11" s="372">
        <f t="shared" si="0"/>
        <v>5.6245695394626781E-2</v>
      </c>
      <c r="P11" s="377">
        <f t="shared" si="5"/>
        <v>0</v>
      </c>
      <c r="Q11" s="371"/>
      <c r="R11" s="90">
        <f t="shared" si="6"/>
        <v>5.0660281089552978E-2</v>
      </c>
      <c r="S11" s="90">
        <f t="shared" si="7"/>
        <v>5.0764546987047236E-2</v>
      </c>
      <c r="T11" s="315">
        <f t="shared" si="8"/>
        <v>0</v>
      </c>
      <c r="U11" s="105">
        <v>0</v>
      </c>
    </row>
    <row r="12" spans="2:21" s="14" customFormat="1" ht="13.5" customHeight="1">
      <c r="B12" s="234">
        <v>7</v>
      </c>
      <c r="C12" s="12" t="s">
        <v>72</v>
      </c>
      <c r="D12" s="107">
        <f>市区町村別_歯科医療費!F12</f>
        <v>499381510</v>
      </c>
      <c r="E12" s="318">
        <v>5937548100</v>
      </c>
      <c r="F12" s="384">
        <v>3863483980</v>
      </c>
      <c r="G12" s="384">
        <f t="shared" si="1"/>
        <v>9801032080</v>
      </c>
      <c r="H12" s="112">
        <v>1397903220</v>
      </c>
      <c r="I12" s="112">
        <f t="shared" si="2"/>
        <v>11698316810</v>
      </c>
      <c r="J12" s="240">
        <f t="shared" si="3"/>
        <v>4.2688321585983791E-2</v>
      </c>
      <c r="M12" s="188" t="str">
        <f t="shared" si="4"/>
        <v>箕面市</v>
      </c>
      <c r="N12" s="372">
        <f t="shared" si="9"/>
        <v>5.5525488608060135E-2</v>
      </c>
      <c r="O12" s="372">
        <f t="shared" si="0"/>
        <v>5.4885957342924153E-2</v>
      </c>
      <c r="P12" s="377">
        <f t="shared" si="5"/>
        <v>0.10000000000000009</v>
      </c>
      <c r="Q12" s="371"/>
      <c r="R12" s="90">
        <f t="shared" si="6"/>
        <v>5.0660281089552978E-2</v>
      </c>
      <c r="S12" s="90">
        <f t="shared" si="7"/>
        <v>5.0764546987047236E-2</v>
      </c>
      <c r="T12" s="315">
        <f t="shared" si="8"/>
        <v>0</v>
      </c>
      <c r="U12" s="105">
        <v>0</v>
      </c>
    </row>
    <row r="13" spans="2:21" s="14" customFormat="1" ht="13.5" customHeight="1">
      <c r="B13" s="234">
        <v>8</v>
      </c>
      <c r="C13" s="12" t="s">
        <v>51</v>
      </c>
      <c r="D13" s="107">
        <f>市区町村別_歯科医療費!F13</f>
        <v>448451410</v>
      </c>
      <c r="E13" s="318">
        <v>3941486450</v>
      </c>
      <c r="F13" s="384">
        <v>2769329350</v>
      </c>
      <c r="G13" s="384">
        <f t="shared" si="1"/>
        <v>6710815800</v>
      </c>
      <c r="H13" s="112">
        <v>1288898970</v>
      </c>
      <c r="I13" s="112">
        <f t="shared" si="2"/>
        <v>8448166180</v>
      </c>
      <c r="J13" s="240">
        <f t="shared" si="3"/>
        <v>5.3082692793337077E-2</v>
      </c>
      <c r="M13" s="188" t="str">
        <f t="shared" si="4"/>
        <v>交野市</v>
      </c>
      <c r="N13" s="372">
        <f t="shared" si="9"/>
        <v>5.4671034394196537E-2</v>
      </c>
      <c r="O13" s="372">
        <f t="shared" si="0"/>
        <v>5.4924831619948392E-2</v>
      </c>
      <c r="P13" s="377">
        <f t="shared" si="5"/>
        <v>0</v>
      </c>
      <c r="Q13" s="371"/>
      <c r="R13" s="90">
        <f t="shared" si="6"/>
        <v>5.0660281089552978E-2</v>
      </c>
      <c r="S13" s="90">
        <f t="shared" si="7"/>
        <v>5.0764546987047236E-2</v>
      </c>
      <c r="T13" s="315">
        <f t="shared" si="8"/>
        <v>0</v>
      </c>
      <c r="U13" s="105">
        <v>0</v>
      </c>
    </row>
    <row r="14" spans="2:21" s="14" customFormat="1" ht="13.5" customHeight="1">
      <c r="B14" s="234">
        <v>9</v>
      </c>
      <c r="C14" s="12" t="s">
        <v>73</v>
      </c>
      <c r="D14" s="107">
        <f>市区町村別_歯科医療費!F14</f>
        <v>249710500</v>
      </c>
      <c r="E14" s="317">
        <v>2805042280</v>
      </c>
      <c r="F14" s="382">
        <v>1532555120</v>
      </c>
      <c r="G14" s="382">
        <f t="shared" si="1"/>
        <v>4337597400</v>
      </c>
      <c r="H14" s="112">
        <v>814680550</v>
      </c>
      <c r="I14" s="112">
        <f t="shared" si="2"/>
        <v>5401988450</v>
      </c>
      <c r="J14" s="240">
        <f t="shared" si="3"/>
        <v>4.6225663440653972E-2</v>
      </c>
      <c r="M14" s="188" t="str">
        <f t="shared" si="4"/>
        <v>藤井寺市</v>
      </c>
      <c r="N14" s="372">
        <f t="shared" si="9"/>
        <v>5.4537078932417875E-2</v>
      </c>
      <c r="O14" s="372">
        <f t="shared" si="0"/>
        <v>5.3956386840767707E-2</v>
      </c>
      <c r="P14" s="377">
        <f t="shared" si="5"/>
        <v>0.10000000000000009</v>
      </c>
      <c r="Q14" s="371"/>
      <c r="R14" s="90">
        <f t="shared" si="6"/>
        <v>5.0660281089552978E-2</v>
      </c>
      <c r="S14" s="90">
        <f t="shared" si="7"/>
        <v>5.0764546987047236E-2</v>
      </c>
      <c r="T14" s="315">
        <f t="shared" si="8"/>
        <v>0</v>
      </c>
      <c r="U14" s="105">
        <v>0</v>
      </c>
    </row>
    <row r="15" spans="2:21" s="14" customFormat="1" ht="13.5" customHeight="1">
      <c r="B15" s="234">
        <v>10</v>
      </c>
      <c r="C15" s="12" t="s">
        <v>52</v>
      </c>
      <c r="D15" s="107">
        <f>市区町村別_歯科医療費!F15</f>
        <v>626878710</v>
      </c>
      <c r="E15" s="317">
        <v>6424195680</v>
      </c>
      <c r="F15" s="382">
        <v>3955830350</v>
      </c>
      <c r="G15" s="382">
        <f t="shared" si="1"/>
        <v>10380026030</v>
      </c>
      <c r="H15" s="112">
        <v>1956597660</v>
      </c>
      <c r="I15" s="112">
        <f t="shared" si="2"/>
        <v>12963502400</v>
      </c>
      <c r="J15" s="240">
        <f t="shared" si="3"/>
        <v>4.8357202448622218E-2</v>
      </c>
      <c r="M15" s="188" t="str">
        <f t="shared" si="4"/>
        <v>中央区</v>
      </c>
      <c r="N15" s="372">
        <f t="shared" si="9"/>
        <v>5.4455087344065838E-2</v>
      </c>
      <c r="O15" s="372">
        <f t="shared" si="0"/>
        <v>5.131320241244422E-2</v>
      </c>
      <c r="P15" s="377">
        <f t="shared" si="5"/>
        <v>0.30000000000000027</v>
      </c>
      <c r="Q15" s="371"/>
      <c r="R15" s="90">
        <f t="shared" si="6"/>
        <v>5.0660281089552978E-2</v>
      </c>
      <c r="S15" s="90">
        <f t="shared" si="7"/>
        <v>5.0764546987047236E-2</v>
      </c>
      <c r="T15" s="315">
        <f t="shared" si="8"/>
        <v>0</v>
      </c>
      <c r="U15" s="105">
        <v>0</v>
      </c>
    </row>
    <row r="16" spans="2:21" s="14" customFormat="1" ht="13.5" customHeight="1">
      <c r="B16" s="234">
        <v>11</v>
      </c>
      <c r="C16" s="12" t="s">
        <v>53</v>
      </c>
      <c r="D16" s="107">
        <f>市区町村別_歯科医療費!F16</f>
        <v>1101323570</v>
      </c>
      <c r="E16" s="317">
        <v>11193495090</v>
      </c>
      <c r="F16" s="382">
        <v>6822297250</v>
      </c>
      <c r="G16" s="382">
        <f t="shared" si="1"/>
        <v>18015792340</v>
      </c>
      <c r="H16" s="112">
        <v>3394063310</v>
      </c>
      <c r="I16" s="112">
        <f t="shared" si="2"/>
        <v>22511179220</v>
      </c>
      <c r="J16" s="240">
        <f t="shared" si="3"/>
        <v>4.8923406421176367E-2</v>
      </c>
      <c r="M16" s="188" t="str">
        <f t="shared" si="4"/>
        <v>豊中市</v>
      </c>
      <c r="N16" s="372">
        <f t="shared" si="9"/>
        <v>5.4422905440079349E-2</v>
      </c>
      <c r="O16" s="372">
        <f t="shared" si="0"/>
        <v>5.426606142374496E-2</v>
      </c>
      <c r="P16" s="377">
        <f t="shared" si="5"/>
        <v>0</v>
      </c>
      <c r="Q16" s="371"/>
      <c r="R16" s="90">
        <f t="shared" si="6"/>
        <v>5.0660281089552978E-2</v>
      </c>
      <c r="S16" s="90">
        <f t="shared" si="7"/>
        <v>5.0764546987047236E-2</v>
      </c>
      <c r="T16" s="315">
        <f t="shared" si="8"/>
        <v>0</v>
      </c>
      <c r="U16" s="105">
        <v>0</v>
      </c>
    </row>
    <row r="17" spans="2:21" s="14" customFormat="1" ht="13.5" customHeight="1">
      <c r="B17" s="234">
        <v>12</v>
      </c>
      <c r="C17" s="12" t="s">
        <v>74</v>
      </c>
      <c r="D17" s="107">
        <f>市区町村別_歯科医療費!F17</f>
        <v>572715970</v>
      </c>
      <c r="E17" s="317">
        <v>5612898770</v>
      </c>
      <c r="F17" s="382">
        <v>3488023610</v>
      </c>
      <c r="G17" s="382">
        <f t="shared" si="1"/>
        <v>9100922380</v>
      </c>
      <c r="H17" s="112">
        <v>1683713250</v>
      </c>
      <c r="I17" s="112">
        <f t="shared" si="2"/>
        <v>11357351600</v>
      </c>
      <c r="J17" s="240">
        <f t="shared" si="3"/>
        <v>5.042689441788524E-2</v>
      </c>
      <c r="M17" s="188" t="str">
        <f t="shared" si="4"/>
        <v>堺市東区</v>
      </c>
      <c r="N17" s="372">
        <f t="shared" si="9"/>
        <v>5.430986629195203E-2</v>
      </c>
      <c r="O17" s="372">
        <f t="shared" si="0"/>
        <v>5.4028120104302808E-2</v>
      </c>
      <c r="P17" s="377">
        <f t="shared" si="5"/>
        <v>0</v>
      </c>
      <c r="Q17" s="371"/>
      <c r="R17" s="90">
        <f t="shared" si="6"/>
        <v>5.0660281089552978E-2</v>
      </c>
      <c r="S17" s="90">
        <f t="shared" si="7"/>
        <v>5.0764546987047236E-2</v>
      </c>
      <c r="T17" s="315">
        <f t="shared" si="8"/>
        <v>0</v>
      </c>
      <c r="U17" s="105">
        <v>0</v>
      </c>
    </row>
    <row r="18" spans="2:21" s="14" customFormat="1" ht="13.5" customHeight="1">
      <c r="B18" s="234">
        <v>13</v>
      </c>
      <c r="C18" s="12" t="s">
        <v>75</v>
      </c>
      <c r="D18" s="107">
        <f>市区町村別_歯科医療費!F18</f>
        <v>1017406560</v>
      </c>
      <c r="E18" s="317">
        <v>10182081170</v>
      </c>
      <c r="F18" s="382">
        <v>6349930940</v>
      </c>
      <c r="G18" s="382">
        <f t="shared" si="1"/>
        <v>16532012110</v>
      </c>
      <c r="H18" s="112">
        <v>2657422270</v>
      </c>
      <c r="I18" s="112">
        <f t="shared" si="2"/>
        <v>20206840940</v>
      </c>
      <c r="J18" s="240">
        <f t="shared" si="3"/>
        <v>5.034960996728665E-2</v>
      </c>
      <c r="M18" s="188" t="str">
        <f t="shared" si="4"/>
        <v>堺市西区</v>
      </c>
      <c r="N18" s="372">
        <f t="shared" si="9"/>
        <v>5.3998269054054741E-2</v>
      </c>
      <c r="O18" s="372">
        <f t="shared" si="0"/>
        <v>5.2806474519359173E-2</v>
      </c>
      <c r="P18" s="377">
        <f t="shared" si="5"/>
        <v>0.10000000000000009</v>
      </c>
      <c r="Q18" s="371"/>
      <c r="R18" s="90">
        <f t="shared" si="6"/>
        <v>5.0660281089552978E-2</v>
      </c>
      <c r="S18" s="90">
        <f t="shared" si="7"/>
        <v>5.0764546987047236E-2</v>
      </c>
      <c r="T18" s="315">
        <f t="shared" si="8"/>
        <v>0</v>
      </c>
      <c r="U18" s="105">
        <v>0</v>
      </c>
    </row>
    <row r="19" spans="2:21" s="14" customFormat="1" ht="13.5" customHeight="1">
      <c r="B19" s="234">
        <v>14</v>
      </c>
      <c r="C19" s="12" t="s">
        <v>76</v>
      </c>
      <c r="D19" s="107">
        <f>市区町村別_歯科医療費!F19</f>
        <v>757441640</v>
      </c>
      <c r="E19" s="317">
        <v>7106389170</v>
      </c>
      <c r="F19" s="382">
        <v>5197828160</v>
      </c>
      <c r="G19" s="382">
        <f t="shared" si="1"/>
        <v>12304217330</v>
      </c>
      <c r="H19" s="112">
        <v>1786080870</v>
      </c>
      <c r="I19" s="112">
        <f t="shared" si="2"/>
        <v>14847739840</v>
      </c>
      <c r="J19" s="240">
        <f t="shared" si="3"/>
        <v>5.1013935330375508E-2</v>
      </c>
      <c r="M19" s="188" t="str">
        <f t="shared" si="4"/>
        <v>堺市南区</v>
      </c>
      <c r="N19" s="372">
        <f t="shared" si="9"/>
        <v>5.3906807195083672E-2</v>
      </c>
      <c r="O19" s="372">
        <f t="shared" si="0"/>
        <v>5.5466410589408044E-2</v>
      </c>
      <c r="P19" s="377">
        <f t="shared" si="5"/>
        <v>-0.10000000000000009</v>
      </c>
      <c r="Q19" s="371"/>
      <c r="R19" s="90">
        <f t="shared" si="6"/>
        <v>5.0660281089552978E-2</v>
      </c>
      <c r="S19" s="90">
        <f t="shared" si="7"/>
        <v>5.0764546987047236E-2</v>
      </c>
      <c r="T19" s="315">
        <f t="shared" si="8"/>
        <v>0</v>
      </c>
      <c r="U19" s="105">
        <v>0</v>
      </c>
    </row>
    <row r="20" spans="2:21" s="14" customFormat="1" ht="13.5" customHeight="1">
      <c r="B20" s="234">
        <v>15</v>
      </c>
      <c r="C20" s="12" t="s">
        <v>77</v>
      </c>
      <c r="D20" s="107">
        <f>市区町村別_歯科医療費!F20</f>
        <v>1214441310</v>
      </c>
      <c r="E20" s="318">
        <v>11919244350</v>
      </c>
      <c r="F20" s="384">
        <v>7959241370</v>
      </c>
      <c r="G20" s="384">
        <f t="shared" si="1"/>
        <v>19878485720</v>
      </c>
      <c r="H20" s="112">
        <v>3233337620</v>
      </c>
      <c r="I20" s="112">
        <f t="shared" si="2"/>
        <v>24326264650</v>
      </c>
      <c r="J20" s="240">
        <f t="shared" si="3"/>
        <v>4.992304932438528E-2</v>
      </c>
      <c r="M20" s="188" t="str">
        <f t="shared" si="4"/>
        <v>堺市堺区</v>
      </c>
      <c r="N20" s="372">
        <f t="shared" si="9"/>
        <v>5.3667077138158499E-2</v>
      </c>
      <c r="O20" s="372">
        <f t="shared" si="0"/>
        <v>5.3180297152129734E-2</v>
      </c>
      <c r="P20" s="377">
        <f t="shared" si="5"/>
        <v>0.10000000000000009</v>
      </c>
      <c r="Q20" s="371"/>
      <c r="R20" s="90">
        <f t="shared" si="6"/>
        <v>5.0660281089552978E-2</v>
      </c>
      <c r="S20" s="90">
        <f t="shared" si="7"/>
        <v>5.0764546987047236E-2</v>
      </c>
      <c r="T20" s="315">
        <f t="shared" si="8"/>
        <v>0</v>
      </c>
      <c r="U20" s="105">
        <v>0</v>
      </c>
    </row>
    <row r="21" spans="2:21" s="14" customFormat="1" ht="13.5" customHeight="1">
      <c r="B21" s="234">
        <v>16</v>
      </c>
      <c r="C21" s="12" t="s">
        <v>54</v>
      </c>
      <c r="D21" s="107">
        <f>市区町村別_歯科医療費!F21</f>
        <v>826940830</v>
      </c>
      <c r="E21" s="318">
        <v>7336443440</v>
      </c>
      <c r="F21" s="384">
        <v>5163338250</v>
      </c>
      <c r="G21" s="384">
        <f t="shared" si="1"/>
        <v>12499781690</v>
      </c>
      <c r="H21" s="112">
        <v>2409779730</v>
      </c>
      <c r="I21" s="112">
        <f t="shared" si="2"/>
        <v>15736502250</v>
      </c>
      <c r="J21" s="240">
        <f t="shared" si="3"/>
        <v>5.2549214359245554E-2</v>
      </c>
      <c r="M21" s="188" t="str">
        <f t="shared" si="4"/>
        <v>東大阪市</v>
      </c>
      <c r="N21" s="372">
        <f t="shared" si="9"/>
        <v>5.3408462453113315E-2</v>
      </c>
      <c r="O21" s="372">
        <f t="shared" si="0"/>
        <v>5.3150182622588228E-2</v>
      </c>
      <c r="P21" s="377">
        <f t="shared" si="5"/>
        <v>0</v>
      </c>
      <c r="Q21" s="371"/>
      <c r="R21" s="90">
        <f t="shared" si="6"/>
        <v>5.0660281089552978E-2</v>
      </c>
      <c r="S21" s="90">
        <f t="shared" si="7"/>
        <v>5.0764546987047236E-2</v>
      </c>
      <c r="T21" s="315">
        <f t="shared" si="8"/>
        <v>0</v>
      </c>
      <c r="U21" s="105">
        <v>0</v>
      </c>
    </row>
    <row r="22" spans="2:21" s="14" customFormat="1" ht="13.5" customHeight="1">
      <c r="B22" s="234">
        <v>17</v>
      </c>
      <c r="C22" s="12" t="s">
        <v>78</v>
      </c>
      <c r="D22" s="107">
        <f>市区町村別_歯科医療費!F22</f>
        <v>1188327330</v>
      </c>
      <c r="E22" s="317">
        <v>11963641740</v>
      </c>
      <c r="F22" s="382">
        <v>7172375460</v>
      </c>
      <c r="G22" s="382">
        <f t="shared" si="1"/>
        <v>19136017200</v>
      </c>
      <c r="H22" s="112">
        <v>3629743170</v>
      </c>
      <c r="I22" s="112">
        <f t="shared" si="2"/>
        <v>23954087700</v>
      </c>
      <c r="J22" s="240">
        <f t="shared" si="3"/>
        <v>4.960854050809875E-2</v>
      </c>
      <c r="M22" s="188" t="str">
        <f t="shared" si="4"/>
        <v>天王寺区</v>
      </c>
      <c r="N22" s="372">
        <f t="shared" si="9"/>
        <v>5.3082692793337077E-2</v>
      </c>
      <c r="O22" s="372">
        <f t="shared" si="0"/>
        <v>5.3859115624306945E-2</v>
      </c>
      <c r="P22" s="377">
        <f t="shared" si="5"/>
        <v>-0.10000000000000009</v>
      </c>
      <c r="Q22" s="371"/>
      <c r="R22" s="90">
        <f t="shared" si="6"/>
        <v>5.0660281089552978E-2</v>
      </c>
      <c r="S22" s="90">
        <f t="shared" si="7"/>
        <v>5.0764546987047236E-2</v>
      </c>
      <c r="T22" s="315">
        <f t="shared" si="8"/>
        <v>0</v>
      </c>
      <c r="U22" s="105">
        <v>0</v>
      </c>
    </row>
    <row r="23" spans="2:21" s="14" customFormat="1" ht="13.5" customHeight="1">
      <c r="B23" s="234">
        <v>18</v>
      </c>
      <c r="C23" s="12" t="s">
        <v>55</v>
      </c>
      <c r="D23" s="107">
        <f>市区町村別_歯科医療費!F23</f>
        <v>1184359090</v>
      </c>
      <c r="E23" s="317">
        <v>9797639040</v>
      </c>
      <c r="F23" s="382">
        <v>6899244260</v>
      </c>
      <c r="G23" s="382">
        <f t="shared" si="1"/>
        <v>16696883300</v>
      </c>
      <c r="H23" s="112">
        <v>2964416070</v>
      </c>
      <c r="I23" s="112">
        <f t="shared" si="2"/>
        <v>20845658460</v>
      </c>
      <c r="J23" s="240">
        <f t="shared" si="3"/>
        <v>5.6815623851490464E-2</v>
      </c>
      <c r="M23" s="188" t="str">
        <f t="shared" si="4"/>
        <v>福島区</v>
      </c>
      <c r="N23" s="372">
        <f t="shared" si="9"/>
        <v>5.2804536385463417E-2</v>
      </c>
      <c r="O23" s="372">
        <f t="shared" si="0"/>
        <v>5.3959731852205477E-2</v>
      </c>
      <c r="P23" s="377">
        <f t="shared" si="5"/>
        <v>-0.10000000000000009</v>
      </c>
      <c r="Q23" s="371"/>
      <c r="R23" s="90">
        <f t="shared" si="6"/>
        <v>5.0660281089552978E-2</v>
      </c>
      <c r="S23" s="90">
        <f t="shared" si="7"/>
        <v>5.0764546987047236E-2</v>
      </c>
      <c r="T23" s="315">
        <f t="shared" si="8"/>
        <v>0</v>
      </c>
      <c r="U23" s="105">
        <v>0</v>
      </c>
    </row>
    <row r="24" spans="2:21" s="14" customFormat="1" ht="13.5" customHeight="1">
      <c r="B24" s="234">
        <v>19</v>
      </c>
      <c r="C24" s="12" t="s">
        <v>79</v>
      </c>
      <c r="D24" s="107">
        <f>市区町村別_歯科医療費!F24</f>
        <v>642379990</v>
      </c>
      <c r="E24" s="317">
        <v>7434066320</v>
      </c>
      <c r="F24" s="382">
        <v>4038099760</v>
      </c>
      <c r="G24" s="382">
        <f t="shared" si="1"/>
        <v>11472166080</v>
      </c>
      <c r="H24" s="112">
        <v>2103734880</v>
      </c>
      <c r="I24" s="112">
        <f t="shared" si="2"/>
        <v>14218280950</v>
      </c>
      <c r="J24" s="240">
        <f t="shared" si="3"/>
        <v>4.5179863322365989E-2</v>
      </c>
      <c r="M24" s="188" t="str">
        <f t="shared" si="4"/>
        <v>羽曳野市</v>
      </c>
      <c r="N24" s="372">
        <f t="shared" si="9"/>
        <v>5.2780712024383135E-2</v>
      </c>
      <c r="O24" s="372">
        <f t="shared" si="0"/>
        <v>5.2523399846524529E-2</v>
      </c>
      <c r="P24" s="377">
        <f t="shared" si="5"/>
        <v>0</v>
      </c>
      <c r="Q24" s="371"/>
      <c r="R24" s="90">
        <f t="shared" si="6"/>
        <v>5.0660281089552978E-2</v>
      </c>
      <c r="S24" s="90">
        <f t="shared" si="7"/>
        <v>5.0764546987047236E-2</v>
      </c>
      <c r="T24" s="315">
        <f t="shared" si="8"/>
        <v>0</v>
      </c>
      <c r="U24" s="105">
        <v>0</v>
      </c>
    </row>
    <row r="25" spans="2:21" s="14" customFormat="1" ht="13.5" customHeight="1">
      <c r="B25" s="234">
        <v>20</v>
      </c>
      <c r="C25" s="12" t="s">
        <v>80</v>
      </c>
      <c r="D25" s="107">
        <f>市区町村別_歯科医療費!F25</f>
        <v>1152515250</v>
      </c>
      <c r="E25" s="317">
        <v>11117923310</v>
      </c>
      <c r="F25" s="382">
        <v>7025599110</v>
      </c>
      <c r="G25" s="382">
        <f t="shared" si="1"/>
        <v>18143522420</v>
      </c>
      <c r="H25" s="112">
        <v>3316106760</v>
      </c>
      <c r="I25" s="112">
        <f t="shared" si="2"/>
        <v>22612144430</v>
      </c>
      <c r="J25" s="240">
        <f t="shared" si="3"/>
        <v>5.0968861160772268E-2</v>
      </c>
      <c r="M25" s="188" t="str">
        <f t="shared" si="4"/>
        <v>阿倍野区</v>
      </c>
      <c r="N25" s="372">
        <f t="shared" si="9"/>
        <v>5.2549214359245554E-2</v>
      </c>
      <c r="O25" s="372">
        <f t="shared" si="0"/>
        <v>5.4544050843066544E-2</v>
      </c>
      <c r="P25" s="377">
        <f t="shared" si="5"/>
        <v>-0.20000000000000018</v>
      </c>
      <c r="Q25" s="371"/>
      <c r="R25" s="90">
        <f t="shared" si="6"/>
        <v>5.0660281089552978E-2</v>
      </c>
      <c r="S25" s="90">
        <f t="shared" si="7"/>
        <v>5.0764546987047236E-2</v>
      </c>
      <c r="T25" s="315">
        <f t="shared" si="8"/>
        <v>0</v>
      </c>
      <c r="U25" s="105">
        <v>0</v>
      </c>
    </row>
    <row r="26" spans="2:21" s="14" customFormat="1" ht="13.5" customHeight="1">
      <c r="B26" s="234">
        <v>21</v>
      </c>
      <c r="C26" s="12" t="s">
        <v>81</v>
      </c>
      <c r="D26" s="107">
        <f>市区町村別_歯科医療費!F26</f>
        <v>745697150</v>
      </c>
      <c r="E26" s="317">
        <v>7116565220</v>
      </c>
      <c r="F26" s="382">
        <v>5043653610</v>
      </c>
      <c r="G26" s="382">
        <f t="shared" si="1"/>
        <v>12160218830</v>
      </c>
      <c r="H26" s="112">
        <v>1957207850</v>
      </c>
      <c r="I26" s="112">
        <f t="shared" si="2"/>
        <v>14863123830</v>
      </c>
      <c r="J26" s="240">
        <f t="shared" si="3"/>
        <v>5.0170957231404564E-2</v>
      </c>
      <c r="M26" s="188" t="str">
        <f t="shared" si="4"/>
        <v>吹田市</v>
      </c>
      <c r="N26" s="372">
        <f t="shared" si="9"/>
        <v>5.2544312800253248E-2</v>
      </c>
      <c r="O26" s="372">
        <f t="shared" si="0"/>
        <v>5.3141327934454606E-2</v>
      </c>
      <c r="P26" s="377">
        <f t="shared" si="5"/>
        <v>0</v>
      </c>
      <c r="Q26" s="371"/>
      <c r="R26" s="90">
        <f t="shared" si="6"/>
        <v>5.0660281089552978E-2</v>
      </c>
      <c r="S26" s="90">
        <f t="shared" si="7"/>
        <v>5.0764546987047236E-2</v>
      </c>
      <c r="T26" s="315">
        <f t="shared" si="8"/>
        <v>0</v>
      </c>
      <c r="U26" s="105">
        <v>0</v>
      </c>
    </row>
    <row r="27" spans="2:21" s="14" customFormat="1" ht="13.5" customHeight="1">
      <c r="B27" s="234">
        <v>22</v>
      </c>
      <c r="C27" s="12" t="s">
        <v>56</v>
      </c>
      <c r="D27" s="107">
        <f>市区町村別_歯科医療費!F27</f>
        <v>987831060</v>
      </c>
      <c r="E27" s="317">
        <v>9368400610</v>
      </c>
      <c r="F27" s="382">
        <v>5847447460</v>
      </c>
      <c r="G27" s="382">
        <f t="shared" si="1"/>
        <v>15215848070</v>
      </c>
      <c r="H27" s="112">
        <v>3190511300</v>
      </c>
      <c r="I27" s="112">
        <f t="shared" si="2"/>
        <v>19394190430</v>
      </c>
      <c r="J27" s="240">
        <f t="shared" si="3"/>
        <v>5.0934379734251169E-2</v>
      </c>
      <c r="M27" s="188" t="str">
        <f t="shared" si="4"/>
        <v>河内長野市</v>
      </c>
      <c r="N27" s="372">
        <f t="shared" si="9"/>
        <v>5.2510958102499131E-2</v>
      </c>
      <c r="O27" s="372">
        <f t="shared" si="0"/>
        <v>5.2861929702756771E-2</v>
      </c>
      <c r="P27" s="377">
        <f t="shared" si="5"/>
        <v>0</v>
      </c>
      <c r="Q27" s="371"/>
      <c r="R27" s="90">
        <f t="shared" si="6"/>
        <v>5.0660281089552978E-2</v>
      </c>
      <c r="S27" s="90">
        <f t="shared" si="7"/>
        <v>5.0764546987047236E-2</v>
      </c>
      <c r="T27" s="315">
        <f t="shared" si="8"/>
        <v>0</v>
      </c>
      <c r="U27" s="105">
        <v>0</v>
      </c>
    </row>
    <row r="28" spans="2:21" s="14" customFormat="1" ht="13.5" customHeight="1">
      <c r="B28" s="234">
        <v>23</v>
      </c>
      <c r="C28" s="12" t="s">
        <v>82</v>
      </c>
      <c r="D28" s="107">
        <f>市区町村別_歯科医療費!F28</f>
        <v>1514253210</v>
      </c>
      <c r="E28" s="318">
        <v>14154892970</v>
      </c>
      <c r="F28" s="384">
        <v>10091992140</v>
      </c>
      <c r="G28" s="384">
        <f t="shared" si="1"/>
        <v>24246885110</v>
      </c>
      <c r="H28" s="112">
        <v>4337703070</v>
      </c>
      <c r="I28" s="112">
        <f t="shared" si="2"/>
        <v>30098841390</v>
      </c>
      <c r="J28" s="240">
        <f t="shared" si="3"/>
        <v>5.0309352123537002E-2</v>
      </c>
      <c r="M28" s="188" t="str">
        <f t="shared" si="4"/>
        <v>西区</v>
      </c>
      <c r="N28" s="372">
        <f t="shared" si="9"/>
        <v>5.2440196089478766E-2</v>
      </c>
      <c r="O28" s="372">
        <f t="shared" si="0"/>
        <v>5.4238966790580968E-2</v>
      </c>
      <c r="P28" s="377">
        <f t="shared" si="5"/>
        <v>-0.20000000000000018</v>
      </c>
      <c r="Q28" s="371"/>
      <c r="R28" s="90">
        <f t="shared" si="6"/>
        <v>5.0660281089552978E-2</v>
      </c>
      <c r="S28" s="90">
        <f t="shared" si="7"/>
        <v>5.0764546987047236E-2</v>
      </c>
      <c r="T28" s="315">
        <f t="shared" si="8"/>
        <v>0</v>
      </c>
      <c r="U28" s="105">
        <v>0</v>
      </c>
    </row>
    <row r="29" spans="2:21" s="14" customFormat="1" ht="13.5" customHeight="1">
      <c r="B29" s="234">
        <v>24</v>
      </c>
      <c r="C29" s="12" t="s">
        <v>83</v>
      </c>
      <c r="D29" s="107">
        <f>市区町村別_歯科医療費!F29</f>
        <v>781902450</v>
      </c>
      <c r="E29" s="318">
        <v>6334907940</v>
      </c>
      <c r="F29" s="384">
        <v>4098528220</v>
      </c>
      <c r="G29" s="384">
        <f t="shared" si="1"/>
        <v>10433436160</v>
      </c>
      <c r="H29" s="112">
        <v>2083136430</v>
      </c>
      <c r="I29" s="112">
        <f t="shared" si="2"/>
        <v>13298475040</v>
      </c>
      <c r="J29" s="240">
        <f t="shared" si="3"/>
        <v>5.8796399410319153E-2</v>
      </c>
      <c r="M29" s="188" t="str">
        <f t="shared" si="4"/>
        <v>堺市</v>
      </c>
      <c r="N29" s="372">
        <f t="shared" si="9"/>
        <v>5.2400266017581361E-2</v>
      </c>
      <c r="O29" s="372">
        <f t="shared" si="0"/>
        <v>5.2285600449040855E-2</v>
      </c>
      <c r="P29" s="377">
        <f t="shared" si="5"/>
        <v>0</v>
      </c>
      <c r="Q29" s="371"/>
      <c r="R29" s="90">
        <f t="shared" si="6"/>
        <v>5.0660281089552978E-2</v>
      </c>
      <c r="S29" s="90">
        <f t="shared" si="7"/>
        <v>5.0764546987047236E-2</v>
      </c>
      <c r="T29" s="315">
        <f t="shared" si="8"/>
        <v>0</v>
      </c>
      <c r="U29" s="105">
        <v>0</v>
      </c>
    </row>
    <row r="30" spans="2:21" s="14" customFormat="1" ht="13.5" customHeight="1">
      <c r="B30" s="234">
        <v>25</v>
      </c>
      <c r="C30" s="12" t="s">
        <v>84</v>
      </c>
      <c r="D30" s="107">
        <f>市区町村別_歯科医療費!F30</f>
        <v>471108970</v>
      </c>
      <c r="E30" s="317">
        <v>4224931180</v>
      </c>
      <c r="F30" s="382">
        <v>2608301190</v>
      </c>
      <c r="G30" s="382">
        <f t="shared" si="1"/>
        <v>6833232370</v>
      </c>
      <c r="H30" s="112">
        <v>1346989380</v>
      </c>
      <c r="I30" s="112">
        <f t="shared" si="2"/>
        <v>8651330720</v>
      </c>
      <c r="J30" s="240">
        <f t="shared" si="3"/>
        <v>5.4455087344065838E-2</v>
      </c>
      <c r="M30" s="188" t="str">
        <f t="shared" si="4"/>
        <v>茨木市</v>
      </c>
      <c r="N30" s="372">
        <f t="shared" si="9"/>
        <v>5.2353248382372222E-2</v>
      </c>
      <c r="O30" s="372">
        <f t="shared" si="0"/>
        <v>5.1698791259744754E-2</v>
      </c>
      <c r="P30" s="377">
        <f t="shared" si="5"/>
        <v>0</v>
      </c>
      <c r="Q30" s="371"/>
      <c r="R30" s="90">
        <f t="shared" si="6"/>
        <v>5.0660281089552978E-2</v>
      </c>
      <c r="S30" s="90">
        <f t="shared" si="7"/>
        <v>5.0764546987047236E-2</v>
      </c>
      <c r="T30" s="315">
        <f t="shared" si="8"/>
        <v>0</v>
      </c>
      <c r="U30" s="105">
        <v>0</v>
      </c>
    </row>
    <row r="31" spans="2:21" s="14" customFormat="1" ht="13.5" customHeight="1">
      <c r="B31" s="234">
        <v>26</v>
      </c>
      <c r="C31" s="12" t="s">
        <v>30</v>
      </c>
      <c r="D31" s="107">
        <f>市区町村別_歯科医療費!F31</f>
        <v>6895750180</v>
      </c>
      <c r="E31" s="317">
        <v>67149302800</v>
      </c>
      <c r="F31" s="382">
        <v>39922089550</v>
      </c>
      <c r="G31" s="382">
        <f t="shared" si="1"/>
        <v>107071392350</v>
      </c>
      <c r="H31" s="112">
        <v>17630475270</v>
      </c>
      <c r="I31" s="112">
        <f t="shared" si="2"/>
        <v>131597617800</v>
      </c>
      <c r="J31" s="240">
        <f t="shared" si="3"/>
        <v>5.2400266017581361E-2</v>
      </c>
      <c r="M31" s="188" t="str">
        <f t="shared" si="4"/>
        <v>大阪狭山市</v>
      </c>
      <c r="N31" s="372">
        <f t="shared" si="9"/>
        <v>5.2061771013916167E-2</v>
      </c>
      <c r="O31" s="372">
        <f t="shared" si="0"/>
        <v>5.4553266402089622E-2</v>
      </c>
      <c r="P31" s="377">
        <f t="shared" si="5"/>
        <v>-0.30000000000000027</v>
      </c>
      <c r="Q31" s="371"/>
      <c r="R31" s="90">
        <f t="shared" si="6"/>
        <v>5.0660281089552978E-2</v>
      </c>
      <c r="S31" s="90">
        <f t="shared" si="7"/>
        <v>5.0764546987047236E-2</v>
      </c>
      <c r="T31" s="315">
        <f t="shared" si="8"/>
        <v>0</v>
      </c>
      <c r="U31" s="105">
        <v>0</v>
      </c>
    </row>
    <row r="32" spans="2:21" s="14" customFormat="1" ht="13.5" customHeight="1">
      <c r="B32" s="234">
        <v>27</v>
      </c>
      <c r="C32" s="12" t="s">
        <v>31</v>
      </c>
      <c r="D32" s="107">
        <f>市区町村別_歯科医療費!F32</f>
        <v>1157388780</v>
      </c>
      <c r="E32" s="317">
        <v>11271096920</v>
      </c>
      <c r="F32" s="382">
        <v>6231184430</v>
      </c>
      <c r="G32" s="382">
        <f t="shared" si="1"/>
        <v>17502281350</v>
      </c>
      <c r="H32" s="112">
        <v>2906415480</v>
      </c>
      <c r="I32" s="112">
        <f t="shared" si="2"/>
        <v>21566085610</v>
      </c>
      <c r="J32" s="240">
        <f t="shared" si="3"/>
        <v>5.3667077138158499E-2</v>
      </c>
      <c r="M32" s="188" t="str">
        <f t="shared" si="4"/>
        <v>門真市</v>
      </c>
      <c r="N32" s="372">
        <f t="shared" si="9"/>
        <v>5.2008376418238911E-2</v>
      </c>
      <c r="O32" s="372">
        <f t="shared" si="0"/>
        <v>5.3276745121236396E-2</v>
      </c>
      <c r="P32" s="377">
        <f t="shared" si="5"/>
        <v>-0.10000000000000009</v>
      </c>
      <c r="Q32" s="371"/>
      <c r="R32" s="90">
        <f t="shared" si="6"/>
        <v>5.0660281089552978E-2</v>
      </c>
      <c r="S32" s="90">
        <f t="shared" si="7"/>
        <v>5.0764546987047236E-2</v>
      </c>
      <c r="T32" s="315">
        <f t="shared" si="8"/>
        <v>0</v>
      </c>
      <c r="U32" s="105">
        <v>0</v>
      </c>
    </row>
    <row r="33" spans="2:21" s="14" customFormat="1" ht="13.5" customHeight="1">
      <c r="B33" s="234">
        <v>28</v>
      </c>
      <c r="C33" s="12" t="s">
        <v>32</v>
      </c>
      <c r="D33" s="107">
        <f>市区町村別_歯科医療費!F33</f>
        <v>935686310</v>
      </c>
      <c r="E33" s="317">
        <v>9742151820</v>
      </c>
      <c r="F33" s="382">
        <v>5544516260</v>
      </c>
      <c r="G33" s="382">
        <f t="shared" si="1"/>
        <v>15286668080</v>
      </c>
      <c r="H33" s="112">
        <v>2497809650</v>
      </c>
      <c r="I33" s="112">
        <f t="shared" si="2"/>
        <v>18720164040</v>
      </c>
      <c r="J33" s="240">
        <f t="shared" si="3"/>
        <v>4.998280506520604E-2</v>
      </c>
      <c r="M33" s="188" t="str">
        <f t="shared" si="4"/>
        <v>旭区</v>
      </c>
      <c r="N33" s="372">
        <f t="shared" si="9"/>
        <v>5.1013935330375508E-2</v>
      </c>
      <c r="O33" s="372">
        <f t="shared" si="0"/>
        <v>5.0740122420042201E-2</v>
      </c>
      <c r="P33" s="377">
        <f t="shared" si="5"/>
        <v>0</v>
      </c>
      <c r="Q33" s="371"/>
      <c r="R33" s="90">
        <f t="shared" si="6"/>
        <v>5.0660281089552978E-2</v>
      </c>
      <c r="S33" s="90">
        <f t="shared" si="7"/>
        <v>5.0764546987047236E-2</v>
      </c>
      <c r="T33" s="315">
        <f t="shared" si="8"/>
        <v>0</v>
      </c>
      <c r="U33" s="105">
        <v>0</v>
      </c>
    </row>
    <row r="34" spans="2:21" s="14" customFormat="1" ht="13.5" customHeight="1">
      <c r="B34" s="234">
        <v>29</v>
      </c>
      <c r="C34" s="12" t="s">
        <v>33</v>
      </c>
      <c r="D34" s="107">
        <f>市区町村別_歯科医療費!F34</f>
        <v>825514830</v>
      </c>
      <c r="E34" s="317">
        <v>7753911060</v>
      </c>
      <c r="F34" s="382">
        <v>4822282320</v>
      </c>
      <c r="G34" s="382">
        <f t="shared" si="1"/>
        <v>12576193380</v>
      </c>
      <c r="H34" s="112">
        <v>1798381320</v>
      </c>
      <c r="I34" s="112">
        <f t="shared" si="2"/>
        <v>15200089530</v>
      </c>
      <c r="J34" s="240">
        <f t="shared" si="3"/>
        <v>5.430986629195203E-2</v>
      </c>
      <c r="M34" s="188" t="str">
        <f t="shared" si="4"/>
        <v>淀川区</v>
      </c>
      <c r="N34" s="372">
        <f t="shared" si="9"/>
        <v>5.0968861160772268E-2</v>
      </c>
      <c r="O34" s="372">
        <f t="shared" si="0"/>
        <v>5.0811137441971133E-2</v>
      </c>
      <c r="P34" s="377">
        <f t="shared" si="5"/>
        <v>0</v>
      </c>
      <c r="Q34" s="371"/>
      <c r="R34" s="90">
        <f t="shared" si="6"/>
        <v>5.0660281089552978E-2</v>
      </c>
      <c r="S34" s="90">
        <f t="shared" si="7"/>
        <v>5.0764546987047236E-2</v>
      </c>
      <c r="T34" s="315">
        <f t="shared" si="8"/>
        <v>0</v>
      </c>
      <c r="U34" s="105">
        <v>0</v>
      </c>
    </row>
    <row r="35" spans="2:21" s="14" customFormat="1" ht="13.5" customHeight="1">
      <c r="B35" s="234">
        <v>30</v>
      </c>
      <c r="C35" s="12" t="s">
        <v>34</v>
      </c>
      <c r="D35" s="107">
        <f>市区町村別_歯科医療費!F35</f>
        <v>1078543510</v>
      </c>
      <c r="E35" s="317">
        <v>9745413490</v>
      </c>
      <c r="F35" s="382">
        <v>6049654620</v>
      </c>
      <c r="G35" s="382">
        <f t="shared" si="1"/>
        <v>15795068110</v>
      </c>
      <c r="H35" s="112">
        <v>3100056590</v>
      </c>
      <c r="I35" s="112">
        <f t="shared" si="2"/>
        <v>19973668210</v>
      </c>
      <c r="J35" s="240">
        <f t="shared" si="3"/>
        <v>5.3998269054054741E-2</v>
      </c>
      <c r="M35" s="188" t="str">
        <f t="shared" si="4"/>
        <v>住之江区</v>
      </c>
      <c r="N35" s="372">
        <f t="shared" si="9"/>
        <v>5.0934379734251169E-2</v>
      </c>
      <c r="O35" s="372">
        <f t="shared" si="0"/>
        <v>5.1835976623806367E-2</v>
      </c>
      <c r="P35" s="377">
        <f t="shared" si="5"/>
        <v>-0.10000000000000009</v>
      </c>
      <c r="Q35" s="371"/>
      <c r="R35" s="90">
        <f t="shared" si="6"/>
        <v>5.0660281089552978E-2</v>
      </c>
      <c r="S35" s="90">
        <f t="shared" si="7"/>
        <v>5.0764546987047236E-2</v>
      </c>
      <c r="T35" s="315">
        <f t="shared" si="8"/>
        <v>0</v>
      </c>
      <c r="U35" s="105">
        <v>0</v>
      </c>
    </row>
    <row r="36" spans="2:21" s="14" customFormat="1" ht="13.5" customHeight="1">
      <c r="B36" s="234">
        <v>31</v>
      </c>
      <c r="C36" s="12" t="s">
        <v>35</v>
      </c>
      <c r="D36" s="107">
        <f>市区町村別_歯科医療費!F36</f>
        <v>1440504520</v>
      </c>
      <c r="E36" s="318">
        <v>13350790350</v>
      </c>
      <c r="F36" s="384">
        <v>8545572020</v>
      </c>
      <c r="G36" s="384">
        <f t="shared" si="1"/>
        <v>21896362370</v>
      </c>
      <c r="H36" s="112">
        <v>3385259590</v>
      </c>
      <c r="I36" s="112">
        <f t="shared" si="2"/>
        <v>26722126480</v>
      </c>
      <c r="J36" s="240">
        <f t="shared" si="3"/>
        <v>5.3906807195083672E-2</v>
      </c>
      <c r="M36" s="188" t="str">
        <f t="shared" si="4"/>
        <v>大阪市</v>
      </c>
      <c r="N36" s="372">
        <f t="shared" si="9"/>
        <v>5.0733040001464558E-2</v>
      </c>
      <c r="O36" s="372">
        <f t="shared" si="0"/>
        <v>5.1267538888996267E-2</v>
      </c>
      <c r="P36" s="377">
        <f t="shared" si="5"/>
        <v>0</v>
      </c>
      <c r="Q36" s="371"/>
      <c r="R36" s="90">
        <f t="shared" si="6"/>
        <v>5.0660281089552978E-2</v>
      </c>
      <c r="S36" s="90">
        <f t="shared" si="7"/>
        <v>5.0764546987047236E-2</v>
      </c>
      <c r="T36" s="315">
        <f t="shared" si="8"/>
        <v>0</v>
      </c>
      <c r="U36" s="105">
        <v>0</v>
      </c>
    </row>
    <row r="37" spans="2:21" s="14" customFormat="1" ht="13.5" customHeight="1">
      <c r="B37" s="234">
        <v>32</v>
      </c>
      <c r="C37" s="12" t="s">
        <v>36</v>
      </c>
      <c r="D37" s="107">
        <f>市区町村別_歯科医療費!F37</f>
        <v>1123729950</v>
      </c>
      <c r="E37" s="318">
        <v>11739035630</v>
      </c>
      <c r="F37" s="384">
        <v>6615378050</v>
      </c>
      <c r="G37" s="384">
        <f t="shared" si="1"/>
        <v>18354413680</v>
      </c>
      <c r="H37" s="112">
        <v>3082485060</v>
      </c>
      <c r="I37" s="112">
        <f t="shared" si="2"/>
        <v>22560628690</v>
      </c>
      <c r="J37" s="240">
        <f t="shared" si="3"/>
        <v>4.9809336674119076E-2</v>
      </c>
      <c r="M37" s="188" t="str">
        <f t="shared" si="4"/>
        <v>守口市</v>
      </c>
      <c r="N37" s="372">
        <f t="shared" si="9"/>
        <v>5.0712665419309348E-2</v>
      </c>
      <c r="O37" s="372">
        <f t="shared" si="0"/>
        <v>5.0330379666954153E-2</v>
      </c>
      <c r="P37" s="377">
        <f t="shared" si="5"/>
        <v>9.9999999999999395E-2</v>
      </c>
      <c r="Q37" s="371"/>
      <c r="R37" s="90">
        <f t="shared" si="6"/>
        <v>5.0660281089552978E-2</v>
      </c>
      <c r="S37" s="90">
        <f t="shared" si="7"/>
        <v>5.0764546987047236E-2</v>
      </c>
      <c r="T37" s="315">
        <f t="shared" si="8"/>
        <v>0</v>
      </c>
      <c r="U37" s="105">
        <v>0</v>
      </c>
    </row>
    <row r="38" spans="2:21" s="14" customFormat="1" ht="13.5" customHeight="1">
      <c r="B38" s="234">
        <v>33</v>
      </c>
      <c r="C38" s="12" t="s">
        <v>37</v>
      </c>
      <c r="D38" s="107">
        <f>市区町村別_歯科医療費!F38</f>
        <v>334382280</v>
      </c>
      <c r="E38" s="317">
        <v>3546903530</v>
      </c>
      <c r="F38" s="382">
        <v>2113501850</v>
      </c>
      <c r="G38" s="382">
        <f t="shared" si="1"/>
        <v>5660405380</v>
      </c>
      <c r="H38" s="112">
        <v>860067580</v>
      </c>
      <c r="I38" s="112">
        <f t="shared" si="2"/>
        <v>6854855240</v>
      </c>
      <c r="J38" s="240">
        <f t="shared" si="3"/>
        <v>4.8780356155267254E-2</v>
      </c>
      <c r="M38" s="188" t="str">
        <f t="shared" si="4"/>
        <v>大東市</v>
      </c>
      <c r="N38" s="372">
        <f t="shared" si="9"/>
        <v>5.0520216720434684E-2</v>
      </c>
      <c r="O38" s="372">
        <f t="shared" ref="O38:O69" si="10">VLOOKUP(M38,$N$88:$U$161,8,FALSE)</f>
        <v>5.1761851409062441E-2</v>
      </c>
      <c r="P38" s="377">
        <f t="shared" si="5"/>
        <v>-0.10000000000000009</v>
      </c>
      <c r="Q38" s="371"/>
      <c r="R38" s="90">
        <f t="shared" si="6"/>
        <v>5.0660281089552978E-2</v>
      </c>
      <c r="S38" s="90">
        <f t="shared" si="7"/>
        <v>5.0764546987047236E-2</v>
      </c>
      <c r="T38" s="315">
        <f t="shared" si="8"/>
        <v>0</v>
      </c>
      <c r="U38" s="105">
        <v>0</v>
      </c>
    </row>
    <row r="39" spans="2:21" s="14" customFormat="1" ht="13.5" customHeight="1">
      <c r="B39" s="234">
        <v>34</v>
      </c>
      <c r="C39" s="12" t="s">
        <v>38</v>
      </c>
      <c r="D39" s="107">
        <f>市区町村別_歯科医療費!F39</f>
        <v>1254741930</v>
      </c>
      <c r="E39" s="317">
        <v>17130989160</v>
      </c>
      <c r="F39" s="382">
        <v>8275488480</v>
      </c>
      <c r="G39" s="382">
        <f t="shared" si="1"/>
        <v>25406477640</v>
      </c>
      <c r="H39" s="112">
        <v>4106682520</v>
      </c>
      <c r="I39" s="112">
        <f t="shared" si="2"/>
        <v>30767902090</v>
      </c>
      <c r="J39" s="240">
        <f t="shared" si="3"/>
        <v>4.0780873727747878E-2</v>
      </c>
      <c r="M39" s="188" t="str">
        <f t="shared" si="4"/>
        <v>東成区</v>
      </c>
      <c r="N39" s="372">
        <f t="shared" si="9"/>
        <v>5.042689441788524E-2</v>
      </c>
      <c r="O39" s="372">
        <f t="shared" si="10"/>
        <v>4.968018827851467E-2</v>
      </c>
      <c r="P39" s="377">
        <f t="shared" si="5"/>
        <v>0</v>
      </c>
      <c r="Q39" s="371"/>
      <c r="R39" s="90">
        <f t="shared" si="6"/>
        <v>5.0660281089552978E-2</v>
      </c>
      <c r="S39" s="90">
        <f t="shared" si="7"/>
        <v>5.0764546987047236E-2</v>
      </c>
      <c r="T39" s="315">
        <f t="shared" si="8"/>
        <v>0</v>
      </c>
      <c r="U39" s="105">
        <v>0</v>
      </c>
    </row>
    <row r="40" spans="2:21" s="14" customFormat="1" ht="13.5" customHeight="1">
      <c r="B40" s="234">
        <v>35</v>
      </c>
      <c r="C40" s="12" t="s">
        <v>1</v>
      </c>
      <c r="D40" s="107">
        <f>市区町村別_歯科医療費!F40</f>
        <v>3152557650</v>
      </c>
      <c r="E40" s="317">
        <v>27790986400</v>
      </c>
      <c r="F40" s="382">
        <v>18072586020</v>
      </c>
      <c r="G40" s="382">
        <f t="shared" si="1"/>
        <v>45863572420</v>
      </c>
      <c r="H40" s="112">
        <v>8910906800</v>
      </c>
      <c r="I40" s="112">
        <f t="shared" si="2"/>
        <v>57927036870</v>
      </c>
      <c r="J40" s="240">
        <f t="shared" si="3"/>
        <v>5.4422905440079349E-2</v>
      </c>
      <c r="M40" s="188" t="str">
        <f t="shared" si="4"/>
        <v>生野区</v>
      </c>
      <c r="N40" s="372">
        <f t="shared" si="9"/>
        <v>5.034960996728665E-2</v>
      </c>
      <c r="O40" s="372">
        <f t="shared" si="10"/>
        <v>5.1854921683481034E-2</v>
      </c>
      <c r="P40" s="377">
        <f t="shared" si="5"/>
        <v>-0.19999999999999948</v>
      </c>
      <c r="Q40" s="371"/>
      <c r="R40" s="90">
        <f t="shared" si="6"/>
        <v>5.0660281089552978E-2</v>
      </c>
      <c r="S40" s="90">
        <f t="shared" si="7"/>
        <v>5.0764546987047236E-2</v>
      </c>
      <c r="T40" s="315">
        <f t="shared" si="8"/>
        <v>0</v>
      </c>
      <c r="U40" s="105">
        <v>0</v>
      </c>
    </row>
    <row r="41" spans="2:21" s="14" customFormat="1" ht="13.5" customHeight="1">
      <c r="B41" s="234">
        <v>36</v>
      </c>
      <c r="C41" s="12" t="s">
        <v>2</v>
      </c>
      <c r="D41" s="107">
        <f>市区町村別_歯科医療費!F41</f>
        <v>823165480</v>
      </c>
      <c r="E41" s="317">
        <v>8259169970</v>
      </c>
      <c r="F41" s="382">
        <v>5078867520</v>
      </c>
      <c r="G41" s="382">
        <f t="shared" si="1"/>
        <v>13338037490</v>
      </c>
      <c r="H41" s="112">
        <v>2211600530</v>
      </c>
      <c r="I41" s="112">
        <f t="shared" si="2"/>
        <v>16372803500</v>
      </c>
      <c r="J41" s="240">
        <f t="shared" si="3"/>
        <v>5.0276391578265751E-2</v>
      </c>
      <c r="M41" s="188" t="str">
        <f t="shared" si="4"/>
        <v>平野区</v>
      </c>
      <c r="N41" s="372">
        <f t="shared" si="9"/>
        <v>5.0309352123537002E-2</v>
      </c>
      <c r="O41" s="372">
        <f t="shared" si="10"/>
        <v>5.1385185676144425E-2</v>
      </c>
      <c r="P41" s="377">
        <f t="shared" si="5"/>
        <v>-9.9999999999999395E-2</v>
      </c>
      <c r="Q41" s="371"/>
      <c r="R41" s="90">
        <f t="shared" si="6"/>
        <v>5.0660281089552978E-2</v>
      </c>
      <c r="S41" s="90">
        <f t="shared" si="7"/>
        <v>5.0764546987047236E-2</v>
      </c>
      <c r="T41" s="315">
        <f t="shared" si="8"/>
        <v>0</v>
      </c>
      <c r="U41" s="105">
        <v>0</v>
      </c>
    </row>
    <row r="42" spans="2:21" s="14" customFormat="1" ht="13.5" customHeight="1">
      <c r="B42" s="234">
        <v>37</v>
      </c>
      <c r="C42" s="12" t="s">
        <v>3</v>
      </c>
      <c r="D42" s="107">
        <f>市区町村別_歯科医療費!F42</f>
        <v>2676360010</v>
      </c>
      <c r="E42" s="317">
        <v>24933853910</v>
      </c>
      <c r="F42" s="382">
        <v>15262146340</v>
      </c>
      <c r="G42" s="382">
        <f t="shared" si="1"/>
        <v>40196000250</v>
      </c>
      <c r="H42" s="112">
        <v>8062933540</v>
      </c>
      <c r="I42" s="112">
        <f t="shared" si="2"/>
        <v>50935293800</v>
      </c>
      <c r="J42" s="240">
        <f t="shared" si="3"/>
        <v>5.2544312800253248E-2</v>
      </c>
      <c r="M42" s="188" t="str">
        <f t="shared" si="4"/>
        <v>池田市</v>
      </c>
      <c r="N42" s="372">
        <f t="shared" si="9"/>
        <v>5.0276391578265751E-2</v>
      </c>
      <c r="O42" s="372">
        <f t="shared" si="10"/>
        <v>5.0767602676532825E-2</v>
      </c>
      <c r="P42" s="377">
        <f t="shared" si="5"/>
        <v>-9.9999999999999395E-2</v>
      </c>
      <c r="Q42" s="371"/>
      <c r="R42" s="90">
        <f t="shared" si="6"/>
        <v>5.0660281089552978E-2</v>
      </c>
      <c r="S42" s="90">
        <f t="shared" si="7"/>
        <v>5.0764546987047236E-2</v>
      </c>
      <c r="T42" s="315">
        <f t="shared" si="8"/>
        <v>0</v>
      </c>
      <c r="U42" s="105">
        <v>0</v>
      </c>
    </row>
    <row r="43" spans="2:21" s="14" customFormat="1" ht="13.5" customHeight="1">
      <c r="B43" s="234">
        <v>38</v>
      </c>
      <c r="C43" s="22" t="s">
        <v>39</v>
      </c>
      <c r="D43" s="107">
        <f>市区町村別_歯科医療費!F43</f>
        <v>524612860</v>
      </c>
      <c r="E43" s="317">
        <v>5352677140</v>
      </c>
      <c r="F43" s="382">
        <v>3258100860</v>
      </c>
      <c r="G43" s="382">
        <f t="shared" si="1"/>
        <v>8610778000</v>
      </c>
      <c r="H43" s="112">
        <v>1643940030</v>
      </c>
      <c r="I43" s="112">
        <f t="shared" si="2"/>
        <v>10779330890</v>
      </c>
      <c r="J43" s="240">
        <f t="shared" si="3"/>
        <v>4.8668406727052423E-2</v>
      </c>
      <c r="M43" s="188" t="str">
        <f t="shared" si="4"/>
        <v>鶴見区</v>
      </c>
      <c r="N43" s="372">
        <f t="shared" si="9"/>
        <v>5.0170957231404564E-2</v>
      </c>
      <c r="O43" s="372">
        <f t="shared" si="10"/>
        <v>4.9890971883191255E-2</v>
      </c>
      <c r="P43" s="377">
        <f t="shared" si="5"/>
        <v>0</v>
      </c>
      <c r="Q43" s="371"/>
      <c r="R43" s="90">
        <f t="shared" si="6"/>
        <v>5.0660281089552978E-2</v>
      </c>
      <c r="S43" s="90">
        <f t="shared" si="7"/>
        <v>5.0764546987047236E-2</v>
      </c>
      <c r="T43" s="315">
        <f t="shared" si="8"/>
        <v>0</v>
      </c>
      <c r="U43" s="105">
        <v>0</v>
      </c>
    </row>
    <row r="44" spans="2:21" s="14" customFormat="1" ht="13.5" customHeight="1">
      <c r="B44" s="234">
        <v>39</v>
      </c>
      <c r="C44" s="22" t="s">
        <v>7</v>
      </c>
      <c r="D44" s="107">
        <f>市区町村別_歯科医療費!F44</f>
        <v>2762439250</v>
      </c>
      <c r="E44" s="318">
        <v>27979937800</v>
      </c>
      <c r="F44" s="384">
        <v>16662711830</v>
      </c>
      <c r="G44" s="384">
        <f t="shared" si="1"/>
        <v>44642649630</v>
      </c>
      <c r="H44" s="112">
        <v>9758845940</v>
      </c>
      <c r="I44" s="112">
        <f t="shared" si="2"/>
        <v>57163934820</v>
      </c>
      <c r="J44" s="240">
        <f t="shared" si="3"/>
        <v>4.8324861797888391E-2</v>
      </c>
      <c r="M44" s="188" t="str">
        <f t="shared" si="4"/>
        <v>松原市</v>
      </c>
      <c r="N44" s="372">
        <f t="shared" si="9"/>
        <v>5.0039097817696922E-2</v>
      </c>
      <c r="O44" s="372">
        <f t="shared" si="10"/>
        <v>5.1323970459712161E-2</v>
      </c>
      <c r="P44" s="377">
        <f t="shared" si="5"/>
        <v>-9.9999999999999395E-2</v>
      </c>
      <c r="Q44" s="371"/>
      <c r="R44" s="90">
        <f t="shared" si="6"/>
        <v>5.0660281089552978E-2</v>
      </c>
      <c r="S44" s="90">
        <f t="shared" si="7"/>
        <v>5.0764546987047236E-2</v>
      </c>
      <c r="T44" s="315">
        <f t="shared" si="8"/>
        <v>0</v>
      </c>
      <c r="U44" s="105">
        <v>0</v>
      </c>
    </row>
    <row r="45" spans="2:21" s="14" customFormat="1" ht="13.5" customHeight="1">
      <c r="B45" s="234">
        <v>40</v>
      </c>
      <c r="C45" s="22" t="s">
        <v>40</v>
      </c>
      <c r="D45" s="107">
        <f>市区町村別_歯科医療費!F45</f>
        <v>519152430</v>
      </c>
      <c r="E45" s="318">
        <v>7775932540</v>
      </c>
      <c r="F45" s="384">
        <v>3532557860</v>
      </c>
      <c r="G45" s="384">
        <f t="shared" si="1"/>
        <v>11308490400</v>
      </c>
      <c r="H45" s="112">
        <v>1781006630</v>
      </c>
      <c r="I45" s="112">
        <f t="shared" si="2"/>
        <v>13608649460</v>
      </c>
      <c r="J45" s="240">
        <f t="shared" si="3"/>
        <v>3.8148710606878987E-2</v>
      </c>
      <c r="M45" s="188" t="str">
        <f t="shared" si="4"/>
        <v>富田林市</v>
      </c>
      <c r="N45" s="372">
        <f t="shared" si="9"/>
        <v>5.0012267466168873E-2</v>
      </c>
      <c r="O45" s="372">
        <f t="shared" si="10"/>
        <v>4.9212852245117004E-2</v>
      </c>
      <c r="P45" s="377">
        <f t="shared" si="5"/>
        <v>0.10000000000000009</v>
      </c>
      <c r="Q45" s="371"/>
      <c r="R45" s="90">
        <f t="shared" si="6"/>
        <v>5.0660281089552978E-2</v>
      </c>
      <c r="S45" s="90">
        <f t="shared" si="7"/>
        <v>5.0764546987047236E-2</v>
      </c>
      <c r="T45" s="315">
        <f t="shared" si="8"/>
        <v>0</v>
      </c>
      <c r="U45" s="105">
        <v>0</v>
      </c>
    </row>
    <row r="46" spans="2:21" s="14" customFormat="1" ht="13.5" customHeight="1">
      <c r="B46" s="234">
        <v>41</v>
      </c>
      <c r="C46" s="22" t="s">
        <v>11</v>
      </c>
      <c r="D46" s="107">
        <f>市区町村別_歯科医療費!F46</f>
        <v>1147959260</v>
      </c>
      <c r="E46" s="317">
        <v>10885517670</v>
      </c>
      <c r="F46" s="382">
        <v>7429443550</v>
      </c>
      <c r="G46" s="382">
        <f t="shared" si="1"/>
        <v>18314961220</v>
      </c>
      <c r="H46" s="112">
        <v>3173619140</v>
      </c>
      <c r="I46" s="112">
        <f t="shared" si="2"/>
        <v>22636539620</v>
      </c>
      <c r="J46" s="240">
        <f t="shared" si="3"/>
        <v>5.0712665419309348E-2</v>
      </c>
      <c r="M46" s="188" t="str">
        <f t="shared" si="4"/>
        <v>堺市中区</v>
      </c>
      <c r="N46" s="372">
        <f t="shared" si="9"/>
        <v>4.998280506520604E-2</v>
      </c>
      <c r="O46" s="372">
        <f t="shared" si="10"/>
        <v>5.1431463246019757E-2</v>
      </c>
      <c r="P46" s="377">
        <f t="shared" si="5"/>
        <v>-9.9999999999999395E-2</v>
      </c>
      <c r="Q46" s="371"/>
      <c r="R46" s="90">
        <f t="shared" si="6"/>
        <v>5.0660281089552978E-2</v>
      </c>
      <c r="S46" s="90">
        <f t="shared" si="7"/>
        <v>5.0764546987047236E-2</v>
      </c>
      <c r="T46" s="315">
        <f t="shared" si="8"/>
        <v>0</v>
      </c>
      <c r="U46" s="105">
        <v>0</v>
      </c>
    </row>
    <row r="47" spans="2:21" s="14" customFormat="1" ht="13.5" customHeight="1">
      <c r="B47" s="234">
        <v>42</v>
      </c>
      <c r="C47" s="22" t="s">
        <v>12</v>
      </c>
      <c r="D47" s="107">
        <f>市区町村別_歯科医療費!F47</f>
        <v>2837467100</v>
      </c>
      <c r="E47" s="317">
        <v>28992111410</v>
      </c>
      <c r="F47" s="382">
        <v>17780214830</v>
      </c>
      <c r="G47" s="382">
        <f t="shared" si="1"/>
        <v>46772326240</v>
      </c>
      <c r="H47" s="112">
        <v>9314523750</v>
      </c>
      <c r="I47" s="112">
        <f t="shared" si="2"/>
        <v>58924317090</v>
      </c>
      <c r="J47" s="240">
        <f t="shared" si="3"/>
        <v>4.8154433349920728E-2</v>
      </c>
      <c r="M47" s="188" t="str">
        <f t="shared" si="4"/>
        <v>城東区</v>
      </c>
      <c r="N47" s="372">
        <f t="shared" si="9"/>
        <v>4.992304932438528E-2</v>
      </c>
      <c r="O47" s="372">
        <f t="shared" si="10"/>
        <v>5.1208238606914959E-2</v>
      </c>
      <c r="P47" s="377">
        <f t="shared" si="5"/>
        <v>-9.9999999999999395E-2</v>
      </c>
      <c r="Q47" s="371"/>
      <c r="R47" s="90">
        <f t="shared" si="6"/>
        <v>5.0660281089552978E-2</v>
      </c>
      <c r="S47" s="90">
        <f t="shared" si="7"/>
        <v>5.0764546987047236E-2</v>
      </c>
      <c r="T47" s="315">
        <f t="shared" si="8"/>
        <v>0</v>
      </c>
      <c r="U47" s="105">
        <v>0</v>
      </c>
    </row>
    <row r="48" spans="2:21" s="14" customFormat="1" ht="13.5" customHeight="1">
      <c r="B48" s="234">
        <v>43</v>
      </c>
      <c r="C48" s="22" t="s">
        <v>8</v>
      </c>
      <c r="D48" s="107">
        <f>市区町村別_歯科医療費!F48</f>
        <v>2025313230</v>
      </c>
      <c r="E48" s="317">
        <v>19502001610</v>
      </c>
      <c r="F48" s="382">
        <v>11027530770</v>
      </c>
      <c r="G48" s="382">
        <f t="shared" si="1"/>
        <v>30529532380</v>
      </c>
      <c r="H48" s="112">
        <v>6130685710</v>
      </c>
      <c r="I48" s="112">
        <f t="shared" si="2"/>
        <v>38685531320</v>
      </c>
      <c r="J48" s="240">
        <f t="shared" si="3"/>
        <v>5.2353248382372222E-2</v>
      </c>
      <c r="M48" s="188" t="str">
        <f t="shared" si="4"/>
        <v>堺市北区</v>
      </c>
      <c r="N48" s="372">
        <f t="shared" si="9"/>
        <v>4.9809336674119076E-2</v>
      </c>
      <c r="O48" s="372">
        <f t="shared" si="10"/>
        <v>4.839912198223844E-2</v>
      </c>
      <c r="P48" s="377">
        <f t="shared" si="5"/>
        <v>0.20000000000000018</v>
      </c>
      <c r="Q48" s="371"/>
      <c r="R48" s="90">
        <f t="shared" si="6"/>
        <v>5.0660281089552978E-2</v>
      </c>
      <c r="S48" s="90">
        <f t="shared" si="7"/>
        <v>5.0764546987047236E-2</v>
      </c>
      <c r="T48" s="315">
        <f t="shared" si="8"/>
        <v>0</v>
      </c>
      <c r="U48" s="105">
        <v>0</v>
      </c>
    </row>
    <row r="49" spans="2:21" s="14" customFormat="1" ht="13.5" customHeight="1">
      <c r="B49" s="234">
        <v>44</v>
      </c>
      <c r="C49" s="22" t="s">
        <v>18</v>
      </c>
      <c r="D49" s="107">
        <f>市区町村別_歯科医療費!F49</f>
        <v>2250261230</v>
      </c>
      <c r="E49" s="317">
        <v>17531511350</v>
      </c>
      <c r="F49" s="382">
        <v>12955077730</v>
      </c>
      <c r="G49" s="382">
        <f t="shared" si="1"/>
        <v>30486589080</v>
      </c>
      <c r="H49" s="112">
        <v>6209541510</v>
      </c>
      <c r="I49" s="112">
        <f t="shared" si="2"/>
        <v>38946391820</v>
      </c>
      <c r="J49" s="240">
        <f t="shared" si="3"/>
        <v>5.7778426314820552E-2</v>
      </c>
      <c r="M49" s="188" t="str">
        <f t="shared" si="4"/>
        <v>和泉市</v>
      </c>
      <c r="N49" s="372">
        <f t="shared" si="9"/>
        <v>4.9640050551675197E-2</v>
      </c>
      <c r="O49" s="372">
        <f t="shared" si="10"/>
        <v>4.9344293286766094E-2</v>
      </c>
      <c r="P49" s="377">
        <f t="shared" si="5"/>
        <v>0.10000000000000009</v>
      </c>
      <c r="Q49" s="371"/>
      <c r="R49" s="90">
        <f t="shared" si="6"/>
        <v>5.0660281089552978E-2</v>
      </c>
      <c r="S49" s="90">
        <f t="shared" si="7"/>
        <v>5.0764546987047236E-2</v>
      </c>
      <c r="T49" s="315">
        <f t="shared" si="8"/>
        <v>0</v>
      </c>
      <c r="U49" s="105">
        <v>0</v>
      </c>
    </row>
    <row r="50" spans="2:21" s="14" customFormat="1" ht="13.5" customHeight="1">
      <c r="B50" s="234">
        <v>45</v>
      </c>
      <c r="C50" s="22" t="s">
        <v>41</v>
      </c>
      <c r="D50" s="107">
        <f>市区町村別_歯科医療費!F50</f>
        <v>638342930</v>
      </c>
      <c r="E50" s="317">
        <v>8132455110</v>
      </c>
      <c r="F50" s="382">
        <v>4477742720</v>
      </c>
      <c r="G50" s="382">
        <f t="shared" si="1"/>
        <v>12610197830</v>
      </c>
      <c r="H50" s="112">
        <v>2063396260</v>
      </c>
      <c r="I50" s="112">
        <f t="shared" si="2"/>
        <v>15311937020</v>
      </c>
      <c r="J50" s="240">
        <f t="shared" si="3"/>
        <v>4.1689234299110249E-2</v>
      </c>
      <c r="M50" s="188" t="str">
        <f t="shared" si="4"/>
        <v>住吉区</v>
      </c>
      <c r="N50" s="372">
        <f t="shared" si="9"/>
        <v>4.960854050809875E-2</v>
      </c>
      <c r="O50" s="372">
        <f t="shared" si="10"/>
        <v>5.050137402446489E-2</v>
      </c>
      <c r="P50" s="377">
        <f t="shared" si="5"/>
        <v>-9.9999999999999395E-2</v>
      </c>
      <c r="Q50" s="371"/>
      <c r="R50" s="90">
        <f t="shared" si="6"/>
        <v>5.0660281089552978E-2</v>
      </c>
      <c r="S50" s="90">
        <f t="shared" si="7"/>
        <v>5.0764546987047236E-2</v>
      </c>
      <c r="T50" s="315">
        <f t="shared" si="8"/>
        <v>0</v>
      </c>
      <c r="U50" s="105">
        <v>0</v>
      </c>
    </row>
    <row r="51" spans="2:21" s="14" customFormat="1" ht="13.5" customHeight="1">
      <c r="B51" s="234">
        <v>46</v>
      </c>
      <c r="C51" s="22" t="s">
        <v>21</v>
      </c>
      <c r="D51" s="107">
        <f>市区町村別_歯科医療費!F51</f>
        <v>893447620</v>
      </c>
      <c r="E51" s="317">
        <v>9144480020</v>
      </c>
      <c r="F51" s="382">
        <v>5495198160</v>
      </c>
      <c r="G51" s="382">
        <f t="shared" si="1"/>
        <v>14639678180</v>
      </c>
      <c r="H51" s="112">
        <v>2331443540</v>
      </c>
      <c r="I51" s="112">
        <f t="shared" si="2"/>
        <v>17864569340</v>
      </c>
      <c r="J51" s="240">
        <f t="shared" si="3"/>
        <v>5.0012267466168873E-2</v>
      </c>
      <c r="M51" s="188" t="str">
        <f t="shared" si="4"/>
        <v>此花区</v>
      </c>
      <c r="N51" s="372">
        <f t="shared" si="9"/>
        <v>4.9385549181245256E-2</v>
      </c>
      <c r="O51" s="372">
        <f t="shared" si="10"/>
        <v>4.9913065176933877E-2</v>
      </c>
      <c r="P51" s="377">
        <f t="shared" si="5"/>
        <v>-0.10000000000000009</v>
      </c>
      <c r="Q51" s="371"/>
      <c r="R51" s="90">
        <f t="shared" si="6"/>
        <v>5.0660281089552978E-2</v>
      </c>
      <c r="S51" s="90">
        <f t="shared" si="7"/>
        <v>5.0764546987047236E-2</v>
      </c>
      <c r="T51" s="315">
        <f t="shared" si="8"/>
        <v>0</v>
      </c>
      <c r="U51" s="105">
        <v>0</v>
      </c>
    </row>
    <row r="52" spans="2:21" s="14" customFormat="1" ht="13.5" customHeight="1">
      <c r="B52" s="234">
        <v>47</v>
      </c>
      <c r="C52" s="22" t="s">
        <v>13</v>
      </c>
      <c r="D52" s="107">
        <f>市区町村別_歯科医療費!F52</f>
        <v>1694806400</v>
      </c>
      <c r="E52" s="318">
        <v>17313681950</v>
      </c>
      <c r="F52" s="384">
        <v>10861174010</v>
      </c>
      <c r="G52" s="384">
        <f t="shared" si="1"/>
        <v>28174855960</v>
      </c>
      <c r="H52" s="112">
        <v>5787828250</v>
      </c>
      <c r="I52" s="112">
        <f t="shared" si="2"/>
        <v>35657490610</v>
      </c>
      <c r="J52" s="240">
        <f t="shared" si="3"/>
        <v>4.7530164658437811E-2</v>
      </c>
      <c r="M52" s="188" t="str">
        <f t="shared" si="4"/>
        <v>阪南市</v>
      </c>
      <c r="N52" s="372">
        <f t="shared" si="9"/>
        <v>4.9078334197675259E-2</v>
      </c>
      <c r="O52" s="372">
        <f t="shared" si="10"/>
        <v>4.6493189029709142E-2</v>
      </c>
      <c r="P52" s="377">
        <f t="shared" si="5"/>
        <v>0.30000000000000027</v>
      </c>
      <c r="Q52" s="371"/>
      <c r="R52" s="90">
        <f t="shared" si="6"/>
        <v>5.0660281089552978E-2</v>
      </c>
      <c r="S52" s="90">
        <f t="shared" si="7"/>
        <v>5.0764546987047236E-2</v>
      </c>
      <c r="T52" s="315">
        <f t="shared" si="8"/>
        <v>0</v>
      </c>
      <c r="U52" s="105">
        <v>0</v>
      </c>
    </row>
    <row r="53" spans="2:21" s="14" customFormat="1" ht="13.5" customHeight="1">
      <c r="B53" s="234">
        <v>48</v>
      </c>
      <c r="C53" s="22" t="s">
        <v>22</v>
      </c>
      <c r="D53" s="107">
        <f>市区町村別_歯科医療費!F53</f>
        <v>1038731000</v>
      </c>
      <c r="E53" s="318">
        <v>9758421230</v>
      </c>
      <c r="F53" s="384">
        <v>6139823320</v>
      </c>
      <c r="G53" s="384">
        <f t="shared" si="1"/>
        <v>15898244550</v>
      </c>
      <c r="H53" s="112">
        <v>2844247980</v>
      </c>
      <c r="I53" s="112">
        <f t="shared" si="2"/>
        <v>19781223530</v>
      </c>
      <c r="J53" s="240">
        <f t="shared" si="3"/>
        <v>5.2510958102499131E-2</v>
      </c>
      <c r="M53" s="188" t="str">
        <f t="shared" si="4"/>
        <v>高石市</v>
      </c>
      <c r="N53" s="372">
        <f t="shared" si="9"/>
        <v>4.9077334077972434E-2</v>
      </c>
      <c r="O53" s="372">
        <f t="shared" si="10"/>
        <v>4.6923067261517258E-2</v>
      </c>
      <c r="P53" s="377">
        <f t="shared" si="5"/>
        <v>0.20000000000000018</v>
      </c>
      <c r="Q53" s="371"/>
      <c r="R53" s="90">
        <f t="shared" si="6"/>
        <v>5.0660281089552978E-2</v>
      </c>
      <c r="S53" s="90">
        <f t="shared" si="7"/>
        <v>5.0764546987047236E-2</v>
      </c>
      <c r="T53" s="315">
        <f t="shared" si="8"/>
        <v>0</v>
      </c>
      <c r="U53" s="105">
        <v>0</v>
      </c>
    </row>
    <row r="54" spans="2:21" s="14" customFormat="1" ht="13.5" customHeight="1">
      <c r="B54" s="234">
        <v>49</v>
      </c>
      <c r="C54" s="22" t="s">
        <v>23</v>
      </c>
      <c r="D54" s="107">
        <f>市区町村別_歯科医療費!F54</f>
        <v>979020320</v>
      </c>
      <c r="E54" s="317">
        <v>9610791730</v>
      </c>
      <c r="F54" s="382">
        <v>5964767720</v>
      </c>
      <c r="G54" s="382">
        <f t="shared" si="1"/>
        <v>15575559450</v>
      </c>
      <c r="H54" s="112">
        <v>3010527570</v>
      </c>
      <c r="I54" s="112">
        <f t="shared" si="2"/>
        <v>19565107340</v>
      </c>
      <c r="J54" s="240">
        <f t="shared" si="3"/>
        <v>5.0039097817696922E-2</v>
      </c>
      <c r="M54" s="188" t="str">
        <f t="shared" si="4"/>
        <v>東淀川区</v>
      </c>
      <c r="N54" s="372">
        <f t="shared" si="9"/>
        <v>4.8923406421176367E-2</v>
      </c>
      <c r="O54" s="372">
        <f t="shared" si="10"/>
        <v>4.8167177513467309E-2</v>
      </c>
      <c r="P54" s="377">
        <f t="shared" si="5"/>
        <v>0.10000000000000009</v>
      </c>
      <c r="Q54" s="371"/>
      <c r="R54" s="90">
        <f t="shared" si="6"/>
        <v>5.0660281089552978E-2</v>
      </c>
      <c r="S54" s="90">
        <f t="shared" si="7"/>
        <v>5.0764546987047236E-2</v>
      </c>
      <c r="T54" s="315">
        <f t="shared" si="8"/>
        <v>0</v>
      </c>
      <c r="U54" s="105">
        <v>0</v>
      </c>
    </row>
    <row r="55" spans="2:21" s="14" customFormat="1" ht="13.5" customHeight="1">
      <c r="B55" s="234">
        <v>50</v>
      </c>
      <c r="C55" s="22" t="s">
        <v>14</v>
      </c>
      <c r="D55" s="107">
        <f>市区町村別_歯科医療費!F55</f>
        <v>912193460</v>
      </c>
      <c r="E55" s="317">
        <v>9046381470</v>
      </c>
      <c r="F55" s="382">
        <v>6113216030</v>
      </c>
      <c r="G55" s="382">
        <f t="shared" si="1"/>
        <v>15159597500</v>
      </c>
      <c r="H55" s="112">
        <v>1984217490</v>
      </c>
      <c r="I55" s="112">
        <f t="shared" si="2"/>
        <v>18056008450</v>
      </c>
      <c r="J55" s="240">
        <f t="shared" si="3"/>
        <v>5.0520216720434684E-2</v>
      </c>
      <c r="M55" s="188" t="str">
        <f t="shared" si="4"/>
        <v>堺市美原区</v>
      </c>
      <c r="N55" s="372">
        <f t="shared" si="9"/>
        <v>4.8780356155267254E-2</v>
      </c>
      <c r="O55" s="372">
        <f t="shared" si="10"/>
        <v>4.7130759311778368E-2</v>
      </c>
      <c r="P55" s="377">
        <f t="shared" si="5"/>
        <v>0.20000000000000018</v>
      </c>
      <c r="Q55" s="371"/>
      <c r="R55" s="90">
        <f t="shared" si="6"/>
        <v>5.0660281089552978E-2</v>
      </c>
      <c r="S55" s="90">
        <f t="shared" si="7"/>
        <v>5.0764546987047236E-2</v>
      </c>
      <c r="T55" s="315">
        <f t="shared" si="8"/>
        <v>0</v>
      </c>
      <c r="U55" s="105">
        <v>0</v>
      </c>
    </row>
    <row r="56" spans="2:21" s="14" customFormat="1" ht="13.5" customHeight="1">
      <c r="B56" s="234">
        <v>51</v>
      </c>
      <c r="C56" s="22" t="s">
        <v>42</v>
      </c>
      <c r="D56" s="107">
        <f>市区町村別_歯科医療費!F56</f>
        <v>1275759460</v>
      </c>
      <c r="E56" s="317">
        <v>13322816130</v>
      </c>
      <c r="F56" s="382">
        <v>7639826670</v>
      </c>
      <c r="G56" s="382">
        <f t="shared" si="1"/>
        <v>20962642800</v>
      </c>
      <c r="H56" s="112">
        <v>3461802430</v>
      </c>
      <c r="I56" s="112">
        <f t="shared" si="2"/>
        <v>25700204690</v>
      </c>
      <c r="J56" s="240">
        <f t="shared" si="3"/>
        <v>4.9640050551675197E-2</v>
      </c>
      <c r="M56" s="188" t="str">
        <f t="shared" si="4"/>
        <v>泉大津市</v>
      </c>
      <c r="N56" s="372">
        <f t="shared" si="9"/>
        <v>4.8668406727052423E-2</v>
      </c>
      <c r="O56" s="372">
        <f t="shared" si="10"/>
        <v>4.8015286528328038E-2</v>
      </c>
      <c r="P56" s="377">
        <f t="shared" si="5"/>
        <v>0.10000000000000009</v>
      </c>
      <c r="Q56" s="371"/>
      <c r="R56" s="90">
        <f t="shared" si="6"/>
        <v>5.0660281089552978E-2</v>
      </c>
      <c r="S56" s="90">
        <f t="shared" si="7"/>
        <v>5.0764546987047236E-2</v>
      </c>
      <c r="T56" s="315">
        <f t="shared" si="8"/>
        <v>0</v>
      </c>
      <c r="U56" s="105">
        <v>0</v>
      </c>
    </row>
    <row r="57" spans="2:21" s="14" customFormat="1" ht="13.5" customHeight="1">
      <c r="B57" s="234">
        <v>52</v>
      </c>
      <c r="C57" s="22" t="s">
        <v>4</v>
      </c>
      <c r="D57" s="107">
        <f>市区町村別_歯科医療費!F57</f>
        <v>1093864480</v>
      </c>
      <c r="E57" s="317">
        <v>9576880650</v>
      </c>
      <c r="F57" s="382">
        <v>5984052660</v>
      </c>
      <c r="G57" s="382">
        <f t="shared" si="1"/>
        <v>15560933310</v>
      </c>
      <c r="H57" s="112">
        <v>3045424710</v>
      </c>
      <c r="I57" s="112">
        <f t="shared" si="2"/>
        <v>19700222500</v>
      </c>
      <c r="J57" s="240">
        <f t="shared" si="3"/>
        <v>5.5525488608060135E-2</v>
      </c>
      <c r="M57" s="188" t="str">
        <f t="shared" si="4"/>
        <v>西淀川区</v>
      </c>
      <c r="N57" s="372">
        <f t="shared" si="9"/>
        <v>4.8357202448622218E-2</v>
      </c>
      <c r="O57" s="372">
        <f t="shared" si="10"/>
        <v>5.1216863962517095E-2</v>
      </c>
      <c r="P57" s="377">
        <f t="shared" si="5"/>
        <v>-0.2999999999999996</v>
      </c>
      <c r="Q57" s="371"/>
      <c r="R57" s="90">
        <f t="shared" si="6"/>
        <v>5.0660281089552978E-2</v>
      </c>
      <c r="S57" s="90">
        <f t="shared" si="7"/>
        <v>5.0764546987047236E-2</v>
      </c>
      <c r="T57" s="315">
        <f t="shared" si="8"/>
        <v>0</v>
      </c>
      <c r="U57" s="105">
        <v>0</v>
      </c>
    </row>
    <row r="58" spans="2:21" s="14" customFormat="1" ht="13.5" customHeight="1">
      <c r="B58" s="234">
        <v>53</v>
      </c>
      <c r="C58" s="22" t="s">
        <v>19</v>
      </c>
      <c r="D58" s="107">
        <f>市区町村別_歯科医療費!F58</f>
        <v>494256260</v>
      </c>
      <c r="E58" s="317">
        <v>4840140760</v>
      </c>
      <c r="F58" s="382">
        <v>3191279020</v>
      </c>
      <c r="G58" s="382">
        <f t="shared" si="1"/>
        <v>8031419780</v>
      </c>
      <c r="H58" s="112">
        <v>1835008770</v>
      </c>
      <c r="I58" s="112">
        <f t="shared" si="2"/>
        <v>10360684810</v>
      </c>
      <c r="J58" s="240">
        <f t="shared" si="3"/>
        <v>4.7704979840999528E-2</v>
      </c>
      <c r="M58" s="188" t="str">
        <f t="shared" si="4"/>
        <v>高槻市</v>
      </c>
      <c r="N58" s="372">
        <f t="shared" si="9"/>
        <v>4.8324861797888391E-2</v>
      </c>
      <c r="O58" s="372">
        <f t="shared" si="10"/>
        <v>4.8208561204523555E-2</v>
      </c>
      <c r="P58" s="377">
        <f t="shared" si="5"/>
        <v>0</v>
      </c>
      <c r="Q58" s="371"/>
      <c r="R58" s="90">
        <f t="shared" si="6"/>
        <v>5.0660281089552978E-2</v>
      </c>
      <c r="S58" s="90">
        <f t="shared" si="7"/>
        <v>5.0764546987047236E-2</v>
      </c>
      <c r="T58" s="315">
        <f t="shared" si="8"/>
        <v>0</v>
      </c>
      <c r="U58" s="105">
        <v>0</v>
      </c>
    </row>
    <row r="59" spans="2:21" s="14" customFormat="1" ht="13.5" customHeight="1">
      <c r="B59" s="234">
        <v>54</v>
      </c>
      <c r="C59" s="22" t="s">
        <v>24</v>
      </c>
      <c r="D59" s="107">
        <f>市区町村別_歯科医療費!F59</f>
        <v>941449240</v>
      </c>
      <c r="E59" s="317">
        <v>8665265570</v>
      </c>
      <c r="F59" s="382">
        <v>5470862970</v>
      </c>
      <c r="G59" s="382">
        <f t="shared" si="1"/>
        <v>14136128540</v>
      </c>
      <c r="H59" s="112">
        <v>2759416150</v>
      </c>
      <c r="I59" s="112">
        <f t="shared" si="2"/>
        <v>17836993930</v>
      </c>
      <c r="J59" s="240">
        <f t="shared" si="3"/>
        <v>5.2780712024383135E-2</v>
      </c>
      <c r="M59" s="188" t="str">
        <f t="shared" si="4"/>
        <v>河南町</v>
      </c>
      <c r="N59" s="372">
        <f t="shared" si="9"/>
        <v>4.8208306940870811E-2</v>
      </c>
      <c r="O59" s="372">
        <f t="shared" si="10"/>
        <v>5.4413129557349865E-2</v>
      </c>
      <c r="P59" s="377">
        <f t="shared" si="5"/>
        <v>-0.59999999999999987</v>
      </c>
      <c r="Q59" s="371"/>
      <c r="R59" s="90">
        <f t="shared" si="6"/>
        <v>5.0660281089552978E-2</v>
      </c>
      <c r="S59" s="90">
        <f t="shared" si="7"/>
        <v>5.0764546987047236E-2</v>
      </c>
      <c r="T59" s="315">
        <f t="shared" si="8"/>
        <v>0</v>
      </c>
      <c r="U59" s="105">
        <v>0</v>
      </c>
    </row>
    <row r="60" spans="2:21" s="14" customFormat="1" ht="13.5" customHeight="1">
      <c r="B60" s="234">
        <v>55</v>
      </c>
      <c r="C60" s="22" t="s">
        <v>15</v>
      </c>
      <c r="D60" s="107">
        <f>市区町村別_歯科医療費!F60</f>
        <v>948783360</v>
      </c>
      <c r="E60" s="318">
        <v>8627586800</v>
      </c>
      <c r="F60" s="384">
        <v>5985443250</v>
      </c>
      <c r="G60" s="384">
        <f t="shared" si="1"/>
        <v>14613030050</v>
      </c>
      <c r="H60" s="112">
        <v>2681081780</v>
      </c>
      <c r="I60" s="112">
        <f t="shared" si="2"/>
        <v>18242895190</v>
      </c>
      <c r="J60" s="240">
        <f t="shared" si="3"/>
        <v>5.2008376418238911E-2</v>
      </c>
      <c r="M60" s="188" t="str">
        <f t="shared" si="4"/>
        <v>枚方市</v>
      </c>
      <c r="N60" s="372">
        <f t="shared" si="9"/>
        <v>4.8154433349920728E-2</v>
      </c>
      <c r="O60" s="372">
        <f t="shared" si="10"/>
        <v>4.8180293728068424E-2</v>
      </c>
      <c r="P60" s="377">
        <f t="shared" si="5"/>
        <v>0</v>
      </c>
      <c r="Q60" s="371"/>
      <c r="R60" s="90">
        <f t="shared" si="6"/>
        <v>5.0660281089552978E-2</v>
      </c>
      <c r="S60" s="90">
        <f t="shared" si="7"/>
        <v>5.0764546987047236E-2</v>
      </c>
      <c r="T60" s="315">
        <f t="shared" si="8"/>
        <v>0</v>
      </c>
      <c r="U60" s="105">
        <v>0</v>
      </c>
    </row>
    <row r="61" spans="2:21" s="14" customFormat="1" ht="13.5" customHeight="1">
      <c r="B61" s="234">
        <v>56</v>
      </c>
      <c r="C61" s="22" t="s">
        <v>9</v>
      </c>
      <c r="D61" s="107">
        <f>市区町村別_歯科医療費!F61</f>
        <v>587380410</v>
      </c>
      <c r="E61" s="318">
        <v>6133345870</v>
      </c>
      <c r="F61" s="384">
        <v>3700288720</v>
      </c>
      <c r="G61" s="384">
        <f t="shared" si="1"/>
        <v>9833634590</v>
      </c>
      <c r="H61" s="112">
        <v>1925685770</v>
      </c>
      <c r="I61" s="112">
        <f t="shared" si="2"/>
        <v>12346700770</v>
      </c>
      <c r="J61" s="240">
        <f t="shared" si="3"/>
        <v>4.757387588328181E-2</v>
      </c>
      <c r="M61" s="188" t="str">
        <f t="shared" si="4"/>
        <v>柏原市</v>
      </c>
      <c r="N61" s="372">
        <f t="shared" si="9"/>
        <v>4.7704979840999528E-2</v>
      </c>
      <c r="O61" s="372">
        <f t="shared" si="10"/>
        <v>4.8843864851881628E-2</v>
      </c>
      <c r="P61" s="377">
        <f t="shared" si="5"/>
        <v>-0.10000000000000009</v>
      </c>
      <c r="Q61" s="371"/>
      <c r="R61" s="90">
        <f t="shared" si="6"/>
        <v>5.0660281089552978E-2</v>
      </c>
      <c r="S61" s="90">
        <f t="shared" si="7"/>
        <v>5.0764546987047236E-2</v>
      </c>
      <c r="T61" s="315">
        <f t="shared" si="8"/>
        <v>0</v>
      </c>
      <c r="U61" s="105">
        <v>0</v>
      </c>
    </row>
    <row r="62" spans="2:21" s="14" customFormat="1" ht="13.5" customHeight="1">
      <c r="B62" s="234">
        <v>57</v>
      </c>
      <c r="C62" s="22" t="s">
        <v>43</v>
      </c>
      <c r="D62" s="107">
        <f>市区町村別_歯科医療費!F62</f>
        <v>445232700</v>
      </c>
      <c r="E62" s="317">
        <v>4776022260</v>
      </c>
      <c r="F62" s="382">
        <v>2624672100</v>
      </c>
      <c r="G62" s="382">
        <f t="shared" si="1"/>
        <v>7400694360</v>
      </c>
      <c r="H62" s="112">
        <v>1226136620</v>
      </c>
      <c r="I62" s="112">
        <f t="shared" si="2"/>
        <v>9072063680</v>
      </c>
      <c r="J62" s="240">
        <f t="shared" si="3"/>
        <v>4.9077334077972434E-2</v>
      </c>
      <c r="M62" s="188" t="str">
        <f t="shared" si="4"/>
        <v>摂津市</v>
      </c>
      <c r="N62" s="372">
        <f t="shared" si="9"/>
        <v>4.757387588328181E-2</v>
      </c>
      <c r="O62" s="372">
        <f t="shared" si="10"/>
        <v>4.6934877031373397E-2</v>
      </c>
      <c r="P62" s="377">
        <f t="shared" si="5"/>
        <v>0.10000000000000009</v>
      </c>
      <c r="Q62" s="371"/>
      <c r="R62" s="90">
        <f t="shared" si="6"/>
        <v>5.0660281089552978E-2</v>
      </c>
      <c r="S62" s="90">
        <f t="shared" si="7"/>
        <v>5.0764546987047236E-2</v>
      </c>
      <c r="T62" s="315">
        <f t="shared" si="8"/>
        <v>0</v>
      </c>
      <c r="U62" s="105">
        <v>0</v>
      </c>
    </row>
    <row r="63" spans="2:21" s="14" customFormat="1" ht="13.5" customHeight="1">
      <c r="B63" s="234">
        <v>58</v>
      </c>
      <c r="C63" s="22" t="s">
        <v>25</v>
      </c>
      <c r="D63" s="107">
        <f>市区町村別_歯科医療費!F63</f>
        <v>534474570</v>
      </c>
      <c r="E63" s="317">
        <v>4592546270</v>
      </c>
      <c r="F63" s="382">
        <v>3115501310</v>
      </c>
      <c r="G63" s="382">
        <f t="shared" si="1"/>
        <v>7708047580</v>
      </c>
      <c r="H63" s="112">
        <v>1557683150</v>
      </c>
      <c r="I63" s="112">
        <f t="shared" si="2"/>
        <v>9800205300</v>
      </c>
      <c r="J63" s="240">
        <f t="shared" si="3"/>
        <v>5.4537078932417875E-2</v>
      </c>
      <c r="M63" s="188" t="str">
        <f t="shared" si="4"/>
        <v>寝屋川市</v>
      </c>
      <c r="N63" s="372">
        <f t="shared" si="9"/>
        <v>4.7530164658437811E-2</v>
      </c>
      <c r="O63" s="372">
        <f t="shared" si="10"/>
        <v>4.6902217723451101E-2</v>
      </c>
      <c r="P63" s="377">
        <f t="shared" si="5"/>
        <v>0.10000000000000009</v>
      </c>
      <c r="Q63" s="371"/>
      <c r="R63" s="90">
        <f t="shared" si="6"/>
        <v>5.0660281089552978E-2</v>
      </c>
      <c r="S63" s="90">
        <f t="shared" si="7"/>
        <v>5.0764546987047236E-2</v>
      </c>
      <c r="T63" s="315">
        <f t="shared" si="8"/>
        <v>0</v>
      </c>
      <c r="U63" s="105">
        <v>0</v>
      </c>
    </row>
    <row r="64" spans="2:21" s="14" customFormat="1" ht="13.5" customHeight="1">
      <c r="B64" s="234">
        <v>59</v>
      </c>
      <c r="C64" s="22" t="s">
        <v>20</v>
      </c>
      <c r="D64" s="107">
        <f>市区町村別_歯科医療費!F64</f>
        <v>3902950860</v>
      </c>
      <c r="E64" s="317">
        <v>35299942480</v>
      </c>
      <c r="F64" s="382">
        <v>23660042430</v>
      </c>
      <c r="G64" s="382">
        <f t="shared" si="1"/>
        <v>58959984910</v>
      </c>
      <c r="H64" s="112">
        <v>10214450860</v>
      </c>
      <c r="I64" s="112">
        <f t="shared" si="2"/>
        <v>73077386630</v>
      </c>
      <c r="J64" s="240">
        <f t="shared" si="3"/>
        <v>5.3408462453113315E-2</v>
      </c>
      <c r="M64" s="188" t="str">
        <f t="shared" si="4"/>
        <v>四條畷市</v>
      </c>
      <c r="N64" s="372">
        <f t="shared" si="9"/>
        <v>4.7396770038972462E-2</v>
      </c>
      <c r="O64" s="372">
        <f t="shared" si="10"/>
        <v>4.6979815841821197E-2</v>
      </c>
      <c r="P64" s="377">
        <f t="shared" si="5"/>
        <v>0</v>
      </c>
      <c r="Q64" s="371"/>
      <c r="R64" s="90">
        <f t="shared" si="6"/>
        <v>5.0660281089552978E-2</v>
      </c>
      <c r="S64" s="90">
        <f t="shared" si="7"/>
        <v>5.0764546987047236E-2</v>
      </c>
      <c r="T64" s="315">
        <f t="shared" si="8"/>
        <v>0</v>
      </c>
      <c r="U64" s="105">
        <v>0</v>
      </c>
    </row>
    <row r="65" spans="2:21" s="14" customFormat="1" ht="13.5" customHeight="1">
      <c r="B65" s="234">
        <v>60</v>
      </c>
      <c r="C65" s="22" t="s">
        <v>44</v>
      </c>
      <c r="D65" s="107">
        <f>市区町村別_歯科医療費!F65</f>
        <v>426956070</v>
      </c>
      <c r="E65" s="317">
        <v>5300125010</v>
      </c>
      <c r="F65" s="382">
        <v>2857346880</v>
      </c>
      <c r="G65" s="382">
        <f t="shared" si="1"/>
        <v>8157471890</v>
      </c>
      <c r="H65" s="112">
        <v>1145520440</v>
      </c>
      <c r="I65" s="112">
        <f t="shared" si="2"/>
        <v>9729948400</v>
      </c>
      <c r="J65" s="240">
        <f t="shared" si="3"/>
        <v>4.3880609891004146E-2</v>
      </c>
      <c r="M65" s="188" t="str">
        <f t="shared" si="4"/>
        <v>浪速区</v>
      </c>
      <c r="N65" s="372">
        <f t="shared" si="9"/>
        <v>4.6225663440653972E-2</v>
      </c>
      <c r="O65" s="372">
        <f t="shared" si="10"/>
        <v>4.5674136858281929E-2</v>
      </c>
      <c r="P65" s="377">
        <f t="shared" si="5"/>
        <v>0</v>
      </c>
      <c r="Q65" s="371"/>
      <c r="R65" s="90">
        <f t="shared" si="6"/>
        <v>5.0660281089552978E-2</v>
      </c>
      <c r="S65" s="90">
        <f t="shared" si="7"/>
        <v>5.0764546987047236E-2</v>
      </c>
      <c r="T65" s="315">
        <f t="shared" si="8"/>
        <v>0</v>
      </c>
      <c r="U65" s="105">
        <v>0</v>
      </c>
    </row>
    <row r="66" spans="2:21" s="14" customFormat="1" ht="13.5" customHeight="1">
      <c r="B66" s="234">
        <v>61</v>
      </c>
      <c r="C66" s="22" t="s">
        <v>16</v>
      </c>
      <c r="D66" s="107">
        <f>市区町村別_歯科医療費!F66</f>
        <v>394787810</v>
      </c>
      <c r="E66" s="317">
        <v>4160709630</v>
      </c>
      <c r="F66" s="382">
        <v>2580595330</v>
      </c>
      <c r="G66" s="382">
        <f t="shared" si="1"/>
        <v>6741304960</v>
      </c>
      <c r="H66" s="112">
        <v>1193331570</v>
      </c>
      <c r="I66" s="112">
        <f t="shared" si="2"/>
        <v>8329424340</v>
      </c>
      <c r="J66" s="240">
        <f t="shared" si="3"/>
        <v>4.7396770038972462E-2</v>
      </c>
      <c r="M66" s="188" t="str">
        <f t="shared" si="4"/>
        <v>港区</v>
      </c>
      <c r="N66" s="372">
        <f t="shared" si="9"/>
        <v>4.5539084458285028E-2</v>
      </c>
      <c r="O66" s="372">
        <f t="shared" si="10"/>
        <v>4.7079386151916314E-2</v>
      </c>
      <c r="P66" s="377">
        <f t="shared" si="5"/>
        <v>-0.10000000000000009</v>
      </c>
      <c r="Q66" s="371"/>
      <c r="R66" s="90">
        <f t="shared" si="6"/>
        <v>5.0660281089552978E-2</v>
      </c>
      <c r="S66" s="90">
        <f t="shared" si="7"/>
        <v>5.0764546987047236E-2</v>
      </c>
      <c r="T66" s="315">
        <f t="shared" si="8"/>
        <v>0</v>
      </c>
      <c r="U66" s="105">
        <v>0</v>
      </c>
    </row>
    <row r="67" spans="2:21" s="14" customFormat="1" ht="13.5" customHeight="1">
      <c r="B67" s="234">
        <v>62</v>
      </c>
      <c r="C67" s="22" t="s">
        <v>17</v>
      </c>
      <c r="D67" s="107">
        <f>市区町村別_歯科医療費!F67</f>
        <v>630061060</v>
      </c>
      <c r="E67" s="317">
        <v>5281624080</v>
      </c>
      <c r="F67" s="382">
        <v>3605013270</v>
      </c>
      <c r="G67" s="382">
        <f t="shared" si="1"/>
        <v>8886637350</v>
      </c>
      <c r="H67" s="112">
        <v>2007888000</v>
      </c>
      <c r="I67" s="112">
        <f t="shared" si="2"/>
        <v>11524586410</v>
      </c>
      <c r="J67" s="240">
        <f t="shared" si="3"/>
        <v>5.4671034394196537E-2</v>
      </c>
      <c r="M67" s="188" t="str">
        <f t="shared" si="4"/>
        <v>熊取町</v>
      </c>
      <c r="N67" s="372">
        <f t="shared" si="9"/>
        <v>4.5288336682778964E-2</v>
      </c>
      <c r="O67" s="372">
        <f t="shared" si="10"/>
        <v>4.3043823288759768E-2</v>
      </c>
      <c r="P67" s="377">
        <f t="shared" si="5"/>
        <v>0.20000000000000018</v>
      </c>
      <c r="Q67" s="371"/>
      <c r="R67" s="90">
        <f t="shared" si="6"/>
        <v>5.0660281089552978E-2</v>
      </c>
      <c r="S67" s="90">
        <f t="shared" si="7"/>
        <v>5.0764546987047236E-2</v>
      </c>
      <c r="T67" s="315">
        <f t="shared" si="8"/>
        <v>0</v>
      </c>
      <c r="U67" s="105">
        <v>0</v>
      </c>
    </row>
    <row r="68" spans="2:21" s="14" customFormat="1" ht="13.5" customHeight="1">
      <c r="B68" s="234">
        <v>63</v>
      </c>
      <c r="C68" s="22" t="s">
        <v>26</v>
      </c>
      <c r="D68" s="107">
        <f>市区町村別_歯科医療費!F68</f>
        <v>470046780</v>
      </c>
      <c r="E68" s="318">
        <v>4433151650</v>
      </c>
      <c r="F68" s="384">
        <v>3074184380</v>
      </c>
      <c r="G68" s="384">
        <f t="shared" si="1"/>
        <v>7507336030</v>
      </c>
      <c r="H68" s="112">
        <v>1051253190</v>
      </c>
      <c r="I68" s="112">
        <f t="shared" si="2"/>
        <v>9028636000</v>
      </c>
      <c r="J68" s="240">
        <f t="shared" si="3"/>
        <v>5.2061771013916167E-2</v>
      </c>
      <c r="M68" s="188" t="str">
        <f t="shared" si="4"/>
        <v>西成区</v>
      </c>
      <c r="N68" s="372">
        <f t="shared" si="9"/>
        <v>4.5179863322365989E-2</v>
      </c>
      <c r="O68" s="372">
        <f t="shared" si="10"/>
        <v>4.5983076266349412E-2</v>
      </c>
      <c r="P68" s="377">
        <f t="shared" si="5"/>
        <v>-0.10000000000000009</v>
      </c>
      <c r="Q68" s="371"/>
      <c r="R68" s="90">
        <f t="shared" si="6"/>
        <v>5.0660281089552978E-2</v>
      </c>
      <c r="S68" s="90">
        <f t="shared" si="7"/>
        <v>5.0764546987047236E-2</v>
      </c>
      <c r="T68" s="315">
        <f t="shared" si="8"/>
        <v>0</v>
      </c>
      <c r="U68" s="105">
        <v>0</v>
      </c>
    </row>
    <row r="69" spans="2:21" s="14" customFormat="1" ht="13.5" customHeight="1">
      <c r="B69" s="234">
        <v>64</v>
      </c>
      <c r="C69" s="22" t="s">
        <v>45</v>
      </c>
      <c r="D69" s="107">
        <f>市区町村別_歯科医療費!F69</f>
        <v>477111240</v>
      </c>
      <c r="E69" s="318">
        <v>4890915970</v>
      </c>
      <c r="F69" s="384">
        <v>3079162410</v>
      </c>
      <c r="G69" s="384">
        <f t="shared" si="1"/>
        <v>7970078380</v>
      </c>
      <c r="H69" s="112">
        <v>1274233240</v>
      </c>
      <c r="I69" s="112">
        <f t="shared" si="2"/>
        <v>9721422860</v>
      </c>
      <c r="J69" s="240">
        <f t="shared" si="3"/>
        <v>4.9078334197675259E-2</v>
      </c>
      <c r="M69" s="188" t="str">
        <f t="shared" si="4"/>
        <v>能勢町</v>
      </c>
      <c r="N69" s="372">
        <f t="shared" si="9"/>
        <v>4.5076912990201723E-2</v>
      </c>
      <c r="O69" s="372">
        <f t="shared" si="10"/>
        <v>4.6587915389903076E-2</v>
      </c>
      <c r="P69" s="377">
        <f t="shared" si="5"/>
        <v>-0.20000000000000018</v>
      </c>
      <c r="Q69" s="371"/>
      <c r="R69" s="90">
        <f t="shared" si="6"/>
        <v>5.0660281089552978E-2</v>
      </c>
      <c r="S69" s="90">
        <f t="shared" si="7"/>
        <v>5.0764546987047236E-2</v>
      </c>
      <c r="T69" s="315">
        <f t="shared" si="8"/>
        <v>0</v>
      </c>
      <c r="U69" s="105">
        <v>0</v>
      </c>
    </row>
    <row r="70" spans="2:21" s="14" customFormat="1" ht="13.5" customHeight="1">
      <c r="B70" s="234">
        <v>65</v>
      </c>
      <c r="C70" s="22" t="s">
        <v>10</v>
      </c>
      <c r="D70" s="107">
        <f>市区町村別_歯科医療費!F70</f>
        <v>217515300</v>
      </c>
      <c r="E70" s="317">
        <v>2603149290</v>
      </c>
      <c r="F70" s="382">
        <v>1294745840</v>
      </c>
      <c r="G70" s="382">
        <f t="shared" si="1"/>
        <v>3897895130</v>
      </c>
      <c r="H70" s="112">
        <v>751270900</v>
      </c>
      <c r="I70" s="112">
        <f t="shared" si="2"/>
        <v>4866681330</v>
      </c>
      <c r="J70" s="240">
        <f t="shared" si="3"/>
        <v>4.4694789991519747E-2</v>
      </c>
      <c r="M70" s="188" t="str">
        <f t="shared" si="4"/>
        <v>島本町</v>
      </c>
      <c r="N70" s="372">
        <f t="shared" si="9"/>
        <v>4.4694789991519747E-2</v>
      </c>
      <c r="O70" s="372">
        <f t="shared" ref="O70:O79" si="11">VLOOKUP(M70,$N$88:$U$161,8,FALSE)</f>
        <v>4.5497125151467602E-2</v>
      </c>
      <c r="P70" s="377">
        <f t="shared" si="5"/>
        <v>0</v>
      </c>
      <c r="Q70" s="371"/>
      <c r="R70" s="90">
        <f t="shared" si="6"/>
        <v>5.0660281089552978E-2</v>
      </c>
      <c r="S70" s="90">
        <f t="shared" si="7"/>
        <v>5.0764546987047236E-2</v>
      </c>
      <c r="T70" s="315">
        <f t="shared" si="8"/>
        <v>0</v>
      </c>
      <c r="U70" s="105">
        <v>0</v>
      </c>
    </row>
    <row r="71" spans="2:21" s="14" customFormat="1" ht="13.5" customHeight="1">
      <c r="B71" s="234">
        <v>66</v>
      </c>
      <c r="C71" s="22" t="s">
        <v>5</v>
      </c>
      <c r="D71" s="107">
        <f>市区町村別_歯科医療費!F71</f>
        <v>258495710</v>
      </c>
      <c r="E71" s="317">
        <v>2220943760</v>
      </c>
      <c r="F71" s="382">
        <v>1329676060</v>
      </c>
      <c r="G71" s="382">
        <f t="shared" ref="G71:G79" si="12">SUM(E71:F71)</f>
        <v>3550619820</v>
      </c>
      <c r="H71" s="112">
        <v>802637640</v>
      </c>
      <c r="I71" s="112">
        <f t="shared" ref="I71:I79" si="13">SUM(D71,E71,F71,H71)</f>
        <v>4611753170</v>
      </c>
      <c r="J71" s="240">
        <f t="shared" ref="J71:J79" si="14">IFERROR(D71/I71,"-")</f>
        <v>5.6051505896183948E-2</v>
      </c>
      <c r="M71" s="188" t="str">
        <f t="shared" ref="M71:M78" si="15">INDEX($C$6:$C$79,MATCH(N71,J$6:J$79,0))</f>
        <v>田尻町</v>
      </c>
      <c r="N71" s="372">
        <f t="shared" ref="N71:N79" si="16">LARGE(J$6:J$79,ROW(A66))</f>
        <v>4.4269218826105079E-2</v>
      </c>
      <c r="O71" s="372">
        <f t="shared" si="11"/>
        <v>4.6951900763489672E-2</v>
      </c>
      <c r="P71" s="377">
        <f t="shared" ref="P71:P78" si="17">(ROUND(N71,3)-ROUND(O71,3))*100</f>
        <v>-0.30000000000000027</v>
      </c>
      <c r="Q71" s="371"/>
      <c r="R71" s="90">
        <f t="shared" ref="R71:R79" si="18">$J$80</f>
        <v>5.0660281089552978E-2</v>
      </c>
      <c r="S71" s="90">
        <f t="shared" ref="S71:S78" si="19">$U$162</f>
        <v>5.0764546987047236E-2</v>
      </c>
      <c r="T71" s="315">
        <f t="shared" ref="T71:T79" si="20">(ROUND(R71,3)-ROUND(S71,3))*100</f>
        <v>0</v>
      </c>
      <c r="U71" s="105">
        <v>0</v>
      </c>
    </row>
    <row r="72" spans="2:21" s="14" customFormat="1" ht="13.5" customHeight="1">
      <c r="B72" s="234">
        <v>67</v>
      </c>
      <c r="C72" s="22" t="s">
        <v>6</v>
      </c>
      <c r="D72" s="107">
        <f>市区町村別_歯科医療費!F72</f>
        <v>99547270</v>
      </c>
      <c r="E72" s="317">
        <v>1212971270</v>
      </c>
      <c r="F72" s="382">
        <v>624235390</v>
      </c>
      <c r="G72" s="382">
        <f t="shared" si="12"/>
        <v>1837206660</v>
      </c>
      <c r="H72" s="112">
        <v>271633100</v>
      </c>
      <c r="I72" s="112">
        <f t="shared" si="13"/>
        <v>2208387030</v>
      </c>
      <c r="J72" s="240">
        <f t="shared" si="14"/>
        <v>4.5076912990201723E-2</v>
      </c>
      <c r="M72" s="188" t="str">
        <f t="shared" si="15"/>
        <v>忠岡町</v>
      </c>
      <c r="N72" s="372">
        <f t="shared" si="16"/>
        <v>4.4049517522907138E-2</v>
      </c>
      <c r="O72" s="372">
        <f t="shared" si="11"/>
        <v>4.2330562844966529E-2</v>
      </c>
      <c r="P72" s="377">
        <f t="shared" si="17"/>
        <v>0.19999999999999948</v>
      </c>
      <c r="Q72" s="371"/>
      <c r="R72" s="90">
        <f t="shared" si="18"/>
        <v>5.0660281089552978E-2</v>
      </c>
      <c r="S72" s="90">
        <f t="shared" si="19"/>
        <v>5.0764546987047236E-2</v>
      </c>
      <c r="T72" s="315">
        <f t="shared" si="20"/>
        <v>0</v>
      </c>
      <c r="U72" s="105">
        <v>0</v>
      </c>
    </row>
    <row r="73" spans="2:21" s="14" customFormat="1" ht="13.5" customHeight="1">
      <c r="B73" s="234">
        <v>68</v>
      </c>
      <c r="C73" s="22" t="s">
        <v>46</v>
      </c>
      <c r="D73" s="107">
        <f>市区町村別_歯科医療費!F73</f>
        <v>124410280</v>
      </c>
      <c r="E73" s="317">
        <v>1466510360</v>
      </c>
      <c r="F73" s="382">
        <v>832652660</v>
      </c>
      <c r="G73" s="382">
        <f t="shared" si="12"/>
        <v>2299163020</v>
      </c>
      <c r="H73" s="112">
        <v>400754570</v>
      </c>
      <c r="I73" s="112">
        <f t="shared" si="13"/>
        <v>2824327870</v>
      </c>
      <c r="J73" s="240">
        <f t="shared" si="14"/>
        <v>4.4049517522907138E-2</v>
      </c>
      <c r="M73" s="188" t="str">
        <f t="shared" si="15"/>
        <v>泉南市</v>
      </c>
      <c r="N73" s="372">
        <f t="shared" si="16"/>
        <v>4.3880609891004146E-2</v>
      </c>
      <c r="O73" s="372">
        <f t="shared" si="11"/>
        <v>4.4214672454867654E-2</v>
      </c>
      <c r="P73" s="377">
        <f t="shared" si="17"/>
        <v>0</v>
      </c>
      <c r="Q73" s="371"/>
      <c r="R73" s="90">
        <f t="shared" si="18"/>
        <v>5.0660281089552978E-2</v>
      </c>
      <c r="S73" s="90">
        <f t="shared" si="19"/>
        <v>5.0764546987047236E-2</v>
      </c>
      <c r="T73" s="315">
        <f t="shared" si="20"/>
        <v>0</v>
      </c>
      <c r="U73" s="105">
        <v>0</v>
      </c>
    </row>
    <row r="74" spans="2:21" s="14" customFormat="1" ht="13.5" customHeight="1">
      <c r="B74" s="234">
        <v>69</v>
      </c>
      <c r="C74" s="22" t="s">
        <v>47</v>
      </c>
      <c r="D74" s="107">
        <f>市区町村別_歯科医療費!F74</f>
        <v>303519260</v>
      </c>
      <c r="E74" s="317">
        <v>3349363670</v>
      </c>
      <c r="F74" s="382">
        <v>1940266540</v>
      </c>
      <c r="G74" s="382">
        <f t="shared" si="12"/>
        <v>5289630210</v>
      </c>
      <c r="H74" s="112">
        <v>1108780480</v>
      </c>
      <c r="I74" s="112">
        <f t="shared" si="13"/>
        <v>6701929950</v>
      </c>
      <c r="J74" s="240">
        <f t="shared" si="14"/>
        <v>4.5288336682778964E-2</v>
      </c>
      <c r="M74" s="188" t="str">
        <f t="shared" si="15"/>
        <v>大正区</v>
      </c>
      <c r="N74" s="372">
        <f t="shared" si="16"/>
        <v>4.2688321585983791E-2</v>
      </c>
      <c r="O74" s="372">
        <f t="shared" si="11"/>
        <v>4.2996322832229497E-2</v>
      </c>
      <c r="P74" s="377">
        <f t="shared" si="17"/>
        <v>0</v>
      </c>
      <c r="Q74" s="371"/>
      <c r="R74" s="90">
        <f t="shared" si="18"/>
        <v>5.0660281089552978E-2</v>
      </c>
      <c r="S74" s="90">
        <f t="shared" si="19"/>
        <v>5.0764546987047236E-2</v>
      </c>
      <c r="T74" s="315">
        <f t="shared" si="20"/>
        <v>0</v>
      </c>
      <c r="U74" s="105">
        <v>0</v>
      </c>
    </row>
    <row r="75" spans="2:21" s="14" customFormat="1" ht="13.5" customHeight="1">
      <c r="B75" s="234">
        <v>70</v>
      </c>
      <c r="C75" s="22" t="s">
        <v>48</v>
      </c>
      <c r="D75" s="107">
        <f>市区町村別_歯科医療費!F75</f>
        <v>52044490</v>
      </c>
      <c r="E75" s="317">
        <v>619374340</v>
      </c>
      <c r="F75" s="382">
        <v>342586280</v>
      </c>
      <c r="G75" s="382">
        <f t="shared" si="12"/>
        <v>961960620</v>
      </c>
      <c r="H75" s="112">
        <v>161630950</v>
      </c>
      <c r="I75" s="112">
        <f t="shared" si="13"/>
        <v>1175636060</v>
      </c>
      <c r="J75" s="240">
        <f t="shared" si="14"/>
        <v>4.4269218826105079E-2</v>
      </c>
      <c r="M75" s="188" t="str">
        <f t="shared" si="15"/>
        <v>千早赤阪村</v>
      </c>
      <c r="N75" s="372">
        <f t="shared" si="16"/>
        <v>4.2191107619717588E-2</v>
      </c>
      <c r="O75" s="372">
        <f t="shared" si="11"/>
        <v>4.2577123273152169E-2</v>
      </c>
      <c r="P75" s="377">
        <f t="shared" si="17"/>
        <v>-9.9999999999999395E-2</v>
      </c>
      <c r="Q75" s="371"/>
      <c r="R75" s="90">
        <f t="shared" si="18"/>
        <v>5.0660281089552978E-2</v>
      </c>
      <c r="S75" s="90">
        <f t="shared" si="19"/>
        <v>5.0764546987047236E-2</v>
      </c>
      <c r="T75" s="315">
        <f t="shared" si="20"/>
        <v>0</v>
      </c>
      <c r="U75" s="105">
        <v>0</v>
      </c>
    </row>
    <row r="76" spans="2:21" s="14" customFormat="1" ht="13.5" customHeight="1">
      <c r="B76" s="234">
        <v>71</v>
      </c>
      <c r="C76" s="22" t="s">
        <v>49</v>
      </c>
      <c r="D76" s="107">
        <f>市区町村別_歯科医療費!F76</f>
        <v>136203480</v>
      </c>
      <c r="E76" s="318">
        <v>1956096670</v>
      </c>
      <c r="F76" s="384">
        <v>1066122930</v>
      </c>
      <c r="G76" s="384">
        <f t="shared" si="12"/>
        <v>3022219600</v>
      </c>
      <c r="H76" s="112">
        <v>482810420</v>
      </c>
      <c r="I76" s="112">
        <f t="shared" si="13"/>
        <v>3641233500</v>
      </c>
      <c r="J76" s="240">
        <f t="shared" si="14"/>
        <v>3.7405862601231146E-2</v>
      </c>
      <c r="M76" s="188" t="str">
        <f t="shared" si="15"/>
        <v>泉佐野市</v>
      </c>
      <c r="N76" s="372">
        <f t="shared" si="16"/>
        <v>4.1689234299110249E-2</v>
      </c>
      <c r="O76" s="372">
        <f t="shared" si="11"/>
        <v>4.2248898274227224E-2</v>
      </c>
      <c r="P76" s="377">
        <f t="shared" si="17"/>
        <v>0</v>
      </c>
      <c r="Q76" s="371"/>
      <c r="R76" s="90">
        <f t="shared" si="18"/>
        <v>5.0660281089552978E-2</v>
      </c>
      <c r="S76" s="90">
        <f t="shared" si="19"/>
        <v>5.0764546987047236E-2</v>
      </c>
      <c r="T76" s="315">
        <f t="shared" si="20"/>
        <v>0</v>
      </c>
      <c r="U76" s="105">
        <v>0</v>
      </c>
    </row>
    <row r="77" spans="2:21" s="14" customFormat="1" ht="13.5" customHeight="1">
      <c r="B77" s="234">
        <v>72</v>
      </c>
      <c r="C77" s="22" t="s">
        <v>27</v>
      </c>
      <c r="D77" s="107">
        <f>市区町村別_歯科医療費!F77</f>
        <v>114196140</v>
      </c>
      <c r="E77" s="318">
        <v>968717420</v>
      </c>
      <c r="F77" s="384">
        <v>616628650</v>
      </c>
      <c r="G77" s="384">
        <f t="shared" si="12"/>
        <v>1585346070</v>
      </c>
      <c r="H77" s="112">
        <v>257795160</v>
      </c>
      <c r="I77" s="112">
        <f t="shared" si="13"/>
        <v>1957337370</v>
      </c>
      <c r="J77" s="240">
        <f t="shared" si="14"/>
        <v>5.8342594255991753E-2</v>
      </c>
      <c r="M77" s="188" t="str">
        <f t="shared" si="15"/>
        <v>岸和田市</v>
      </c>
      <c r="N77" s="372">
        <f t="shared" si="16"/>
        <v>4.0780873727747878E-2</v>
      </c>
      <c r="O77" s="372">
        <f t="shared" si="11"/>
        <v>4.1122054576326304E-2</v>
      </c>
      <c r="P77" s="377">
        <f t="shared" si="17"/>
        <v>0</v>
      </c>
      <c r="Q77" s="371"/>
      <c r="R77" s="90">
        <f t="shared" si="18"/>
        <v>5.0660281089552978E-2</v>
      </c>
      <c r="S77" s="90">
        <f t="shared" si="19"/>
        <v>5.0764546987047236E-2</v>
      </c>
      <c r="T77" s="315">
        <f t="shared" si="20"/>
        <v>0</v>
      </c>
      <c r="U77" s="105">
        <v>0</v>
      </c>
    </row>
    <row r="78" spans="2:21" s="14" customFormat="1" ht="13.5" customHeight="1">
      <c r="B78" s="234">
        <v>73</v>
      </c>
      <c r="C78" s="22" t="s">
        <v>28</v>
      </c>
      <c r="D78" s="107">
        <f>市区町村別_歯科医療費!F78</f>
        <v>135289710</v>
      </c>
      <c r="E78" s="318">
        <v>1397547700</v>
      </c>
      <c r="F78" s="384">
        <v>930919940</v>
      </c>
      <c r="G78" s="384">
        <f t="shared" si="12"/>
        <v>2328467640</v>
      </c>
      <c r="H78" s="112">
        <v>342599450</v>
      </c>
      <c r="I78" s="112">
        <f t="shared" si="13"/>
        <v>2806356800</v>
      </c>
      <c r="J78" s="240">
        <f t="shared" si="14"/>
        <v>4.8208306940870811E-2</v>
      </c>
      <c r="M78" s="188" t="str">
        <f t="shared" si="15"/>
        <v>貝塚市</v>
      </c>
      <c r="N78" s="372">
        <f t="shared" si="16"/>
        <v>3.8148710606878987E-2</v>
      </c>
      <c r="O78" s="372">
        <f t="shared" si="11"/>
        <v>3.8214053462038787E-2</v>
      </c>
      <c r="P78" s="377">
        <f t="shared" si="17"/>
        <v>0</v>
      </c>
      <c r="Q78" s="371"/>
      <c r="R78" s="90">
        <f t="shared" si="18"/>
        <v>5.0660281089552978E-2</v>
      </c>
      <c r="S78" s="90">
        <f t="shared" si="19"/>
        <v>5.0764546987047236E-2</v>
      </c>
      <c r="T78" s="315">
        <f t="shared" si="20"/>
        <v>0</v>
      </c>
      <c r="U78" s="105">
        <v>0</v>
      </c>
    </row>
    <row r="79" spans="2:21" s="14" customFormat="1" ht="13.5" customHeight="1" thickBot="1">
      <c r="B79" s="234">
        <v>74</v>
      </c>
      <c r="C79" s="22" t="s">
        <v>29</v>
      </c>
      <c r="D79" s="107">
        <f>市区町村別_歯科医療費!F79</f>
        <v>55626530</v>
      </c>
      <c r="E79" s="318">
        <v>656404820</v>
      </c>
      <c r="F79" s="384">
        <v>450806960</v>
      </c>
      <c r="G79" s="384">
        <f t="shared" si="12"/>
        <v>1107211780</v>
      </c>
      <c r="H79" s="112">
        <v>155603730</v>
      </c>
      <c r="I79" s="112">
        <f t="shared" si="13"/>
        <v>1318442040</v>
      </c>
      <c r="J79" s="240">
        <f t="shared" si="14"/>
        <v>4.2191107619717588E-2</v>
      </c>
      <c r="M79" s="188" t="str">
        <f>INDEX($C$6:$C$79,MATCH(N79,J$6:J$79,0))</f>
        <v>岬町</v>
      </c>
      <c r="N79" s="372">
        <f t="shared" si="16"/>
        <v>3.7405862601231146E-2</v>
      </c>
      <c r="O79" s="372">
        <f t="shared" si="11"/>
        <v>3.8641978353596361E-2</v>
      </c>
      <c r="P79" s="377">
        <f>(ROUND(N79,3)-ROUND(O79,3))*100</f>
        <v>-0.20000000000000018</v>
      </c>
      <c r="Q79" s="371"/>
      <c r="R79" s="90">
        <f t="shared" si="18"/>
        <v>5.0660281089552978E-2</v>
      </c>
      <c r="S79" s="90">
        <f>$U$162</f>
        <v>5.0764546987047236E-2</v>
      </c>
      <c r="T79" s="315">
        <f t="shared" si="20"/>
        <v>0</v>
      </c>
      <c r="U79" s="105">
        <v>999</v>
      </c>
    </row>
    <row r="80" spans="2:21" s="14" customFormat="1" ht="13.5" customHeight="1" thickTop="1">
      <c r="B80" s="419" t="s">
        <v>0</v>
      </c>
      <c r="C80" s="420"/>
      <c r="D80" s="110">
        <f>年齢階層別_医療費全体における歯科医療費!C13</f>
        <v>65835530700</v>
      </c>
      <c r="E80" s="111">
        <f>年齢階層別_医療費全体における歯科医療費!D13</f>
        <v>643616247520</v>
      </c>
      <c r="F80" s="111">
        <f>年齢階層別_医療費全体における歯科医療費!E13</f>
        <v>399970757340</v>
      </c>
      <c r="G80" s="111">
        <f>年齢階層別_医療費全体における歯科医療費!F13</f>
        <v>1043587004860</v>
      </c>
      <c r="H80" s="113">
        <f>年齢階層別_医療費全体における歯科医療費!G13</f>
        <v>190126722440</v>
      </c>
      <c r="I80" s="113">
        <f>年齢階層別_医療費全体における歯科医療費!H13</f>
        <v>1299549258000</v>
      </c>
      <c r="J80" s="241">
        <f>年齢階層別_医療費全体における歯科医療費!I13</f>
        <v>5.0660281089552978E-2</v>
      </c>
      <c r="M80" s="15"/>
      <c r="N80" s="15"/>
      <c r="O80" s="15"/>
      <c r="P80" s="15"/>
      <c r="Q80" s="18"/>
      <c r="R80" s="19"/>
    </row>
    <row r="84" spans="6:21">
      <c r="M84" s="13" t="s">
        <v>386</v>
      </c>
    </row>
    <row r="85" spans="6:21">
      <c r="M85" s="416"/>
      <c r="N85" s="416" t="s">
        <v>85</v>
      </c>
      <c r="O85" s="356" t="s">
        <v>58</v>
      </c>
      <c r="P85" s="356" t="s">
        <v>59</v>
      </c>
      <c r="Q85" s="356" t="s">
        <v>60</v>
      </c>
      <c r="R85" s="356" t="s">
        <v>223</v>
      </c>
      <c r="S85" s="356" t="s">
        <v>148</v>
      </c>
      <c r="T85" s="356" t="s">
        <v>224</v>
      </c>
      <c r="U85" s="356" t="s">
        <v>225</v>
      </c>
    </row>
    <row r="86" spans="6:21">
      <c r="M86" s="416"/>
      <c r="N86" s="416"/>
      <c r="O86" s="406" t="s">
        <v>226</v>
      </c>
      <c r="P86" s="416" t="s">
        <v>367</v>
      </c>
      <c r="Q86" s="416"/>
      <c r="R86" s="416"/>
      <c r="S86" s="406" t="s">
        <v>227</v>
      </c>
      <c r="T86" s="406" t="s">
        <v>228</v>
      </c>
      <c r="U86" s="408" t="s">
        <v>350</v>
      </c>
    </row>
    <row r="87" spans="6:21">
      <c r="M87" s="416"/>
      <c r="N87" s="416"/>
      <c r="O87" s="407"/>
      <c r="P87" s="354" t="s">
        <v>232</v>
      </c>
      <c r="Q87" s="354" t="s">
        <v>368</v>
      </c>
      <c r="R87" s="354" t="s">
        <v>229</v>
      </c>
      <c r="S87" s="407"/>
      <c r="T87" s="407"/>
      <c r="U87" s="409"/>
    </row>
    <row r="88" spans="6:21">
      <c r="F88" s="20"/>
      <c r="M88" s="298">
        <v>1</v>
      </c>
      <c r="N88" s="11" t="s">
        <v>50</v>
      </c>
      <c r="O88" s="357">
        <v>17868107780</v>
      </c>
      <c r="P88" s="317">
        <v>167662752230</v>
      </c>
      <c r="Q88" s="357">
        <v>111965333510</v>
      </c>
      <c r="R88" s="357">
        <v>279628085740</v>
      </c>
      <c r="S88" s="112">
        <v>51030538350</v>
      </c>
      <c r="T88" s="112">
        <v>348526731870</v>
      </c>
      <c r="U88" s="358">
        <v>5.1267538888996267E-2</v>
      </c>
    </row>
    <row r="89" spans="6:21">
      <c r="M89" s="298">
        <v>2</v>
      </c>
      <c r="N89" s="11" t="s">
        <v>67</v>
      </c>
      <c r="O89" s="357">
        <v>697591410</v>
      </c>
      <c r="P89" s="317">
        <v>5980496850</v>
      </c>
      <c r="Q89" s="357">
        <v>3868491290</v>
      </c>
      <c r="R89" s="357">
        <v>9848988140</v>
      </c>
      <c r="S89" s="112">
        <v>1855994640</v>
      </c>
      <c r="T89" s="112">
        <v>12402574190</v>
      </c>
      <c r="U89" s="358">
        <v>5.6245695394626781E-2</v>
      </c>
    </row>
    <row r="90" spans="6:21">
      <c r="M90" s="298">
        <v>3</v>
      </c>
      <c r="N90" s="12" t="s">
        <v>68</v>
      </c>
      <c r="O90" s="357">
        <v>466616690</v>
      </c>
      <c r="P90" s="317">
        <v>4393874040</v>
      </c>
      <c r="Q90" s="357">
        <v>2579022740</v>
      </c>
      <c r="R90" s="357">
        <v>6972896780</v>
      </c>
      <c r="S90" s="112">
        <v>1207984840</v>
      </c>
      <c r="T90" s="112">
        <v>8647498310</v>
      </c>
      <c r="U90" s="358">
        <v>5.3959731852205477E-2</v>
      </c>
    </row>
    <row r="91" spans="6:21">
      <c r="M91" s="298">
        <v>4</v>
      </c>
      <c r="N91" s="12" t="s">
        <v>69</v>
      </c>
      <c r="O91" s="357">
        <v>490216080</v>
      </c>
      <c r="P91" s="317">
        <v>5198438190</v>
      </c>
      <c r="Q91" s="357">
        <v>2870457480</v>
      </c>
      <c r="R91" s="357">
        <v>8068895670</v>
      </c>
      <c r="S91" s="112">
        <v>1262286280</v>
      </c>
      <c r="T91" s="112">
        <v>9821398030</v>
      </c>
      <c r="U91" s="358">
        <v>4.9913065176933877E-2</v>
      </c>
    </row>
    <row r="92" spans="6:21">
      <c r="M92" s="298">
        <v>5</v>
      </c>
      <c r="N92" s="12" t="s">
        <v>70</v>
      </c>
      <c r="O92" s="357">
        <v>400780860</v>
      </c>
      <c r="P92" s="317">
        <v>3430237920</v>
      </c>
      <c r="Q92" s="357">
        <v>2308574030</v>
      </c>
      <c r="R92" s="357">
        <v>5738811950</v>
      </c>
      <c r="S92" s="112">
        <v>1249575600</v>
      </c>
      <c r="T92" s="112">
        <v>7389168410</v>
      </c>
      <c r="U92" s="358">
        <v>5.4238966790580968E-2</v>
      </c>
    </row>
    <row r="93" spans="6:21">
      <c r="M93" s="298">
        <v>6</v>
      </c>
      <c r="N93" s="12" t="s">
        <v>71</v>
      </c>
      <c r="O93" s="357">
        <v>535597630</v>
      </c>
      <c r="P93" s="317">
        <v>5702781120</v>
      </c>
      <c r="Q93" s="357">
        <v>3460106430</v>
      </c>
      <c r="R93" s="357">
        <v>9162887550</v>
      </c>
      <c r="S93" s="112">
        <v>1677993440</v>
      </c>
      <c r="T93" s="112">
        <v>11376478620</v>
      </c>
      <c r="U93" s="358">
        <v>4.7079386151916314E-2</v>
      </c>
    </row>
    <row r="94" spans="6:21">
      <c r="M94" s="298">
        <v>7</v>
      </c>
      <c r="N94" s="12" t="s">
        <v>72</v>
      </c>
      <c r="O94" s="357">
        <v>468975990</v>
      </c>
      <c r="P94" s="318">
        <v>5403741540</v>
      </c>
      <c r="Q94" s="360">
        <v>3707199050</v>
      </c>
      <c r="R94" s="360">
        <v>9110940590</v>
      </c>
      <c r="S94" s="112">
        <v>1327434540</v>
      </c>
      <c r="T94" s="112">
        <v>10907351120</v>
      </c>
      <c r="U94" s="358">
        <v>4.2996322832229497E-2</v>
      </c>
    </row>
    <row r="95" spans="6:21">
      <c r="M95" s="298">
        <v>8</v>
      </c>
      <c r="N95" s="12" t="s">
        <v>51</v>
      </c>
      <c r="O95" s="357">
        <v>426153890</v>
      </c>
      <c r="P95" s="318">
        <v>3616017780</v>
      </c>
      <c r="Q95" s="360">
        <v>2645858490</v>
      </c>
      <c r="R95" s="360">
        <v>6261876270</v>
      </c>
      <c r="S95" s="112">
        <v>1224351710</v>
      </c>
      <c r="T95" s="112">
        <v>7912381870</v>
      </c>
      <c r="U95" s="358">
        <v>5.3859115624306945E-2</v>
      </c>
    </row>
    <row r="96" spans="6:21">
      <c r="M96" s="298">
        <v>9</v>
      </c>
      <c r="N96" s="12" t="s">
        <v>73</v>
      </c>
      <c r="O96" s="357">
        <v>235290670</v>
      </c>
      <c r="P96" s="317">
        <v>2660966070</v>
      </c>
      <c r="Q96" s="357">
        <v>1488595900</v>
      </c>
      <c r="R96" s="357">
        <v>4149561970</v>
      </c>
      <c r="S96" s="112">
        <v>766655110</v>
      </c>
      <c r="T96" s="112">
        <v>5151507750</v>
      </c>
      <c r="U96" s="358">
        <v>4.5674136858281929E-2</v>
      </c>
    </row>
    <row r="97" spans="13:21">
      <c r="M97" s="298">
        <v>10</v>
      </c>
      <c r="N97" s="12" t="s">
        <v>52</v>
      </c>
      <c r="O97" s="357">
        <v>612696460</v>
      </c>
      <c r="P97" s="317">
        <v>5750319590</v>
      </c>
      <c r="Q97" s="357">
        <v>3711078650</v>
      </c>
      <c r="R97" s="357">
        <v>9461398240</v>
      </c>
      <c r="S97" s="112">
        <v>1888692800</v>
      </c>
      <c r="T97" s="112">
        <v>11962787500</v>
      </c>
      <c r="U97" s="358">
        <v>5.1216863962517095E-2</v>
      </c>
    </row>
    <row r="98" spans="13:21">
      <c r="M98" s="298">
        <v>11</v>
      </c>
      <c r="N98" s="12" t="s">
        <v>53</v>
      </c>
      <c r="O98" s="357">
        <v>1044101260</v>
      </c>
      <c r="P98" s="317">
        <v>10820263410</v>
      </c>
      <c r="Q98" s="357">
        <v>6593385170</v>
      </c>
      <c r="R98" s="357">
        <v>17413648580</v>
      </c>
      <c r="S98" s="112">
        <v>3218863030</v>
      </c>
      <c r="T98" s="112">
        <v>21676612870</v>
      </c>
      <c r="U98" s="358">
        <v>4.8167177513467309E-2</v>
      </c>
    </row>
    <row r="99" spans="13:21">
      <c r="M99" s="298">
        <v>12</v>
      </c>
      <c r="N99" s="12" t="s">
        <v>74</v>
      </c>
      <c r="O99" s="357">
        <v>543102150</v>
      </c>
      <c r="P99" s="317">
        <v>5322821160</v>
      </c>
      <c r="Q99" s="357">
        <v>3413631190</v>
      </c>
      <c r="R99" s="357">
        <v>8736452350</v>
      </c>
      <c r="S99" s="112">
        <v>1652411920</v>
      </c>
      <c r="T99" s="112">
        <v>10931966420</v>
      </c>
      <c r="U99" s="358">
        <v>4.968018827851467E-2</v>
      </c>
    </row>
    <row r="100" spans="13:21">
      <c r="M100" s="298">
        <v>13</v>
      </c>
      <c r="N100" s="12" t="s">
        <v>75</v>
      </c>
      <c r="O100" s="357">
        <v>1008873470</v>
      </c>
      <c r="P100" s="317">
        <v>9587305700</v>
      </c>
      <c r="Q100" s="357">
        <v>6287576410</v>
      </c>
      <c r="R100" s="357">
        <v>15874882110</v>
      </c>
      <c r="S100" s="112">
        <v>2571938060</v>
      </c>
      <c r="T100" s="112">
        <v>19455693640</v>
      </c>
      <c r="U100" s="358">
        <v>5.1854921683481034E-2</v>
      </c>
    </row>
    <row r="101" spans="13:21">
      <c r="M101" s="298">
        <v>14</v>
      </c>
      <c r="N101" s="12" t="s">
        <v>76</v>
      </c>
      <c r="O101" s="357">
        <v>711367650</v>
      </c>
      <c r="P101" s="317">
        <v>6608520590</v>
      </c>
      <c r="Q101" s="357">
        <v>4987511380</v>
      </c>
      <c r="R101" s="357">
        <v>11596031970</v>
      </c>
      <c r="S101" s="112">
        <v>1712425640</v>
      </c>
      <c r="T101" s="112">
        <v>14019825260</v>
      </c>
      <c r="U101" s="358">
        <v>5.0740122420042201E-2</v>
      </c>
    </row>
    <row r="102" spans="13:21">
      <c r="M102" s="298">
        <v>15</v>
      </c>
      <c r="N102" s="12" t="s">
        <v>77</v>
      </c>
      <c r="O102" s="357">
        <v>1159380500</v>
      </c>
      <c r="P102" s="318">
        <v>10733062700</v>
      </c>
      <c r="Q102" s="360">
        <v>7696243080</v>
      </c>
      <c r="R102" s="360">
        <v>18429305780</v>
      </c>
      <c r="S102" s="112">
        <v>3051821020</v>
      </c>
      <c r="T102" s="112">
        <v>22640507300</v>
      </c>
      <c r="U102" s="358">
        <v>5.1208238606914959E-2</v>
      </c>
    </row>
    <row r="103" spans="13:21">
      <c r="M103" s="298">
        <v>16</v>
      </c>
      <c r="N103" s="12" t="s">
        <v>54</v>
      </c>
      <c r="O103" s="357">
        <v>812011090</v>
      </c>
      <c r="P103" s="318">
        <v>6705468160</v>
      </c>
      <c r="Q103" s="360">
        <v>5051339900</v>
      </c>
      <c r="R103" s="360">
        <v>11756808060</v>
      </c>
      <c r="S103" s="112">
        <v>2318433950</v>
      </c>
      <c r="T103" s="112">
        <v>14887253100</v>
      </c>
      <c r="U103" s="358">
        <v>5.4544050843066544E-2</v>
      </c>
    </row>
    <row r="104" spans="13:21">
      <c r="M104" s="298">
        <v>17</v>
      </c>
      <c r="N104" s="12" t="s">
        <v>78</v>
      </c>
      <c r="O104" s="357">
        <v>1131421790</v>
      </c>
      <c r="P104" s="317">
        <v>10725714700</v>
      </c>
      <c r="Q104" s="357">
        <v>7000122040</v>
      </c>
      <c r="R104" s="357">
        <v>17725836740</v>
      </c>
      <c r="S104" s="112">
        <v>3546523780</v>
      </c>
      <c r="T104" s="112">
        <v>22403782310</v>
      </c>
      <c r="U104" s="358">
        <v>5.050137402446489E-2</v>
      </c>
    </row>
    <row r="105" spans="13:21">
      <c r="M105" s="298">
        <v>18</v>
      </c>
      <c r="N105" s="12" t="s">
        <v>55</v>
      </c>
      <c r="O105" s="357">
        <v>1117047240</v>
      </c>
      <c r="P105" s="317">
        <v>9115569170</v>
      </c>
      <c r="Q105" s="357">
        <v>6693275480</v>
      </c>
      <c r="R105" s="357">
        <v>15808844650</v>
      </c>
      <c r="S105" s="112">
        <v>2873487200</v>
      </c>
      <c r="T105" s="112">
        <v>19799379090</v>
      </c>
      <c r="U105" s="358">
        <v>5.6418296499216126E-2</v>
      </c>
    </row>
    <row r="106" spans="13:21">
      <c r="M106" s="298">
        <v>19</v>
      </c>
      <c r="N106" s="12" t="s">
        <v>79</v>
      </c>
      <c r="O106" s="357">
        <v>618589760</v>
      </c>
      <c r="P106" s="317">
        <v>6782605190</v>
      </c>
      <c r="Q106" s="357">
        <v>4012217000</v>
      </c>
      <c r="R106" s="357">
        <v>10794822190</v>
      </c>
      <c r="S106" s="112">
        <v>2039140820</v>
      </c>
      <c r="T106" s="112">
        <v>13452552770</v>
      </c>
      <c r="U106" s="358">
        <v>4.5983076266349412E-2</v>
      </c>
    </row>
    <row r="107" spans="13:21">
      <c r="M107" s="298">
        <v>20</v>
      </c>
      <c r="N107" s="12" t="s">
        <v>80</v>
      </c>
      <c r="O107" s="357">
        <v>1085978670</v>
      </c>
      <c r="P107" s="317">
        <v>10362253260</v>
      </c>
      <c r="Q107" s="357">
        <v>6686785430</v>
      </c>
      <c r="R107" s="357">
        <v>17049038690</v>
      </c>
      <c r="S107" s="112">
        <v>3237829710</v>
      </c>
      <c r="T107" s="112">
        <v>21372847070</v>
      </c>
      <c r="U107" s="358">
        <v>5.0811137441971133E-2</v>
      </c>
    </row>
    <row r="108" spans="13:21">
      <c r="M108" s="298">
        <v>21</v>
      </c>
      <c r="N108" s="12" t="s">
        <v>81</v>
      </c>
      <c r="O108" s="357">
        <v>703226150</v>
      </c>
      <c r="P108" s="317">
        <v>6556762720</v>
      </c>
      <c r="Q108" s="357">
        <v>4927200180</v>
      </c>
      <c r="R108" s="357">
        <v>11483962900</v>
      </c>
      <c r="S108" s="112">
        <v>1908069540</v>
      </c>
      <c r="T108" s="112">
        <v>14095258590</v>
      </c>
      <c r="U108" s="358">
        <v>4.9890971883191255E-2</v>
      </c>
    </row>
    <row r="109" spans="13:21">
      <c r="M109" s="298">
        <v>22</v>
      </c>
      <c r="N109" s="12" t="s">
        <v>56</v>
      </c>
      <c r="O109" s="357">
        <v>935656020</v>
      </c>
      <c r="P109" s="317">
        <v>8635508540</v>
      </c>
      <c r="Q109" s="357">
        <v>5501358820</v>
      </c>
      <c r="R109" s="357">
        <v>14136867360</v>
      </c>
      <c r="S109" s="112">
        <v>2977797670</v>
      </c>
      <c r="T109" s="112">
        <v>18050321050</v>
      </c>
      <c r="U109" s="358">
        <v>5.1835976623806367E-2</v>
      </c>
    </row>
    <row r="110" spans="13:21">
      <c r="M110" s="298">
        <v>23</v>
      </c>
      <c r="N110" s="12" t="s">
        <v>82</v>
      </c>
      <c r="O110" s="357">
        <v>1504958520</v>
      </c>
      <c r="P110" s="318">
        <v>13592180420</v>
      </c>
      <c r="Q110" s="360">
        <v>10042701740</v>
      </c>
      <c r="R110" s="360">
        <v>23634882160</v>
      </c>
      <c r="S110" s="112">
        <v>4147949180</v>
      </c>
      <c r="T110" s="112">
        <v>29287789860</v>
      </c>
      <c r="U110" s="358">
        <v>5.1385185676144425E-2</v>
      </c>
    </row>
    <row r="111" spans="13:21">
      <c r="M111" s="298">
        <v>24</v>
      </c>
      <c r="N111" s="12" t="s">
        <v>83</v>
      </c>
      <c r="O111" s="357">
        <v>732369440</v>
      </c>
      <c r="P111" s="318">
        <v>5935736990</v>
      </c>
      <c r="Q111" s="360">
        <v>3891756290</v>
      </c>
      <c r="R111" s="360">
        <v>9827493280</v>
      </c>
      <c r="S111" s="112">
        <v>2017942650</v>
      </c>
      <c r="T111" s="112">
        <v>12577805370</v>
      </c>
      <c r="U111" s="358">
        <v>5.8227124562351212E-2</v>
      </c>
    </row>
    <row r="112" spans="13:21">
      <c r="M112" s="298">
        <v>25</v>
      </c>
      <c r="N112" s="12" t="s">
        <v>84</v>
      </c>
      <c r="O112" s="357">
        <v>426104390</v>
      </c>
      <c r="P112" s="317">
        <v>4042106420</v>
      </c>
      <c r="Q112" s="357">
        <v>2540845340</v>
      </c>
      <c r="R112" s="357">
        <v>6582951760</v>
      </c>
      <c r="S112" s="112">
        <v>1294935220</v>
      </c>
      <c r="T112" s="112">
        <v>8303991370</v>
      </c>
      <c r="U112" s="358">
        <v>5.131320241244422E-2</v>
      </c>
    </row>
    <row r="113" spans="13:21">
      <c r="M113" s="298">
        <v>26</v>
      </c>
      <c r="N113" s="12" t="s">
        <v>30</v>
      </c>
      <c r="O113" s="357">
        <v>6509604440</v>
      </c>
      <c r="P113" s="317">
        <v>63147458930</v>
      </c>
      <c r="Q113" s="357">
        <v>38196826070</v>
      </c>
      <c r="R113" s="357">
        <v>101344285000</v>
      </c>
      <c r="S113" s="112">
        <v>16647012990</v>
      </c>
      <c r="T113" s="112">
        <v>124500902430</v>
      </c>
      <c r="U113" s="358">
        <v>5.2285600449040855E-2</v>
      </c>
    </row>
    <row r="114" spans="13:21">
      <c r="M114" s="298">
        <v>27</v>
      </c>
      <c r="N114" s="12" t="s">
        <v>31</v>
      </c>
      <c r="O114" s="357">
        <v>1079575990</v>
      </c>
      <c r="P114" s="317">
        <v>10496099380</v>
      </c>
      <c r="Q114" s="357">
        <v>5922989220</v>
      </c>
      <c r="R114" s="357">
        <v>16419088600</v>
      </c>
      <c r="S114" s="112">
        <v>2801635480</v>
      </c>
      <c r="T114" s="112">
        <v>20300300070</v>
      </c>
      <c r="U114" s="358">
        <v>5.3180297152129734E-2</v>
      </c>
    </row>
    <row r="115" spans="13:21">
      <c r="M115" s="298">
        <v>28</v>
      </c>
      <c r="N115" s="12" t="s">
        <v>32</v>
      </c>
      <c r="O115" s="357">
        <v>884872140</v>
      </c>
      <c r="P115" s="317">
        <v>8828195110</v>
      </c>
      <c r="Q115" s="357">
        <v>5152745580</v>
      </c>
      <c r="R115" s="357">
        <v>13980940690</v>
      </c>
      <c r="S115" s="112">
        <v>2339066910</v>
      </c>
      <c r="T115" s="112">
        <v>17204879740</v>
      </c>
      <c r="U115" s="358">
        <v>5.1431463246019757E-2</v>
      </c>
    </row>
    <row r="116" spans="13:21">
      <c r="M116" s="298">
        <v>29</v>
      </c>
      <c r="N116" s="12" t="s">
        <v>33</v>
      </c>
      <c r="O116" s="357">
        <v>783355150</v>
      </c>
      <c r="P116" s="317">
        <v>7312726660</v>
      </c>
      <c r="Q116" s="357">
        <v>4646416250</v>
      </c>
      <c r="R116" s="357">
        <v>11959142910</v>
      </c>
      <c r="S116" s="112">
        <v>1756528530</v>
      </c>
      <c r="T116" s="112">
        <v>14499026590</v>
      </c>
      <c r="U116" s="358">
        <v>5.4028120104302808E-2</v>
      </c>
    </row>
    <row r="117" spans="13:21">
      <c r="M117" s="298">
        <v>30</v>
      </c>
      <c r="N117" s="12" t="s">
        <v>34</v>
      </c>
      <c r="O117" s="357">
        <v>1032894000</v>
      </c>
      <c r="P117" s="317">
        <v>9716646240</v>
      </c>
      <c r="Q117" s="357">
        <v>5936504440</v>
      </c>
      <c r="R117" s="357">
        <v>15653150680</v>
      </c>
      <c r="S117" s="112">
        <v>2873943170</v>
      </c>
      <c r="T117" s="112">
        <v>19559987850</v>
      </c>
      <c r="U117" s="358">
        <v>5.2806474519359173E-2</v>
      </c>
    </row>
    <row r="118" spans="13:21">
      <c r="M118" s="298">
        <v>31</v>
      </c>
      <c r="N118" s="12" t="s">
        <v>35</v>
      </c>
      <c r="O118" s="357">
        <v>1372639410</v>
      </c>
      <c r="P118" s="318">
        <v>12122562440</v>
      </c>
      <c r="Q118" s="360">
        <v>8124179610</v>
      </c>
      <c r="R118" s="360">
        <v>20246742050</v>
      </c>
      <c r="S118" s="112">
        <v>3127837540</v>
      </c>
      <c r="T118" s="112">
        <v>24747219000</v>
      </c>
      <c r="U118" s="358">
        <v>5.5466410589408044E-2</v>
      </c>
    </row>
    <row r="119" spans="13:21">
      <c r="M119" s="298">
        <v>32</v>
      </c>
      <c r="N119" s="12" t="s">
        <v>36</v>
      </c>
      <c r="O119" s="357">
        <v>1056070630</v>
      </c>
      <c r="P119" s="318">
        <v>11414799380</v>
      </c>
      <c r="Q119" s="360">
        <v>6390676730</v>
      </c>
      <c r="R119" s="360">
        <v>17805476110</v>
      </c>
      <c r="S119" s="112">
        <v>2958490210</v>
      </c>
      <c r="T119" s="112">
        <v>21820036950</v>
      </c>
      <c r="U119" s="358">
        <v>4.839912198223844E-2</v>
      </c>
    </row>
    <row r="120" spans="13:21">
      <c r="M120" s="298">
        <v>33</v>
      </c>
      <c r="N120" s="12" t="s">
        <v>37</v>
      </c>
      <c r="O120" s="357">
        <v>300197120</v>
      </c>
      <c r="P120" s="317">
        <v>3256429720</v>
      </c>
      <c r="Q120" s="357">
        <v>2023314240</v>
      </c>
      <c r="R120" s="357">
        <v>5279743960</v>
      </c>
      <c r="S120" s="112">
        <v>789511150</v>
      </c>
      <c r="T120" s="112">
        <v>6369452230</v>
      </c>
      <c r="U120" s="358">
        <v>4.7130759311778368E-2</v>
      </c>
    </row>
    <row r="121" spans="13:21">
      <c r="M121" s="298">
        <v>34</v>
      </c>
      <c r="N121" s="12" t="s">
        <v>38</v>
      </c>
      <c r="O121" s="357">
        <v>1208273570</v>
      </c>
      <c r="P121" s="317">
        <v>16403122300</v>
      </c>
      <c r="Q121" s="357">
        <v>8006839600</v>
      </c>
      <c r="R121" s="357">
        <v>24409961900</v>
      </c>
      <c r="S121" s="112">
        <v>3764381290</v>
      </c>
      <c r="T121" s="112">
        <v>29382616760</v>
      </c>
      <c r="U121" s="358">
        <v>4.1122054576326304E-2</v>
      </c>
    </row>
    <row r="122" spans="13:21">
      <c r="M122" s="298">
        <v>35</v>
      </c>
      <c r="N122" s="12" t="s">
        <v>1</v>
      </c>
      <c r="O122" s="357">
        <v>2975746220</v>
      </c>
      <c r="P122" s="317">
        <v>26072872930</v>
      </c>
      <c r="Q122" s="357">
        <v>17245872790</v>
      </c>
      <c r="R122" s="357">
        <v>43318745720</v>
      </c>
      <c r="S122" s="112">
        <v>8541737960</v>
      </c>
      <c r="T122" s="112">
        <v>54836229900</v>
      </c>
      <c r="U122" s="358">
        <v>5.426606142374496E-2</v>
      </c>
    </row>
    <row r="123" spans="13:21">
      <c r="M123" s="298">
        <v>36</v>
      </c>
      <c r="N123" s="12" t="s">
        <v>2</v>
      </c>
      <c r="O123" s="357">
        <v>768433440</v>
      </c>
      <c r="P123" s="317">
        <v>7398305240</v>
      </c>
      <c r="Q123" s="357">
        <v>4871270430</v>
      </c>
      <c r="R123" s="357">
        <v>12269575670</v>
      </c>
      <c r="S123" s="112">
        <v>2098286470</v>
      </c>
      <c r="T123" s="112">
        <v>15136295580</v>
      </c>
      <c r="U123" s="358">
        <v>5.0767602676532825E-2</v>
      </c>
    </row>
    <row r="124" spans="13:21">
      <c r="M124" s="298">
        <v>37</v>
      </c>
      <c r="N124" s="12" t="s">
        <v>3</v>
      </c>
      <c r="O124" s="357">
        <v>2533179230</v>
      </c>
      <c r="P124" s="317">
        <v>23105386080</v>
      </c>
      <c r="Q124" s="357">
        <v>14377834300</v>
      </c>
      <c r="R124" s="357">
        <v>37483220380</v>
      </c>
      <c r="S124" s="112">
        <v>7652323180</v>
      </c>
      <c r="T124" s="112">
        <v>47668722790</v>
      </c>
      <c r="U124" s="358">
        <v>5.3141327934454606E-2</v>
      </c>
    </row>
    <row r="125" spans="13:21">
      <c r="M125" s="298">
        <v>38</v>
      </c>
      <c r="N125" s="22" t="s">
        <v>39</v>
      </c>
      <c r="O125" s="357">
        <v>515148840</v>
      </c>
      <c r="P125" s="317">
        <v>5588436380</v>
      </c>
      <c r="Q125" s="357">
        <v>3061976110</v>
      </c>
      <c r="R125" s="357">
        <v>8650412490</v>
      </c>
      <c r="S125" s="112">
        <v>1563289360</v>
      </c>
      <c r="T125" s="112">
        <v>10728850690</v>
      </c>
      <c r="U125" s="358">
        <v>4.8015286528328038E-2</v>
      </c>
    </row>
    <row r="126" spans="13:21">
      <c r="M126" s="298">
        <v>39</v>
      </c>
      <c r="N126" s="22" t="s">
        <v>7</v>
      </c>
      <c r="O126" s="357">
        <v>2621611020</v>
      </c>
      <c r="P126" s="318">
        <v>26556229060</v>
      </c>
      <c r="Q126" s="360">
        <v>15822722860</v>
      </c>
      <c r="R126" s="360">
        <v>42378951920</v>
      </c>
      <c r="S126" s="112">
        <v>9380048190</v>
      </c>
      <c r="T126" s="112">
        <v>54380611130</v>
      </c>
      <c r="U126" s="358">
        <v>4.8208561204523555E-2</v>
      </c>
    </row>
    <row r="127" spans="13:21">
      <c r="M127" s="298">
        <v>40</v>
      </c>
      <c r="N127" s="22" t="s">
        <v>40</v>
      </c>
      <c r="O127" s="357">
        <v>493378440</v>
      </c>
      <c r="P127" s="318">
        <v>7299961170</v>
      </c>
      <c r="Q127" s="360">
        <v>3420417180</v>
      </c>
      <c r="R127" s="360">
        <v>10720378350</v>
      </c>
      <c r="S127" s="112">
        <v>1697159360</v>
      </c>
      <c r="T127" s="112">
        <v>12910916150</v>
      </c>
      <c r="U127" s="358">
        <v>3.8214053462038787E-2</v>
      </c>
    </row>
    <row r="128" spans="13:21">
      <c r="M128" s="298">
        <v>41</v>
      </c>
      <c r="N128" s="22" t="s">
        <v>11</v>
      </c>
      <c r="O128" s="357">
        <v>1107924840</v>
      </c>
      <c r="P128" s="317">
        <v>10423049970</v>
      </c>
      <c r="Q128" s="357">
        <v>7435335110</v>
      </c>
      <c r="R128" s="357">
        <v>17858385080</v>
      </c>
      <c r="S128" s="112">
        <v>3046733640</v>
      </c>
      <c r="T128" s="112">
        <v>22013043560</v>
      </c>
      <c r="U128" s="358">
        <v>5.0330379666954153E-2</v>
      </c>
    </row>
    <row r="129" spans="13:21">
      <c r="M129" s="298">
        <v>42</v>
      </c>
      <c r="N129" s="22" t="s">
        <v>12</v>
      </c>
      <c r="O129" s="357">
        <v>2640966440</v>
      </c>
      <c r="P129" s="317">
        <v>26367637320</v>
      </c>
      <c r="Q129" s="357">
        <v>16904750450</v>
      </c>
      <c r="R129" s="357">
        <v>43272387770</v>
      </c>
      <c r="S129" s="112">
        <v>8900891110</v>
      </c>
      <c r="T129" s="112">
        <v>54814245320</v>
      </c>
      <c r="U129" s="358">
        <v>4.8180293728068424E-2</v>
      </c>
    </row>
    <row r="130" spans="13:21">
      <c r="M130" s="298">
        <v>43</v>
      </c>
      <c r="N130" s="22" t="s">
        <v>8</v>
      </c>
      <c r="O130" s="357">
        <v>1876490580</v>
      </c>
      <c r="P130" s="317">
        <v>18212322290</v>
      </c>
      <c r="Q130" s="357">
        <v>10427669280</v>
      </c>
      <c r="R130" s="357">
        <v>28639991570</v>
      </c>
      <c r="S130" s="112">
        <v>5780122360</v>
      </c>
      <c r="T130" s="112">
        <v>36296604510</v>
      </c>
      <c r="U130" s="358">
        <v>5.1698791259744754E-2</v>
      </c>
    </row>
    <row r="131" spans="13:21">
      <c r="M131" s="298">
        <v>44</v>
      </c>
      <c r="N131" s="22" t="s">
        <v>18</v>
      </c>
      <c r="O131" s="357">
        <v>2151977860</v>
      </c>
      <c r="P131" s="317">
        <v>17342861840</v>
      </c>
      <c r="Q131" s="357">
        <v>12476263400</v>
      </c>
      <c r="R131" s="357">
        <v>29819125240</v>
      </c>
      <c r="S131" s="112">
        <v>5886393590</v>
      </c>
      <c r="T131" s="112">
        <v>37857496690</v>
      </c>
      <c r="U131" s="358">
        <v>5.6844166893064582E-2</v>
      </c>
    </row>
    <row r="132" spans="13:21">
      <c r="M132" s="298">
        <v>45</v>
      </c>
      <c r="N132" s="22" t="s">
        <v>41</v>
      </c>
      <c r="O132" s="357">
        <v>615509520</v>
      </c>
      <c r="P132" s="317">
        <v>7732936260</v>
      </c>
      <c r="Q132" s="357">
        <v>4210958270</v>
      </c>
      <c r="R132" s="357">
        <v>11943894530</v>
      </c>
      <c r="S132" s="112">
        <v>2009248510</v>
      </c>
      <c r="T132" s="112">
        <v>14568652560</v>
      </c>
      <c r="U132" s="358">
        <v>4.2248898274227224E-2</v>
      </c>
    </row>
    <row r="133" spans="13:21">
      <c r="M133" s="298">
        <v>46</v>
      </c>
      <c r="N133" s="22" t="s">
        <v>21</v>
      </c>
      <c r="O133" s="357">
        <v>844801960</v>
      </c>
      <c r="P133" s="317">
        <v>8703741710</v>
      </c>
      <c r="Q133" s="357">
        <v>5367245480</v>
      </c>
      <c r="R133" s="357">
        <v>14070987190</v>
      </c>
      <c r="S133" s="112">
        <v>2250498140</v>
      </c>
      <c r="T133" s="112">
        <v>17166287290</v>
      </c>
      <c r="U133" s="358">
        <v>4.9212852245117004E-2</v>
      </c>
    </row>
    <row r="134" spans="13:21">
      <c r="M134" s="298">
        <v>47</v>
      </c>
      <c r="N134" s="22" t="s">
        <v>13</v>
      </c>
      <c r="O134" s="357">
        <v>1608663770</v>
      </c>
      <c r="P134" s="318">
        <v>16734188550</v>
      </c>
      <c r="Q134" s="360">
        <v>10375814370</v>
      </c>
      <c r="R134" s="360">
        <v>27110002920</v>
      </c>
      <c r="S134" s="112">
        <v>5579578640</v>
      </c>
      <c r="T134" s="112">
        <v>34298245330</v>
      </c>
      <c r="U134" s="358">
        <v>4.6902217723451101E-2</v>
      </c>
    </row>
    <row r="135" spans="13:21">
      <c r="M135" s="298">
        <v>48</v>
      </c>
      <c r="N135" s="22" t="s">
        <v>22</v>
      </c>
      <c r="O135" s="357">
        <v>993430100</v>
      </c>
      <c r="P135" s="318">
        <v>9151277670</v>
      </c>
      <c r="Q135" s="360">
        <v>5919910230</v>
      </c>
      <c r="R135" s="360">
        <v>15071187900</v>
      </c>
      <c r="S135" s="112">
        <v>2728303590</v>
      </c>
      <c r="T135" s="112">
        <v>18792921590</v>
      </c>
      <c r="U135" s="358">
        <v>5.2861929702756771E-2</v>
      </c>
    </row>
    <row r="136" spans="13:21">
      <c r="M136" s="298">
        <v>49</v>
      </c>
      <c r="N136" s="22" t="s">
        <v>23</v>
      </c>
      <c r="O136" s="357">
        <v>926468770</v>
      </c>
      <c r="P136" s="317">
        <v>8347676440</v>
      </c>
      <c r="Q136" s="357">
        <v>5832144900</v>
      </c>
      <c r="R136" s="357">
        <v>14179821340</v>
      </c>
      <c r="S136" s="112">
        <v>2945095270</v>
      </c>
      <c r="T136" s="112">
        <v>18051385380</v>
      </c>
      <c r="U136" s="358">
        <v>5.1323970459712161E-2</v>
      </c>
    </row>
    <row r="137" spans="13:21">
      <c r="M137" s="298">
        <v>50</v>
      </c>
      <c r="N137" s="22" t="s">
        <v>14</v>
      </c>
      <c r="O137" s="357">
        <v>870739630</v>
      </c>
      <c r="P137" s="317">
        <v>8246852770</v>
      </c>
      <c r="Q137" s="357">
        <v>5840026450</v>
      </c>
      <c r="R137" s="357">
        <v>14086879220</v>
      </c>
      <c r="S137" s="112">
        <v>1864415260</v>
      </c>
      <c r="T137" s="112">
        <v>16822034110</v>
      </c>
      <c r="U137" s="358">
        <v>5.1761851409062441E-2</v>
      </c>
    </row>
    <row r="138" spans="13:21">
      <c r="M138" s="298">
        <v>51</v>
      </c>
      <c r="N138" s="22" t="s">
        <v>42</v>
      </c>
      <c r="O138" s="357">
        <v>1189905470</v>
      </c>
      <c r="P138" s="317">
        <v>12473042800</v>
      </c>
      <c r="Q138" s="357">
        <v>7168900100</v>
      </c>
      <c r="R138" s="357">
        <v>19641942900</v>
      </c>
      <c r="S138" s="112">
        <v>3282499830</v>
      </c>
      <c r="T138" s="112">
        <v>24114348200</v>
      </c>
      <c r="U138" s="358">
        <v>4.9344293286766094E-2</v>
      </c>
    </row>
    <row r="139" spans="13:21">
      <c r="M139" s="298">
        <v>52</v>
      </c>
      <c r="N139" s="22" t="s">
        <v>4</v>
      </c>
      <c r="O139" s="357">
        <v>1029214130</v>
      </c>
      <c r="P139" s="317">
        <v>9412571970</v>
      </c>
      <c r="Q139" s="357">
        <v>5455702270</v>
      </c>
      <c r="R139" s="357">
        <v>14868274240</v>
      </c>
      <c r="S139" s="112">
        <v>2854377860</v>
      </c>
      <c r="T139" s="112">
        <v>18751866230</v>
      </c>
      <c r="U139" s="358">
        <v>5.4885957342924153E-2</v>
      </c>
    </row>
    <row r="140" spans="13:21">
      <c r="M140" s="298">
        <v>53</v>
      </c>
      <c r="N140" s="22" t="s">
        <v>19</v>
      </c>
      <c r="O140" s="357">
        <v>479411850</v>
      </c>
      <c r="P140" s="317">
        <v>4536452600</v>
      </c>
      <c r="Q140" s="357">
        <v>3043944010</v>
      </c>
      <c r="R140" s="357">
        <v>7580396610</v>
      </c>
      <c r="S140" s="112">
        <v>1755382280</v>
      </c>
      <c r="T140" s="112">
        <v>9815190740</v>
      </c>
      <c r="U140" s="358">
        <v>4.8843864851881628E-2</v>
      </c>
    </row>
    <row r="141" spans="13:21">
      <c r="M141" s="298">
        <v>54</v>
      </c>
      <c r="N141" s="22" t="s">
        <v>24</v>
      </c>
      <c r="O141" s="357">
        <v>888221970</v>
      </c>
      <c r="P141" s="317">
        <v>8021874530</v>
      </c>
      <c r="Q141" s="357">
        <v>5277883790</v>
      </c>
      <c r="R141" s="357">
        <v>13299758320</v>
      </c>
      <c r="S141" s="112">
        <v>2722996010</v>
      </c>
      <c r="T141" s="112">
        <v>16910976300</v>
      </c>
      <c r="U141" s="358">
        <v>5.2523399846524529E-2</v>
      </c>
    </row>
    <row r="142" spans="13:21">
      <c r="M142" s="298">
        <v>55</v>
      </c>
      <c r="N142" s="22" t="s">
        <v>15</v>
      </c>
      <c r="O142" s="357">
        <v>937778420</v>
      </c>
      <c r="P142" s="318">
        <v>8346755920</v>
      </c>
      <c r="Q142" s="360">
        <v>5732122930</v>
      </c>
      <c r="R142" s="360">
        <v>14078878850</v>
      </c>
      <c r="S142" s="112">
        <v>2585364360</v>
      </c>
      <c r="T142" s="112">
        <v>17602021630</v>
      </c>
      <c r="U142" s="358">
        <v>5.3276745121236396E-2</v>
      </c>
    </row>
    <row r="143" spans="13:21">
      <c r="M143" s="298">
        <v>56</v>
      </c>
      <c r="N143" s="22" t="s">
        <v>9</v>
      </c>
      <c r="O143" s="357">
        <v>541897070</v>
      </c>
      <c r="P143" s="318">
        <v>5643811320</v>
      </c>
      <c r="Q143" s="360">
        <v>3558178000</v>
      </c>
      <c r="R143" s="360">
        <v>9201989320</v>
      </c>
      <c r="S143" s="112">
        <v>1801836200</v>
      </c>
      <c r="T143" s="112">
        <v>11545722590</v>
      </c>
      <c r="U143" s="358">
        <v>4.6934877031373397E-2</v>
      </c>
    </row>
    <row r="144" spans="13:21">
      <c r="M144" s="298">
        <v>57</v>
      </c>
      <c r="N144" s="22" t="s">
        <v>43</v>
      </c>
      <c r="O144" s="357">
        <v>426565610</v>
      </c>
      <c r="P144" s="317">
        <v>4914838300</v>
      </c>
      <c r="Q144" s="357">
        <v>2580767800</v>
      </c>
      <c r="R144" s="357">
        <v>7495606100</v>
      </c>
      <c r="S144" s="112">
        <v>1168572670</v>
      </c>
      <c r="T144" s="112">
        <v>9090744380</v>
      </c>
      <c r="U144" s="358">
        <v>4.6923067261517258E-2</v>
      </c>
    </row>
    <row r="145" spans="13:21">
      <c r="M145" s="298">
        <v>58</v>
      </c>
      <c r="N145" s="22" t="s">
        <v>25</v>
      </c>
      <c r="O145" s="357">
        <v>513039350</v>
      </c>
      <c r="P145" s="317">
        <v>4397131570</v>
      </c>
      <c r="Q145" s="357">
        <v>3066512760</v>
      </c>
      <c r="R145" s="357">
        <v>7463644330</v>
      </c>
      <c r="S145" s="112">
        <v>1531724500</v>
      </c>
      <c r="T145" s="112">
        <v>9508408180</v>
      </c>
      <c r="U145" s="358">
        <v>5.3956386840767707E-2</v>
      </c>
    </row>
    <row r="146" spans="13:21">
      <c r="M146" s="298">
        <v>59</v>
      </c>
      <c r="N146" s="22" t="s">
        <v>20</v>
      </c>
      <c r="O146" s="357">
        <v>3703892840</v>
      </c>
      <c r="P146" s="317">
        <v>33632985420</v>
      </c>
      <c r="Q146" s="357">
        <v>22611460000</v>
      </c>
      <c r="R146" s="357">
        <v>56244445420</v>
      </c>
      <c r="S146" s="112">
        <v>9738963970</v>
      </c>
      <c r="T146" s="112">
        <v>69687302230</v>
      </c>
      <c r="U146" s="358">
        <v>5.3150182622588228E-2</v>
      </c>
    </row>
    <row r="147" spans="13:21">
      <c r="M147" s="298">
        <v>60</v>
      </c>
      <c r="N147" s="22" t="s">
        <v>44</v>
      </c>
      <c r="O147" s="357">
        <v>406357230</v>
      </c>
      <c r="P147" s="317">
        <v>5049399200</v>
      </c>
      <c r="Q147" s="357">
        <v>2670610330</v>
      </c>
      <c r="R147" s="357">
        <v>7720009530</v>
      </c>
      <c r="S147" s="112">
        <v>1064184870</v>
      </c>
      <c r="T147" s="112">
        <v>9190551630</v>
      </c>
      <c r="U147" s="358">
        <v>4.4214672454867654E-2</v>
      </c>
    </row>
    <row r="148" spans="13:21">
      <c r="M148" s="298">
        <v>61</v>
      </c>
      <c r="N148" s="22" t="s">
        <v>16</v>
      </c>
      <c r="O148" s="357">
        <v>377565330</v>
      </c>
      <c r="P148" s="317">
        <v>4032397800</v>
      </c>
      <c r="Q148" s="357">
        <v>2506774440</v>
      </c>
      <c r="R148" s="357">
        <v>6539172240</v>
      </c>
      <c r="S148" s="112">
        <v>1120018710</v>
      </c>
      <c r="T148" s="112">
        <v>8036756280</v>
      </c>
      <c r="U148" s="358">
        <v>4.6979815841821197E-2</v>
      </c>
    </row>
    <row r="149" spans="13:21">
      <c r="M149" s="298">
        <v>62</v>
      </c>
      <c r="N149" s="22" t="s">
        <v>17</v>
      </c>
      <c r="O149" s="357">
        <v>591297370</v>
      </c>
      <c r="P149" s="317">
        <v>4894731860</v>
      </c>
      <c r="Q149" s="357">
        <v>3377310910</v>
      </c>
      <c r="R149" s="357">
        <v>8272042770</v>
      </c>
      <c r="S149" s="112">
        <v>1902234420</v>
      </c>
      <c r="T149" s="112">
        <v>10765574560</v>
      </c>
      <c r="U149" s="358">
        <v>5.4924831619948392E-2</v>
      </c>
    </row>
    <row r="150" spans="13:21">
      <c r="M150" s="298">
        <v>63</v>
      </c>
      <c r="N150" s="22" t="s">
        <v>26</v>
      </c>
      <c r="O150" s="357">
        <v>453864690</v>
      </c>
      <c r="P150" s="318">
        <v>4037438480</v>
      </c>
      <c r="Q150" s="360">
        <v>2840447020</v>
      </c>
      <c r="R150" s="360">
        <v>6877885500</v>
      </c>
      <c r="S150" s="112">
        <v>987910940</v>
      </c>
      <c r="T150" s="112">
        <v>8319661130</v>
      </c>
      <c r="U150" s="358">
        <v>5.4553266402089622E-2</v>
      </c>
    </row>
    <row r="151" spans="13:21">
      <c r="M151" s="298">
        <v>64</v>
      </c>
      <c r="N151" s="22" t="s">
        <v>45</v>
      </c>
      <c r="O151" s="357">
        <v>439374840</v>
      </c>
      <c r="P151" s="318">
        <v>4924213130</v>
      </c>
      <c r="Q151" s="360">
        <v>2919325030</v>
      </c>
      <c r="R151" s="360">
        <v>7843538160</v>
      </c>
      <c r="S151" s="112">
        <v>1167392500</v>
      </c>
      <c r="T151" s="112">
        <v>9450305500</v>
      </c>
      <c r="U151" s="358">
        <v>4.6493189029709142E-2</v>
      </c>
    </row>
    <row r="152" spans="13:21">
      <c r="M152" s="298">
        <v>65</v>
      </c>
      <c r="N152" s="22" t="s">
        <v>10</v>
      </c>
      <c r="O152" s="357">
        <v>203068720</v>
      </c>
      <c r="P152" s="317">
        <v>2365605520</v>
      </c>
      <c r="Q152" s="357">
        <v>1191806980</v>
      </c>
      <c r="R152" s="357">
        <v>3557412500</v>
      </c>
      <c r="S152" s="112">
        <v>702849580</v>
      </c>
      <c r="T152" s="112">
        <v>4463330800</v>
      </c>
      <c r="U152" s="358">
        <v>4.5497125151467602E-2</v>
      </c>
    </row>
    <row r="153" spans="13:21">
      <c r="M153" s="298">
        <v>66</v>
      </c>
      <c r="N153" s="22" t="s">
        <v>5</v>
      </c>
      <c r="O153" s="357">
        <v>247940160</v>
      </c>
      <c r="P153" s="317">
        <v>2163668950</v>
      </c>
      <c r="Q153" s="357">
        <v>1245773350</v>
      </c>
      <c r="R153" s="357">
        <v>3409442300</v>
      </c>
      <c r="S153" s="112">
        <v>720870280</v>
      </c>
      <c r="T153" s="112">
        <v>4378252740</v>
      </c>
      <c r="U153" s="358">
        <v>5.662993315456704E-2</v>
      </c>
    </row>
    <row r="154" spans="13:21">
      <c r="M154" s="298">
        <v>67</v>
      </c>
      <c r="N154" s="22" t="s">
        <v>6</v>
      </c>
      <c r="O154" s="357">
        <v>92704130</v>
      </c>
      <c r="P154" s="317">
        <v>1076413840</v>
      </c>
      <c r="Q154" s="357">
        <v>577132820</v>
      </c>
      <c r="R154" s="357">
        <v>1653546660</v>
      </c>
      <c r="S154" s="112">
        <v>243624250</v>
      </c>
      <c r="T154" s="112">
        <v>1989875040</v>
      </c>
      <c r="U154" s="358">
        <v>4.6587915389903076E-2</v>
      </c>
    </row>
    <row r="155" spans="13:21">
      <c r="M155" s="298">
        <v>68</v>
      </c>
      <c r="N155" s="22" t="s">
        <v>46</v>
      </c>
      <c r="O155" s="357">
        <v>128054170</v>
      </c>
      <c r="P155" s="317">
        <v>1669020660</v>
      </c>
      <c r="Q155" s="357">
        <v>861024360</v>
      </c>
      <c r="R155" s="357">
        <v>2530045020</v>
      </c>
      <c r="S155" s="112">
        <v>367000440</v>
      </c>
      <c r="T155" s="112">
        <v>3025099630</v>
      </c>
      <c r="U155" s="358">
        <v>4.2330562844966529E-2</v>
      </c>
    </row>
    <row r="156" spans="13:21">
      <c r="M156" s="298">
        <v>69</v>
      </c>
      <c r="N156" s="22" t="s">
        <v>47</v>
      </c>
      <c r="O156" s="357">
        <v>268606460</v>
      </c>
      <c r="P156" s="317">
        <v>3145895230</v>
      </c>
      <c r="Q156" s="357">
        <v>1790314830</v>
      </c>
      <c r="R156" s="357">
        <v>4936210060</v>
      </c>
      <c r="S156" s="112">
        <v>1035485560</v>
      </c>
      <c r="T156" s="112">
        <v>6240302080</v>
      </c>
      <c r="U156" s="358">
        <v>4.3043823288759768E-2</v>
      </c>
    </row>
    <row r="157" spans="13:21">
      <c r="M157" s="298">
        <v>70</v>
      </c>
      <c r="N157" s="22" t="s">
        <v>48</v>
      </c>
      <c r="O157" s="357">
        <v>52845740</v>
      </c>
      <c r="P157" s="317">
        <v>551639190</v>
      </c>
      <c r="Q157" s="357">
        <v>357699780</v>
      </c>
      <c r="R157" s="357">
        <v>909338970</v>
      </c>
      <c r="S157" s="112">
        <v>163344590</v>
      </c>
      <c r="T157" s="112">
        <v>1125529300</v>
      </c>
      <c r="U157" s="358">
        <v>4.6951900763489672E-2</v>
      </c>
    </row>
    <row r="158" spans="13:21">
      <c r="M158" s="298">
        <v>71</v>
      </c>
      <c r="N158" s="22" t="s">
        <v>49</v>
      </c>
      <c r="O158" s="357">
        <v>136399320</v>
      </c>
      <c r="P158" s="318">
        <v>1896013760</v>
      </c>
      <c r="Q158" s="360">
        <v>1044737600</v>
      </c>
      <c r="R158" s="360">
        <v>2940751360</v>
      </c>
      <c r="S158" s="112">
        <v>452671700</v>
      </c>
      <c r="T158" s="112">
        <v>3529822380</v>
      </c>
      <c r="U158" s="358">
        <v>3.8641978353596361E-2</v>
      </c>
    </row>
    <row r="159" spans="13:21">
      <c r="M159" s="298">
        <v>72</v>
      </c>
      <c r="N159" s="22" t="s">
        <v>27</v>
      </c>
      <c r="O159" s="357">
        <v>109471340</v>
      </c>
      <c r="P159" s="318">
        <v>938028420</v>
      </c>
      <c r="Q159" s="360">
        <v>572496680</v>
      </c>
      <c r="R159" s="360">
        <v>1510525100</v>
      </c>
      <c r="S159" s="112">
        <v>244802990</v>
      </c>
      <c r="T159" s="112">
        <v>1864799430</v>
      </c>
      <c r="U159" s="358">
        <v>5.870408272271941E-2</v>
      </c>
    </row>
    <row r="160" spans="13:21">
      <c r="M160" s="298">
        <v>73</v>
      </c>
      <c r="N160" s="22" t="s">
        <v>28</v>
      </c>
      <c r="O160" s="357">
        <v>136449820</v>
      </c>
      <c r="P160" s="318">
        <v>1122389240</v>
      </c>
      <c r="Q160" s="360">
        <v>914848940</v>
      </c>
      <c r="R160" s="360">
        <v>2037238180</v>
      </c>
      <c r="S160" s="112">
        <v>333975520</v>
      </c>
      <c r="T160" s="112">
        <v>2507663520</v>
      </c>
      <c r="U160" s="358">
        <v>5.4413129557349865E-2</v>
      </c>
    </row>
    <row r="161" spans="13:21">
      <c r="M161" s="298">
        <v>74</v>
      </c>
      <c r="N161" s="22" t="s">
        <v>29</v>
      </c>
      <c r="O161" s="360">
        <v>52704620</v>
      </c>
      <c r="P161" s="318">
        <v>638825990</v>
      </c>
      <c r="Q161" s="360">
        <v>425882480</v>
      </c>
      <c r="R161" s="360">
        <v>1064708470</v>
      </c>
      <c r="S161" s="199">
        <v>120449310</v>
      </c>
      <c r="T161" s="199">
        <v>1237862400</v>
      </c>
      <c r="U161" s="361">
        <v>4.2577123273152169E-2</v>
      </c>
    </row>
    <row r="162" spans="13:21">
      <c r="M162" s="410" t="s">
        <v>0</v>
      </c>
      <c r="N162" s="411"/>
      <c r="O162" s="366">
        <v>62537087100</v>
      </c>
      <c r="P162" s="367">
        <v>604382214840</v>
      </c>
      <c r="Q162" s="367">
        <v>383550868000</v>
      </c>
      <c r="R162" s="367">
        <v>987933082840</v>
      </c>
      <c r="S162" s="337">
        <v>181434590600</v>
      </c>
      <c r="T162" s="337">
        <v>1231904760540</v>
      </c>
      <c r="U162" s="359">
        <v>5.0764546987047236E-2</v>
      </c>
    </row>
  </sheetData>
  <mergeCells count="19">
    <mergeCell ref="J4:J5"/>
    <mergeCell ref="U4:U5"/>
    <mergeCell ref="B80:C80"/>
    <mergeCell ref="B3:B5"/>
    <mergeCell ref="C3:C5"/>
    <mergeCell ref="D4:D5"/>
    <mergeCell ref="E4:G4"/>
    <mergeCell ref="H4:H5"/>
    <mergeCell ref="I4:I5"/>
    <mergeCell ref="T86:T87"/>
    <mergeCell ref="U86:U87"/>
    <mergeCell ref="M162:N162"/>
    <mergeCell ref="M4:P4"/>
    <mergeCell ref="R4:T4"/>
    <mergeCell ref="M85:M87"/>
    <mergeCell ref="N85:N87"/>
    <mergeCell ref="O86:O87"/>
    <mergeCell ref="P86:R86"/>
    <mergeCell ref="S86:S87"/>
  </mergeCells>
  <phoneticPr fontId="4"/>
  <pageMargins left="0.70866141732283472" right="0.43307086614173229" top="0.74803149606299213" bottom="0.74803149606299213" header="0.31496062992125984" footer="0.31496062992125984"/>
  <pageSetup paperSize="8" scale="72" fitToHeight="0" orientation="landscape" r:id="rId1"/>
  <headerFooter scaleWithDoc="0" alignWithMargins="0">
    <oddHeader>&amp;R&amp;"ＭＳ 明朝,標準"&amp;9 2-5.歯科医療費の状況</oddHeader>
  </headerFooter>
  <ignoredErrors>
    <ignoredError sqref="D6:D79 G6:G79 I6:I79" emptyCellReference="1"/>
    <ignoredError sqref="M7:M78" evalError="1"/>
    <ignoredError sqref="N6:N79" evalError="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01AA-49C8-47D1-874B-A239D635A186}">
  <sheetPr codeName="Sheet56"/>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303</v>
      </c>
      <c r="C1" s="251"/>
      <c r="D1" s="251"/>
      <c r="E1" s="251"/>
      <c r="F1" s="251"/>
      <c r="G1" s="251"/>
    </row>
    <row r="2" spans="2:7" ht="16.5" customHeight="1">
      <c r="B2" s="13" t="s">
        <v>212</v>
      </c>
      <c r="C2" s="251"/>
      <c r="D2" s="251"/>
      <c r="E2" s="251"/>
      <c r="F2" s="251"/>
      <c r="G2" s="251"/>
    </row>
    <row r="3" spans="2:7" ht="19.5" customHeight="1">
      <c r="B3" s="237"/>
      <c r="C3" s="252" t="s">
        <v>268</v>
      </c>
      <c r="D3" s="253" t="s">
        <v>269</v>
      </c>
      <c r="E3" s="253" t="s">
        <v>270</v>
      </c>
      <c r="F3" s="253" t="s">
        <v>271</v>
      </c>
      <c r="G3" s="253" t="s">
        <v>272</v>
      </c>
    </row>
    <row r="4" spans="2:7" ht="33" customHeight="1">
      <c r="B4" s="254" t="s">
        <v>273</v>
      </c>
      <c r="C4" s="308" t="s">
        <v>312</v>
      </c>
      <c r="D4" s="308" t="s">
        <v>393</v>
      </c>
      <c r="E4" s="308" t="s">
        <v>394</v>
      </c>
      <c r="F4" s="308" t="s">
        <v>396</v>
      </c>
      <c r="G4" s="308" t="s">
        <v>395</v>
      </c>
    </row>
    <row r="5" spans="2:7" ht="33" customHeight="1">
      <c r="B5" s="254" t="s">
        <v>274</v>
      </c>
      <c r="C5" s="308" t="s">
        <v>397</v>
      </c>
      <c r="D5" s="308" t="s">
        <v>399</v>
      </c>
      <c r="E5" s="308" t="s">
        <v>398</v>
      </c>
      <c r="F5" s="308" t="s">
        <v>401</v>
      </c>
      <c r="G5" s="308" t="s">
        <v>400</v>
      </c>
    </row>
    <row r="6" spans="2:7" ht="33" customHeight="1">
      <c r="B6" s="254" t="s">
        <v>277</v>
      </c>
      <c r="C6" s="308" t="s">
        <v>402</v>
      </c>
      <c r="D6" s="308" t="s">
        <v>403</v>
      </c>
      <c r="E6" s="308" t="s">
        <v>404</v>
      </c>
      <c r="F6" s="308" t="s">
        <v>406</v>
      </c>
      <c r="G6" s="308" t="s">
        <v>422</v>
      </c>
    </row>
    <row r="7" spans="2:7" ht="33" customHeight="1">
      <c r="B7" s="254" t="s">
        <v>114</v>
      </c>
      <c r="C7" s="308" t="s">
        <v>407</v>
      </c>
      <c r="D7" s="308" t="s">
        <v>408</v>
      </c>
      <c r="E7" s="308" t="s">
        <v>411</v>
      </c>
      <c r="F7" s="308" t="s">
        <v>410</v>
      </c>
      <c r="G7" s="308" t="s">
        <v>409</v>
      </c>
    </row>
    <row r="8" spans="2:7" ht="33" customHeight="1">
      <c r="B8" s="254" t="s">
        <v>275</v>
      </c>
      <c r="C8" s="308" t="s">
        <v>412</v>
      </c>
      <c r="D8" s="308" t="s">
        <v>413</v>
      </c>
      <c r="E8" s="308" t="s">
        <v>414</v>
      </c>
      <c r="F8" s="308" t="s">
        <v>443</v>
      </c>
      <c r="G8" s="308" t="s">
        <v>415</v>
      </c>
    </row>
    <row r="9" spans="2:7" ht="33" customHeight="1">
      <c r="B9" s="254" t="s">
        <v>276</v>
      </c>
      <c r="C9" s="309" t="s">
        <v>417</v>
      </c>
      <c r="D9" s="309" t="s">
        <v>419</v>
      </c>
      <c r="E9" s="309" t="s">
        <v>420</v>
      </c>
      <c r="F9" s="309" t="s">
        <v>418</v>
      </c>
      <c r="G9" s="309" t="s">
        <v>421</v>
      </c>
    </row>
    <row r="10" spans="2:7" ht="13.5" customHeight="1">
      <c r="B10" s="21" t="s">
        <v>388</v>
      </c>
    </row>
    <row r="11" spans="2:7" ht="13.5" customHeight="1">
      <c r="B11" s="67" t="s">
        <v>95</v>
      </c>
    </row>
    <row r="12" spans="2:7" ht="13.5" customHeight="1">
      <c r="B12" s="255" t="s">
        <v>385</v>
      </c>
    </row>
    <row r="13" spans="2:7">
      <c r="B13" s="251"/>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6C79-B527-4B07-A2CC-D73C6706B5D9}">
  <sheetPr codeName="Sheet58"/>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303</v>
      </c>
      <c r="C1" s="251"/>
      <c r="D1" s="251"/>
      <c r="E1" s="251"/>
      <c r="F1" s="251"/>
      <c r="G1" s="251"/>
      <c r="H1" s="251"/>
      <c r="I1" s="251"/>
    </row>
    <row r="2" spans="2:9" ht="16.5" customHeight="1">
      <c r="B2" s="2" t="s">
        <v>302</v>
      </c>
      <c r="C2" s="251"/>
      <c r="D2" s="251"/>
      <c r="E2" s="251"/>
      <c r="F2" s="251"/>
      <c r="G2" s="251"/>
      <c r="H2" s="251"/>
      <c r="I2" s="251"/>
    </row>
    <row r="3" spans="2:9" ht="19.5" customHeight="1">
      <c r="B3" s="257"/>
      <c r="C3" s="258" t="s">
        <v>258</v>
      </c>
      <c r="D3" s="258"/>
      <c r="E3" s="252" t="s">
        <v>268</v>
      </c>
      <c r="F3" s="253" t="s">
        <v>269</v>
      </c>
      <c r="G3" s="253" t="s">
        <v>270</v>
      </c>
      <c r="H3" s="253" t="s">
        <v>271</v>
      </c>
      <c r="I3" s="253" t="s">
        <v>272</v>
      </c>
    </row>
    <row r="4" spans="2:9" ht="33" customHeight="1">
      <c r="B4" s="486">
        <v>1</v>
      </c>
      <c r="C4" s="489" t="s">
        <v>50</v>
      </c>
      <c r="D4" s="71" t="s">
        <v>273</v>
      </c>
      <c r="E4" s="308" t="s">
        <v>312</v>
      </c>
      <c r="F4" s="308" t="s">
        <v>393</v>
      </c>
      <c r="G4" s="308" t="s">
        <v>394</v>
      </c>
      <c r="H4" s="308" t="s">
        <v>396</v>
      </c>
      <c r="I4" s="308" t="s">
        <v>395</v>
      </c>
    </row>
    <row r="5" spans="2:9" ht="33" customHeight="1">
      <c r="B5" s="487"/>
      <c r="C5" s="490"/>
      <c r="D5" s="265" t="s">
        <v>274</v>
      </c>
      <c r="E5" s="308" t="s">
        <v>397</v>
      </c>
      <c r="F5" s="308" t="s">
        <v>398</v>
      </c>
      <c r="G5" s="308" t="s">
        <v>399</v>
      </c>
      <c r="H5" s="308" t="s">
        <v>401</v>
      </c>
      <c r="I5" s="308" t="s">
        <v>400</v>
      </c>
    </row>
    <row r="6" spans="2:9" ht="33" customHeight="1">
      <c r="B6" s="487"/>
      <c r="C6" s="490"/>
      <c r="D6" s="265" t="s">
        <v>277</v>
      </c>
      <c r="E6" s="308" t="s">
        <v>402</v>
      </c>
      <c r="F6" s="308" t="s">
        <v>403</v>
      </c>
      <c r="G6" s="308" t="s">
        <v>422</v>
      </c>
      <c r="H6" s="308" t="s">
        <v>406</v>
      </c>
      <c r="I6" s="308" t="s">
        <v>404</v>
      </c>
    </row>
    <row r="7" spans="2:9" ht="33" customHeight="1">
      <c r="B7" s="487"/>
      <c r="C7" s="490"/>
      <c r="D7" s="266" t="s">
        <v>114</v>
      </c>
      <c r="E7" s="308" t="s">
        <v>407</v>
      </c>
      <c r="F7" s="308" t="s">
        <v>408</v>
      </c>
      <c r="G7" s="308" t="s">
        <v>411</v>
      </c>
      <c r="H7" s="308" t="s">
        <v>410</v>
      </c>
      <c r="I7" s="308" t="s">
        <v>409</v>
      </c>
    </row>
    <row r="8" spans="2:9" ht="33" customHeight="1">
      <c r="B8" s="487"/>
      <c r="C8" s="490"/>
      <c r="D8" s="267" t="s">
        <v>275</v>
      </c>
      <c r="E8" s="308" t="s">
        <v>412</v>
      </c>
      <c r="F8" s="308" t="s">
        <v>413</v>
      </c>
      <c r="G8" s="308" t="s">
        <v>414</v>
      </c>
      <c r="H8" s="308" t="s">
        <v>443</v>
      </c>
      <c r="I8" s="308" t="s">
        <v>415</v>
      </c>
    </row>
    <row r="9" spans="2:9" ht="33" customHeight="1">
      <c r="B9" s="488"/>
      <c r="C9" s="491"/>
      <c r="D9" s="267" t="s">
        <v>278</v>
      </c>
      <c r="E9" s="308" t="s">
        <v>417</v>
      </c>
      <c r="F9" s="308" t="s">
        <v>419</v>
      </c>
      <c r="G9" s="308" t="s">
        <v>420</v>
      </c>
      <c r="H9" s="308" t="s">
        <v>418</v>
      </c>
      <c r="I9" s="308" t="s">
        <v>437</v>
      </c>
    </row>
    <row r="10" spans="2:9" ht="33" customHeight="1">
      <c r="B10" s="486">
        <v>2</v>
      </c>
      <c r="C10" s="489" t="s">
        <v>67</v>
      </c>
      <c r="D10" s="71" t="s">
        <v>273</v>
      </c>
      <c r="E10" s="308" t="s">
        <v>312</v>
      </c>
      <c r="F10" s="308" t="s">
        <v>394</v>
      </c>
      <c r="G10" s="308" t="s">
        <v>393</v>
      </c>
      <c r="H10" s="308" t="s">
        <v>396</v>
      </c>
      <c r="I10" s="308" t="s">
        <v>425</v>
      </c>
    </row>
    <row r="11" spans="2:9" ht="33" customHeight="1">
      <c r="B11" s="487"/>
      <c r="C11" s="490"/>
      <c r="D11" s="265" t="s">
        <v>274</v>
      </c>
      <c r="E11" s="308" t="s">
        <v>397</v>
      </c>
      <c r="F11" s="308" t="s">
        <v>399</v>
      </c>
      <c r="G11" s="308" t="s">
        <v>398</v>
      </c>
      <c r="H11" s="308" t="s">
        <v>401</v>
      </c>
      <c r="I11" s="308" t="s">
        <v>400</v>
      </c>
    </row>
    <row r="12" spans="2:9" ht="33" customHeight="1">
      <c r="B12" s="487"/>
      <c r="C12" s="490"/>
      <c r="D12" s="265" t="s">
        <v>277</v>
      </c>
      <c r="E12" s="308" t="s">
        <v>402</v>
      </c>
      <c r="F12" s="308" t="s">
        <v>403</v>
      </c>
      <c r="G12" s="308" t="s">
        <v>406</v>
      </c>
      <c r="H12" s="308" t="s">
        <v>404</v>
      </c>
      <c r="I12" s="308" t="s">
        <v>422</v>
      </c>
    </row>
    <row r="13" spans="2:9" ht="33" customHeight="1">
      <c r="B13" s="487"/>
      <c r="C13" s="490"/>
      <c r="D13" s="266" t="s">
        <v>114</v>
      </c>
      <c r="E13" s="308" t="s">
        <v>407</v>
      </c>
      <c r="F13" s="308" t="s">
        <v>408</v>
      </c>
      <c r="G13" s="308" t="s">
        <v>411</v>
      </c>
      <c r="H13" s="308" t="s">
        <v>409</v>
      </c>
      <c r="I13" s="308" t="s">
        <v>410</v>
      </c>
    </row>
    <row r="14" spans="2:9" ht="33" customHeight="1">
      <c r="B14" s="487"/>
      <c r="C14" s="490"/>
      <c r="D14" s="267" t="s">
        <v>275</v>
      </c>
      <c r="E14" s="308" t="s">
        <v>412</v>
      </c>
      <c r="F14" s="308" t="s">
        <v>413</v>
      </c>
      <c r="G14" s="308" t="s">
        <v>414</v>
      </c>
      <c r="H14" s="308" t="s">
        <v>443</v>
      </c>
      <c r="I14" s="308" t="s">
        <v>463</v>
      </c>
    </row>
    <row r="15" spans="2:9" ht="33" customHeight="1">
      <c r="B15" s="488"/>
      <c r="C15" s="491"/>
      <c r="D15" s="267" t="s">
        <v>278</v>
      </c>
      <c r="E15" s="308" t="s">
        <v>417</v>
      </c>
      <c r="F15" s="308" t="s">
        <v>419</v>
      </c>
      <c r="G15" s="308" t="s">
        <v>418</v>
      </c>
      <c r="H15" s="308" t="s">
        <v>420</v>
      </c>
      <c r="I15" s="308" t="s">
        <v>437</v>
      </c>
    </row>
    <row r="16" spans="2:9" ht="33" customHeight="1">
      <c r="B16" s="486">
        <v>3</v>
      </c>
      <c r="C16" s="489" t="s">
        <v>68</v>
      </c>
      <c r="D16" s="71" t="s">
        <v>273</v>
      </c>
      <c r="E16" s="308" t="s">
        <v>312</v>
      </c>
      <c r="F16" s="308" t="s">
        <v>393</v>
      </c>
      <c r="G16" s="308" t="s">
        <v>395</v>
      </c>
      <c r="H16" s="308" t="s">
        <v>394</v>
      </c>
      <c r="I16" s="308" t="s">
        <v>396</v>
      </c>
    </row>
    <row r="17" spans="2:9" ht="33" customHeight="1">
      <c r="B17" s="487"/>
      <c r="C17" s="490"/>
      <c r="D17" s="265" t="s">
        <v>274</v>
      </c>
      <c r="E17" s="308" t="s">
        <v>397</v>
      </c>
      <c r="F17" s="308" t="s">
        <v>399</v>
      </c>
      <c r="G17" s="308" t="s">
        <v>398</v>
      </c>
      <c r="H17" s="308" t="s">
        <v>401</v>
      </c>
      <c r="I17" s="308" t="s">
        <v>449</v>
      </c>
    </row>
    <row r="18" spans="2:9" ht="33" customHeight="1">
      <c r="B18" s="487"/>
      <c r="C18" s="490"/>
      <c r="D18" s="265" t="s">
        <v>277</v>
      </c>
      <c r="E18" s="308" t="s">
        <v>402</v>
      </c>
      <c r="F18" s="308" t="s">
        <v>403</v>
      </c>
      <c r="G18" s="308" t="s">
        <v>422</v>
      </c>
      <c r="H18" s="308" t="s">
        <v>406</v>
      </c>
      <c r="I18" s="308" t="s">
        <v>428</v>
      </c>
    </row>
    <row r="19" spans="2:9" ht="33" customHeight="1">
      <c r="B19" s="487"/>
      <c r="C19" s="490"/>
      <c r="D19" s="266" t="s">
        <v>114</v>
      </c>
      <c r="E19" s="308" t="s">
        <v>407</v>
      </c>
      <c r="F19" s="308" t="s">
        <v>408</v>
      </c>
      <c r="G19" s="308" t="s">
        <v>411</v>
      </c>
      <c r="H19" s="308" t="s">
        <v>410</v>
      </c>
      <c r="I19" s="308" t="s">
        <v>409</v>
      </c>
    </row>
    <row r="20" spans="2:9" ht="33" customHeight="1">
      <c r="B20" s="487"/>
      <c r="C20" s="490"/>
      <c r="D20" s="267" t="s">
        <v>275</v>
      </c>
      <c r="E20" s="308" t="s">
        <v>412</v>
      </c>
      <c r="F20" s="308" t="s">
        <v>413</v>
      </c>
      <c r="G20" s="308" t="s">
        <v>414</v>
      </c>
      <c r="H20" s="308" t="s">
        <v>443</v>
      </c>
      <c r="I20" s="308" t="s">
        <v>463</v>
      </c>
    </row>
    <row r="21" spans="2:9" ht="33" customHeight="1">
      <c r="B21" s="488"/>
      <c r="C21" s="491"/>
      <c r="D21" s="267" t="s">
        <v>278</v>
      </c>
      <c r="E21" s="308" t="s">
        <v>417</v>
      </c>
      <c r="F21" s="308" t="s">
        <v>419</v>
      </c>
      <c r="G21" s="308" t="s">
        <v>420</v>
      </c>
      <c r="H21" s="308" t="s">
        <v>418</v>
      </c>
      <c r="I21" s="308" t="s">
        <v>427</v>
      </c>
    </row>
    <row r="22" spans="2:9" ht="33" customHeight="1">
      <c r="B22" s="486">
        <v>4</v>
      </c>
      <c r="C22" s="489" t="s">
        <v>69</v>
      </c>
      <c r="D22" s="71" t="s">
        <v>273</v>
      </c>
      <c r="E22" s="308" t="s">
        <v>312</v>
      </c>
      <c r="F22" s="308" t="s">
        <v>393</v>
      </c>
      <c r="G22" s="308" t="s">
        <v>394</v>
      </c>
      <c r="H22" s="308" t="s">
        <v>396</v>
      </c>
      <c r="I22" s="308" t="s">
        <v>395</v>
      </c>
    </row>
    <row r="23" spans="2:9" ht="33" customHeight="1">
      <c r="B23" s="487"/>
      <c r="C23" s="490"/>
      <c r="D23" s="265" t="s">
        <v>274</v>
      </c>
      <c r="E23" s="308" t="s">
        <v>397</v>
      </c>
      <c r="F23" s="308" t="s">
        <v>399</v>
      </c>
      <c r="G23" s="308" t="s">
        <v>398</v>
      </c>
      <c r="H23" s="308" t="s">
        <v>401</v>
      </c>
      <c r="I23" s="308" t="s">
        <v>400</v>
      </c>
    </row>
    <row r="24" spans="2:9" ht="33" customHeight="1">
      <c r="B24" s="487"/>
      <c r="C24" s="490"/>
      <c r="D24" s="265" t="s">
        <v>277</v>
      </c>
      <c r="E24" s="308" t="s">
        <v>402</v>
      </c>
      <c r="F24" s="308" t="s">
        <v>406</v>
      </c>
      <c r="G24" s="308" t="s">
        <v>422</v>
      </c>
      <c r="H24" s="308" t="s">
        <v>403</v>
      </c>
      <c r="I24" s="308" t="s">
        <v>431</v>
      </c>
    </row>
    <row r="25" spans="2:9" ht="33" customHeight="1">
      <c r="B25" s="487"/>
      <c r="C25" s="490"/>
      <c r="D25" s="266" t="s">
        <v>114</v>
      </c>
      <c r="E25" s="308" t="s">
        <v>407</v>
      </c>
      <c r="F25" s="308" t="s">
        <v>411</v>
      </c>
      <c r="G25" s="308" t="s">
        <v>408</v>
      </c>
      <c r="H25" s="308" t="s">
        <v>410</v>
      </c>
      <c r="I25" s="308" t="s">
        <v>409</v>
      </c>
    </row>
    <row r="26" spans="2:9" ht="33" customHeight="1">
      <c r="B26" s="487"/>
      <c r="C26" s="490"/>
      <c r="D26" s="267" t="s">
        <v>275</v>
      </c>
      <c r="E26" s="308" t="s">
        <v>412</v>
      </c>
      <c r="F26" s="308" t="s">
        <v>413</v>
      </c>
      <c r="G26" s="308" t="s">
        <v>415</v>
      </c>
      <c r="H26" s="308" t="s">
        <v>414</v>
      </c>
      <c r="I26" s="308" t="s">
        <v>443</v>
      </c>
    </row>
    <row r="27" spans="2:9" ht="33" customHeight="1">
      <c r="B27" s="488"/>
      <c r="C27" s="491"/>
      <c r="D27" s="267" t="s">
        <v>278</v>
      </c>
      <c r="E27" s="308" t="s">
        <v>417</v>
      </c>
      <c r="F27" s="308" t="s">
        <v>419</v>
      </c>
      <c r="G27" s="308" t="s">
        <v>418</v>
      </c>
      <c r="H27" s="308" t="s">
        <v>420</v>
      </c>
      <c r="I27" s="308" t="s">
        <v>437</v>
      </c>
    </row>
    <row r="28" spans="2:9" ht="33" customHeight="1">
      <c r="B28" s="486">
        <v>5</v>
      </c>
      <c r="C28" s="489" t="s">
        <v>70</v>
      </c>
      <c r="D28" s="71" t="s">
        <v>273</v>
      </c>
      <c r="E28" s="308" t="s">
        <v>312</v>
      </c>
      <c r="F28" s="308" t="s">
        <v>393</v>
      </c>
      <c r="G28" s="308" t="s">
        <v>396</v>
      </c>
      <c r="H28" s="308" t="s">
        <v>395</v>
      </c>
      <c r="I28" s="308" t="s">
        <v>394</v>
      </c>
    </row>
    <row r="29" spans="2:9" ht="33" customHeight="1">
      <c r="B29" s="487"/>
      <c r="C29" s="490"/>
      <c r="D29" s="265" t="s">
        <v>274</v>
      </c>
      <c r="E29" s="308" t="s">
        <v>397</v>
      </c>
      <c r="F29" s="308" t="s">
        <v>398</v>
      </c>
      <c r="G29" s="308" t="s">
        <v>399</v>
      </c>
      <c r="H29" s="308" t="s">
        <v>401</v>
      </c>
      <c r="I29" s="308" t="s">
        <v>400</v>
      </c>
    </row>
    <row r="30" spans="2:9" ht="33" customHeight="1">
      <c r="B30" s="487"/>
      <c r="C30" s="490"/>
      <c r="D30" s="265" t="s">
        <v>277</v>
      </c>
      <c r="E30" s="308" t="s">
        <v>402</v>
      </c>
      <c r="F30" s="308" t="s">
        <v>403</v>
      </c>
      <c r="G30" s="308" t="s">
        <v>428</v>
      </c>
      <c r="H30" s="308" t="s">
        <v>404</v>
      </c>
      <c r="I30" s="308" t="s">
        <v>406</v>
      </c>
    </row>
    <row r="31" spans="2:9" ht="33" customHeight="1">
      <c r="B31" s="487"/>
      <c r="C31" s="490"/>
      <c r="D31" s="266" t="s">
        <v>114</v>
      </c>
      <c r="E31" s="308" t="s">
        <v>407</v>
      </c>
      <c r="F31" s="308" t="s">
        <v>410</v>
      </c>
      <c r="G31" s="308" t="s">
        <v>408</v>
      </c>
      <c r="H31" s="308" t="s">
        <v>411</v>
      </c>
      <c r="I31" s="308" t="s">
        <v>409</v>
      </c>
    </row>
    <row r="32" spans="2:9" ht="33" customHeight="1">
      <c r="B32" s="487"/>
      <c r="C32" s="490"/>
      <c r="D32" s="267" t="s">
        <v>275</v>
      </c>
      <c r="E32" s="308" t="s">
        <v>412</v>
      </c>
      <c r="F32" s="308" t="s">
        <v>413</v>
      </c>
      <c r="G32" s="308" t="s">
        <v>443</v>
      </c>
      <c r="H32" s="308" t="s">
        <v>414</v>
      </c>
      <c r="I32" s="308" t="s">
        <v>429</v>
      </c>
    </row>
    <row r="33" spans="2:9" ht="33" customHeight="1">
      <c r="B33" s="488"/>
      <c r="C33" s="491"/>
      <c r="D33" s="269" t="s">
        <v>278</v>
      </c>
      <c r="E33" s="309" t="s">
        <v>417</v>
      </c>
      <c r="F33" s="309" t="s">
        <v>419</v>
      </c>
      <c r="G33" s="309" t="s">
        <v>420</v>
      </c>
      <c r="H33" s="309" t="s">
        <v>418</v>
      </c>
      <c r="I33" s="309" t="s">
        <v>437</v>
      </c>
    </row>
    <row r="34" spans="2:9" ht="33" customHeight="1">
      <c r="B34" s="486">
        <v>6</v>
      </c>
      <c r="C34" s="489" t="s">
        <v>71</v>
      </c>
      <c r="D34" s="71" t="s">
        <v>273</v>
      </c>
      <c r="E34" s="308" t="s">
        <v>312</v>
      </c>
      <c r="F34" s="308" t="s">
        <v>396</v>
      </c>
      <c r="G34" s="308" t="s">
        <v>395</v>
      </c>
      <c r="H34" s="308" t="s">
        <v>393</v>
      </c>
      <c r="I34" s="308" t="s">
        <v>394</v>
      </c>
    </row>
    <row r="35" spans="2:9" ht="33" customHeight="1">
      <c r="B35" s="487"/>
      <c r="C35" s="490"/>
      <c r="D35" s="265" t="s">
        <v>274</v>
      </c>
      <c r="E35" s="308" t="s">
        <v>397</v>
      </c>
      <c r="F35" s="308" t="s">
        <v>398</v>
      </c>
      <c r="G35" s="308" t="s">
        <v>401</v>
      </c>
      <c r="H35" s="308" t="s">
        <v>399</v>
      </c>
      <c r="I35" s="308" t="s">
        <v>400</v>
      </c>
    </row>
    <row r="36" spans="2:9" ht="33" customHeight="1">
      <c r="B36" s="487"/>
      <c r="C36" s="490"/>
      <c r="D36" s="265" t="s">
        <v>277</v>
      </c>
      <c r="E36" s="308" t="s">
        <v>402</v>
      </c>
      <c r="F36" s="308" t="s">
        <v>403</v>
      </c>
      <c r="G36" s="308" t="s">
        <v>422</v>
      </c>
      <c r="H36" s="308" t="s">
        <v>428</v>
      </c>
      <c r="I36" s="308" t="s">
        <v>404</v>
      </c>
    </row>
    <row r="37" spans="2:9" ht="33" customHeight="1">
      <c r="B37" s="487"/>
      <c r="C37" s="490"/>
      <c r="D37" s="266" t="s">
        <v>114</v>
      </c>
      <c r="E37" s="308" t="s">
        <v>407</v>
      </c>
      <c r="F37" s="308" t="s">
        <v>408</v>
      </c>
      <c r="G37" s="308" t="s">
        <v>411</v>
      </c>
      <c r="H37" s="308" t="s">
        <v>409</v>
      </c>
      <c r="I37" s="308" t="s">
        <v>410</v>
      </c>
    </row>
    <row r="38" spans="2:9" ht="33" customHeight="1">
      <c r="B38" s="487"/>
      <c r="C38" s="490"/>
      <c r="D38" s="267" t="s">
        <v>275</v>
      </c>
      <c r="E38" s="308" t="s">
        <v>412</v>
      </c>
      <c r="F38" s="308" t="s">
        <v>413</v>
      </c>
      <c r="G38" s="308" t="s">
        <v>414</v>
      </c>
      <c r="H38" s="308" t="s">
        <v>415</v>
      </c>
      <c r="I38" s="308" t="s">
        <v>443</v>
      </c>
    </row>
    <row r="39" spans="2:9" ht="33" customHeight="1">
      <c r="B39" s="488"/>
      <c r="C39" s="491"/>
      <c r="D39" s="267" t="s">
        <v>278</v>
      </c>
      <c r="E39" s="308" t="s">
        <v>417</v>
      </c>
      <c r="F39" s="308" t="s">
        <v>419</v>
      </c>
      <c r="G39" s="308" t="s">
        <v>420</v>
      </c>
      <c r="H39" s="308" t="s">
        <v>418</v>
      </c>
      <c r="I39" s="308" t="s">
        <v>474</v>
      </c>
    </row>
    <row r="40" spans="2:9" ht="33" customHeight="1">
      <c r="B40" s="486">
        <v>7</v>
      </c>
      <c r="C40" s="489" t="s">
        <v>72</v>
      </c>
      <c r="D40" s="71" t="s">
        <v>273</v>
      </c>
      <c r="E40" s="308" t="s">
        <v>312</v>
      </c>
      <c r="F40" s="308" t="s">
        <v>395</v>
      </c>
      <c r="G40" s="308" t="s">
        <v>396</v>
      </c>
      <c r="H40" s="308" t="s">
        <v>394</v>
      </c>
      <c r="I40" s="308" t="s">
        <v>393</v>
      </c>
    </row>
    <row r="41" spans="2:9" ht="33" customHeight="1">
      <c r="B41" s="487"/>
      <c r="C41" s="490"/>
      <c r="D41" s="265" t="s">
        <v>274</v>
      </c>
      <c r="E41" s="308" t="s">
        <v>397</v>
      </c>
      <c r="F41" s="308" t="s">
        <v>399</v>
      </c>
      <c r="G41" s="308" t="s">
        <v>400</v>
      </c>
      <c r="H41" s="308" t="s">
        <v>401</v>
      </c>
      <c r="I41" s="308" t="s">
        <v>398</v>
      </c>
    </row>
    <row r="42" spans="2:9" ht="33" customHeight="1">
      <c r="B42" s="487"/>
      <c r="C42" s="490"/>
      <c r="D42" s="265" t="s">
        <v>277</v>
      </c>
      <c r="E42" s="308" t="s">
        <v>402</v>
      </c>
      <c r="F42" s="308" t="s">
        <v>403</v>
      </c>
      <c r="G42" s="308" t="s">
        <v>428</v>
      </c>
      <c r="H42" s="308" t="s">
        <v>404</v>
      </c>
      <c r="I42" s="308" t="s">
        <v>431</v>
      </c>
    </row>
    <row r="43" spans="2:9" ht="33" customHeight="1">
      <c r="B43" s="487"/>
      <c r="C43" s="490"/>
      <c r="D43" s="266" t="s">
        <v>114</v>
      </c>
      <c r="E43" s="308" t="s">
        <v>407</v>
      </c>
      <c r="F43" s="308" t="s">
        <v>408</v>
      </c>
      <c r="G43" s="308" t="s">
        <v>411</v>
      </c>
      <c r="H43" s="308" t="s">
        <v>410</v>
      </c>
      <c r="I43" s="308" t="s">
        <v>409</v>
      </c>
    </row>
    <row r="44" spans="2:9" ht="33" customHeight="1">
      <c r="B44" s="487"/>
      <c r="C44" s="490"/>
      <c r="D44" s="267" t="s">
        <v>275</v>
      </c>
      <c r="E44" s="308" t="s">
        <v>412</v>
      </c>
      <c r="F44" s="308" t="s">
        <v>413</v>
      </c>
      <c r="G44" s="308" t="s">
        <v>414</v>
      </c>
      <c r="H44" s="308" t="s">
        <v>415</v>
      </c>
      <c r="I44" s="308" t="s">
        <v>443</v>
      </c>
    </row>
    <row r="45" spans="2:9" ht="33" customHeight="1">
      <c r="B45" s="488"/>
      <c r="C45" s="491"/>
      <c r="D45" s="267" t="s">
        <v>278</v>
      </c>
      <c r="E45" s="308" t="s">
        <v>417</v>
      </c>
      <c r="F45" s="308" t="s">
        <v>420</v>
      </c>
      <c r="G45" s="308" t="s">
        <v>418</v>
      </c>
      <c r="H45" s="308" t="s">
        <v>419</v>
      </c>
      <c r="I45" s="308" t="s">
        <v>421</v>
      </c>
    </row>
    <row r="46" spans="2:9" ht="33" customHeight="1">
      <c r="B46" s="486">
        <v>8</v>
      </c>
      <c r="C46" s="489" t="s">
        <v>51</v>
      </c>
      <c r="D46" s="71" t="s">
        <v>273</v>
      </c>
      <c r="E46" s="308" t="s">
        <v>312</v>
      </c>
      <c r="F46" s="308" t="s">
        <v>394</v>
      </c>
      <c r="G46" s="308" t="s">
        <v>396</v>
      </c>
      <c r="H46" s="308" t="s">
        <v>393</v>
      </c>
      <c r="I46" s="308" t="s">
        <v>395</v>
      </c>
    </row>
    <row r="47" spans="2:9" ht="33" customHeight="1">
      <c r="B47" s="487"/>
      <c r="C47" s="490"/>
      <c r="D47" s="265" t="s">
        <v>274</v>
      </c>
      <c r="E47" s="308" t="s">
        <v>397</v>
      </c>
      <c r="F47" s="308" t="s">
        <v>398</v>
      </c>
      <c r="G47" s="308" t="s">
        <v>401</v>
      </c>
      <c r="H47" s="308" t="s">
        <v>399</v>
      </c>
      <c r="I47" s="308" t="s">
        <v>400</v>
      </c>
    </row>
    <row r="48" spans="2:9" ht="33" customHeight="1">
      <c r="B48" s="487"/>
      <c r="C48" s="490"/>
      <c r="D48" s="265" t="s">
        <v>277</v>
      </c>
      <c r="E48" s="308" t="s">
        <v>402</v>
      </c>
      <c r="F48" s="308" t="s">
        <v>403</v>
      </c>
      <c r="G48" s="308" t="s">
        <v>428</v>
      </c>
      <c r="H48" s="308" t="s">
        <v>406</v>
      </c>
      <c r="I48" s="308" t="s">
        <v>422</v>
      </c>
    </row>
    <row r="49" spans="2:9" ht="33" customHeight="1">
      <c r="B49" s="487"/>
      <c r="C49" s="490"/>
      <c r="D49" s="266" t="s">
        <v>114</v>
      </c>
      <c r="E49" s="308" t="s">
        <v>407</v>
      </c>
      <c r="F49" s="308" t="s">
        <v>410</v>
      </c>
      <c r="G49" s="308" t="s">
        <v>408</v>
      </c>
      <c r="H49" s="308" t="s">
        <v>411</v>
      </c>
      <c r="I49" s="308" t="s">
        <v>409</v>
      </c>
    </row>
    <row r="50" spans="2:9" ht="33" customHeight="1">
      <c r="B50" s="487"/>
      <c r="C50" s="490"/>
      <c r="D50" s="267" t="s">
        <v>275</v>
      </c>
      <c r="E50" s="308" t="s">
        <v>412</v>
      </c>
      <c r="F50" s="308" t="s">
        <v>413</v>
      </c>
      <c r="G50" s="308" t="s">
        <v>443</v>
      </c>
      <c r="H50" s="308" t="s">
        <v>414</v>
      </c>
      <c r="I50" s="308" t="s">
        <v>415</v>
      </c>
    </row>
    <row r="51" spans="2:9" ht="33" customHeight="1">
      <c r="B51" s="488"/>
      <c r="C51" s="491"/>
      <c r="D51" s="267" t="s">
        <v>278</v>
      </c>
      <c r="E51" s="308" t="s">
        <v>417</v>
      </c>
      <c r="F51" s="308" t="s">
        <v>420</v>
      </c>
      <c r="G51" s="308" t="s">
        <v>419</v>
      </c>
      <c r="H51" s="308" t="s">
        <v>434</v>
      </c>
      <c r="I51" s="308" t="s">
        <v>437</v>
      </c>
    </row>
    <row r="52" spans="2:9" ht="33" customHeight="1">
      <c r="B52" s="486">
        <v>9</v>
      </c>
      <c r="C52" s="489" t="s">
        <v>73</v>
      </c>
      <c r="D52" s="71" t="s">
        <v>273</v>
      </c>
      <c r="E52" s="308" t="s">
        <v>312</v>
      </c>
      <c r="F52" s="308" t="s">
        <v>393</v>
      </c>
      <c r="G52" s="308" t="s">
        <v>396</v>
      </c>
      <c r="H52" s="308" t="s">
        <v>394</v>
      </c>
      <c r="I52" s="308" t="s">
        <v>425</v>
      </c>
    </row>
    <row r="53" spans="2:9" ht="33" customHeight="1">
      <c r="B53" s="487"/>
      <c r="C53" s="490"/>
      <c r="D53" s="265" t="s">
        <v>274</v>
      </c>
      <c r="E53" s="308" t="s">
        <v>397</v>
      </c>
      <c r="F53" s="308" t="s">
        <v>398</v>
      </c>
      <c r="G53" s="308" t="s">
        <v>401</v>
      </c>
      <c r="H53" s="308" t="s">
        <v>399</v>
      </c>
      <c r="I53" s="308" t="s">
        <v>449</v>
      </c>
    </row>
    <row r="54" spans="2:9" ht="33" customHeight="1">
      <c r="B54" s="487"/>
      <c r="C54" s="490"/>
      <c r="D54" s="265" t="s">
        <v>277</v>
      </c>
      <c r="E54" s="308" t="s">
        <v>402</v>
      </c>
      <c r="F54" s="308" t="s">
        <v>403</v>
      </c>
      <c r="G54" s="308" t="s">
        <v>406</v>
      </c>
      <c r="H54" s="308" t="s">
        <v>422</v>
      </c>
      <c r="I54" s="308" t="s">
        <v>428</v>
      </c>
    </row>
    <row r="55" spans="2:9" ht="33" customHeight="1">
      <c r="B55" s="487"/>
      <c r="C55" s="490"/>
      <c r="D55" s="266" t="s">
        <v>114</v>
      </c>
      <c r="E55" s="308" t="s">
        <v>407</v>
      </c>
      <c r="F55" s="308" t="s">
        <v>408</v>
      </c>
      <c r="G55" s="308" t="s">
        <v>411</v>
      </c>
      <c r="H55" s="308" t="s">
        <v>410</v>
      </c>
      <c r="I55" s="308" t="s">
        <v>409</v>
      </c>
    </row>
    <row r="56" spans="2:9" ht="33" customHeight="1">
      <c r="B56" s="487"/>
      <c r="C56" s="490"/>
      <c r="D56" s="267" t="s">
        <v>275</v>
      </c>
      <c r="E56" s="308" t="s">
        <v>412</v>
      </c>
      <c r="F56" s="308" t="s">
        <v>413</v>
      </c>
      <c r="G56" s="308" t="s">
        <v>414</v>
      </c>
      <c r="H56" s="308" t="s">
        <v>453</v>
      </c>
      <c r="I56" s="308" t="s">
        <v>443</v>
      </c>
    </row>
    <row r="57" spans="2:9" ht="33" customHeight="1">
      <c r="B57" s="488"/>
      <c r="C57" s="491"/>
      <c r="D57" s="267" t="s">
        <v>278</v>
      </c>
      <c r="E57" s="308" t="s">
        <v>417</v>
      </c>
      <c r="F57" s="308" t="s">
        <v>419</v>
      </c>
      <c r="G57" s="308" t="s">
        <v>418</v>
      </c>
      <c r="H57" s="308" t="s">
        <v>420</v>
      </c>
      <c r="I57" s="308" t="s">
        <v>434</v>
      </c>
    </row>
    <row r="58" spans="2:9" ht="33" customHeight="1">
      <c r="B58" s="486">
        <v>10</v>
      </c>
      <c r="C58" s="489" t="s">
        <v>52</v>
      </c>
      <c r="D58" s="71" t="s">
        <v>273</v>
      </c>
      <c r="E58" s="308" t="s">
        <v>312</v>
      </c>
      <c r="F58" s="308" t="s">
        <v>393</v>
      </c>
      <c r="G58" s="308" t="s">
        <v>396</v>
      </c>
      <c r="H58" s="308" t="s">
        <v>394</v>
      </c>
      <c r="I58" s="308" t="s">
        <v>435</v>
      </c>
    </row>
    <row r="59" spans="2:9" ht="33" customHeight="1">
      <c r="B59" s="487"/>
      <c r="C59" s="490"/>
      <c r="D59" s="265" t="s">
        <v>274</v>
      </c>
      <c r="E59" s="308" t="s">
        <v>397</v>
      </c>
      <c r="F59" s="308" t="s">
        <v>399</v>
      </c>
      <c r="G59" s="308" t="s">
        <v>401</v>
      </c>
      <c r="H59" s="308" t="s">
        <v>398</v>
      </c>
      <c r="I59" s="308" t="s">
        <v>400</v>
      </c>
    </row>
    <row r="60" spans="2:9" ht="33" customHeight="1">
      <c r="B60" s="487"/>
      <c r="C60" s="490"/>
      <c r="D60" s="265" t="s">
        <v>277</v>
      </c>
      <c r="E60" s="308" t="s">
        <v>402</v>
      </c>
      <c r="F60" s="308" t="s">
        <v>436</v>
      </c>
      <c r="G60" s="308" t="s">
        <v>404</v>
      </c>
      <c r="H60" s="308" t="s">
        <v>428</v>
      </c>
      <c r="I60" s="308" t="s">
        <v>406</v>
      </c>
    </row>
    <row r="61" spans="2:9" ht="33" customHeight="1">
      <c r="B61" s="487"/>
      <c r="C61" s="490"/>
      <c r="D61" s="266" t="s">
        <v>114</v>
      </c>
      <c r="E61" s="308" t="s">
        <v>407</v>
      </c>
      <c r="F61" s="308" t="s">
        <v>409</v>
      </c>
      <c r="G61" s="308" t="s">
        <v>408</v>
      </c>
      <c r="H61" s="308" t="s">
        <v>411</v>
      </c>
      <c r="I61" s="308" t="s">
        <v>410</v>
      </c>
    </row>
    <row r="62" spans="2:9" ht="33" customHeight="1">
      <c r="B62" s="487"/>
      <c r="C62" s="490"/>
      <c r="D62" s="267" t="s">
        <v>275</v>
      </c>
      <c r="E62" s="308" t="s">
        <v>412</v>
      </c>
      <c r="F62" s="308" t="s">
        <v>413</v>
      </c>
      <c r="G62" s="308" t="s">
        <v>424</v>
      </c>
      <c r="H62" s="308" t="s">
        <v>443</v>
      </c>
      <c r="I62" s="308" t="s">
        <v>414</v>
      </c>
    </row>
    <row r="63" spans="2:9" ht="33" customHeight="1">
      <c r="B63" s="488"/>
      <c r="C63" s="491"/>
      <c r="D63" s="269" t="s">
        <v>278</v>
      </c>
      <c r="E63" s="309" t="s">
        <v>417</v>
      </c>
      <c r="F63" s="309" t="s">
        <v>420</v>
      </c>
      <c r="G63" s="309" t="s">
        <v>419</v>
      </c>
      <c r="H63" s="309" t="s">
        <v>418</v>
      </c>
      <c r="I63" s="309" t="s">
        <v>437</v>
      </c>
    </row>
    <row r="64" spans="2:9" ht="33" customHeight="1">
      <c r="B64" s="486">
        <v>11</v>
      </c>
      <c r="C64" s="489" t="s">
        <v>53</v>
      </c>
      <c r="D64" s="71" t="s">
        <v>273</v>
      </c>
      <c r="E64" s="308" t="s">
        <v>312</v>
      </c>
      <c r="F64" s="308" t="s">
        <v>393</v>
      </c>
      <c r="G64" s="308" t="s">
        <v>394</v>
      </c>
      <c r="H64" s="308" t="s">
        <v>396</v>
      </c>
      <c r="I64" s="308" t="s">
        <v>425</v>
      </c>
    </row>
    <row r="65" spans="2:9" ht="33" customHeight="1">
      <c r="B65" s="487"/>
      <c r="C65" s="490"/>
      <c r="D65" s="265" t="s">
        <v>274</v>
      </c>
      <c r="E65" s="308" t="s">
        <v>397</v>
      </c>
      <c r="F65" s="308" t="s">
        <v>398</v>
      </c>
      <c r="G65" s="308" t="s">
        <v>399</v>
      </c>
      <c r="H65" s="308" t="s">
        <v>401</v>
      </c>
      <c r="I65" s="308" t="s">
        <v>449</v>
      </c>
    </row>
    <row r="66" spans="2:9" ht="33" customHeight="1">
      <c r="B66" s="487"/>
      <c r="C66" s="490"/>
      <c r="D66" s="265" t="s">
        <v>277</v>
      </c>
      <c r="E66" s="308" t="s">
        <v>402</v>
      </c>
      <c r="F66" s="308" t="s">
        <v>403</v>
      </c>
      <c r="G66" s="308" t="s">
        <v>406</v>
      </c>
      <c r="H66" s="308" t="s">
        <v>422</v>
      </c>
      <c r="I66" s="308" t="s">
        <v>404</v>
      </c>
    </row>
    <row r="67" spans="2:9" ht="33" customHeight="1">
      <c r="B67" s="487"/>
      <c r="C67" s="490"/>
      <c r="D67" s="266" t="s">
        <v>114</v>
      </c>
      <c r="E67" s="308" t="s">
        <v>407</v>
      </c>
      <c r="F67" s="308" t="s">
        <v>408</v>
      </c>
      <c r="G67" s="308" t="s">
        <v>411</v>
      </c>
      <c r="H67" s="308" t="s">
        <v>409</v>
      </c>
      <c r="I67" s="308" t="s">
        <v>423</v>
      </c>
    </row>
    <row r="68" spans="2:9" ht="33" customHeight="1">
      <c r="B68" s="487"/>
      <c r="C68" s="490"/>
      <c r="D68" s="267" t="s">
        <v>275</v>
      </c>
      <c r="E68" s="308" t="s">
        <v>412</v>
      </c>
      <c r="F68" s="308" t="s">
        <v>413</v>
      </c>
      <c r="G68" s="308" t="s">
        <v>443</v>
      </c>
      <c r="H68" s="308" t="s">
        <v>414</v>
      </c>
      <c r="I68" s="308" t="s">
        <v>415</v>
      </c>
    </row>
    <row r="69" spans="2:9" ht="33" customHeight="1">
      <c r="B69" s="488"/>
      <c r="C69" s="491"/>
      <c r="D69" s="267" t="s">
        <v>278</v>
      </c>
      <c r="E69" s="308" t="s">
        <v>417</v>
      </c>
      <c r="F69" s="308" t="s">
        <v>419</v>
      </c>
      <c r="G69" s="308" t="s">
        <v>420</v>
      </c>
      <c r="H69" s="308" t="s">
        <v>418</v>
      </c>
      <c r="I69" s="308" t="s">
        <v>437</v>
      </c>
    </row>
    <row r="70" spans="2:9" ht="33" customHeight="1">
      <c r="B70" s="486">
        <v>12</v>
      </c>
      <c r="C70" s="489" t="s">
        <v>74</v>
      </c>
      <c r="D70" s="71" t="s">
        <v>273</v>
      </c>
      <c r="E70" s="308" t="s">
        <v>312</v>
      </c>
      <c r="F70" s="308" t="s">
        <v>393</v>
      </c>
      <c r="G70" s="308" t="s">
        <v>394</v>
      </c>
      <c r="H70" s="308" t="s">
        <v>396</v>
      </c>
      <c r="I70" s="308" t="s">
        <v>435</v>
      </c>
    </row>
    <row r="71" spans="2:9" ht="33" customHeight="1">
      <c r="B71" s="487"/>
      <c r="C71" s="490"/>
      <c r="D71" s="265" t="s">
        <v>274</v>
      </c>
      <c r="E71" s="308" t="s">
        <v>397</v>
      </c>
      <c r="F71" s="308" t="s">
        <v>398</v>
      </c>
      <c r="G71" s="308" t="s">
        <v>399</v>
      </c>
      <c r="H71" s="308" t="s">
        <v>401</v>
      </c>
      <c r="I71" s="308" t="s">
        <v>441</v>
      </c>
    </row>
    <row r="72" spans="2:9" ht="33" customHeight="1">
      <c r="B72" s="487"/>
      <c r="C72" s="490"/>
      <c r="D72" s="265" t="s">
        <v>277</v>
      </c>
      <c r="E72" s="308" t="s">
        <v>402</v>
      </c>
      <c r="F72" s="308" t="s">
        <v>403</v>
      </c>
      <c r="G72" s="308" t="s">
        <v>422</v>
      </c>
      <c r="H72" s="308" t="s">
        <v>406</v>
      </c>
      <c r="I72" s="308" t="s">
        <v>428</v>
      </c>
    </row>
    <row r="73" spans="2:9" ht="33" customHeight="1">
      <c r="B73" s="487"/>
      <c r="C73" s="490"/>
      <c r="D73" s="266" t="s">
        <v>114</v>
      </c>
      <c r="E73" s="308" t="s">
        <v>407</v>
      </c>
      <c r="F73" s="308" t="s">
        <v>410</v>
      </c>
      <c r="G73" s="308" t="s">
        <v>408</v>
      </c>
      <c r="H73" s="308" t="s">
        <v>411</v>
      </c>
      <c r="I73" s="308" t="s">
        <v>409</v>
      </c>
    </row>
    <row r="74" spans="2:9" ht="33" customHeight="1">
      <c r="B74" s="487"/>
      <c r="C74" s="490"/>
      <c r="D74" s="267" t="s">
        <v>275</v>
      </c>
      <c r="E74" s="308" t="s">
        <v>412</v>
      </c>
      <c r="F74" s="308" t="s">
        <v>413</v>
      </c>
      <c r="G74" s="308" t="s">
        <v>414</v>
      </c>
      <c r="H74" s="308" t="s">
        <v>415</v>
      </c>
      <c r="I74" s="308" t="s">
        <v>453</v>
      </c>
    </row>
    <row r="75" spans="2:9" ht="33" customHeight="1">
      <c r="B75" s="488"/>
      <c r="C75" s="491"/>
      <c r="D75" s="267" t="s">
        <v>278</v>
      </c>
      <c r="E75" s="308" t="s">
        <v>417</v>
      </c>
      <c r="F75" s="308" t="s">
        <v>418</v>
      </c>
      <c r="G75" s="308" t="s">
        <v>419</v>
      </c>
      <c r="H75" s="308" t="s">
        <v>420</v>
      </c>
      <c r="I75" s="308" t="s">
        <v>437</v>
      </c>
    </row>
    <row r="76" spans="2:9" ht="33" customHeight="1">
      <c r="B76" s="486">
        <v>13</v>
      </c>
      <c r="C76" s="489" t="s">
        <v>75</v>
      </c>
      <c r="D76" s="71" t="s">
        <v>273</v>
      </c>
      <c r="E76" s="308" t="s">
        <v>312</v>
      </c>
      <c r="F76" s="308" t="s">
        <v>393</v>
      </c>
      <c r="G76" s="308" t="s">
        <v>394</v>
      </c>
      <c r="H76" s="308" t="s">
        <v>395</v>
      </c>
      <c r="I76" s="308" t="s">
        <v>435</v>
      </c>
    </row>
    <row r="77" spans="2:9" ht="33" customHeight="1">
      <c r="B77" s="487"/>
      <c r="C77" s="490"/>
      <c r="D77" s="265" t="s">
        <v>274</v>
      </c>
      <c r="E77" s="308" t="s">
        <v>397</v>
      </c>
      <c r="F77" s="308" t="s">
        <v>398</v>
      </c>
      <c r="G77" s="308" t="s">
        <v>401</v>
      </c>
      <c r="H77" s="308" t="s">
        <v>399</v>
      </c>
      <c r="I77" s="308" t="s">
        <v>449</v>
      </c>
    </row>
    <row r="78" spans="2:9" ht="33" customHeight="1">
      <c r="B78" s="487"/>
      <c r="C78" s="490"/>
      <c r="D78" s="265" t="s">
        <v>277</v>
      </c>
      <c r="E78" s="308" t="s">
        <v>402</v>
      </c>
      <c r="F78" s="308" t="s">
        <v>403</v>
      </c>
      <c r="G78" s="308" t="s">
        <v>422</v>
      </c>
      <c r="H78" s="308" t="s">
        <v>406</v>
      </c>
      <c r="I78" s="308" t="s">
        <v>404</v>
      </c>
    </row>
    <row r="79" spans="2:9" ht="33" customHeight="1">
      <c r="B79" s="487"/>
      <c r="C79" s="490"/>
      <c r="D79" s="266" t="s">
        <v>114</v>
      </c>
      <c r="E79" s="308" t="s">
        <v>407</v>
      </c>
      <c r="F79" s="308" t="s">
        <v>408</v>
      </c>
      <c r="G79" s="308" t="s">
        <v>411</v>
      </c>
      <c r="H79" s="308" t="s">
        <v>409</v>
      </c>
      <c r="I79" s="308" t="s">
        <v>410</v>
      </c>
    </row>
    <row r="80" spans="2:9" ht="33" customHeight="1">
      <c r="B80" s="487"/>
      <c r="C80" s="490"/>
      <c r="D80" s="267" t="s">
        <v>275</v>
      </c>
      <c r="E80" s="308" t="s">
        <v>412</v>
      </c>
      <c r="F80" s="308" t="s">
        <v>413</v>
      </c>
      <c r="G80" s="308" t="s">
        <v>443</v>
      </c>
      <c r="H80" s="308" t="s">
        <v>415</v>
      </c>
      <c r="I80" s="308" t="s">
        <v>414</v>
      </c>
    </row>
    <row r="81" spans="2:9" ht="33" customHeight="1">
      <c r="B81" s="488"/>
      <c r="C81" s="491"/>
      <c r="D81" s="267" t="s">
        <v>278</v>
      </c>
      <c r="E81" s="308" t="s">
        <v>417</v>
      </c>
      <c r="F81" s="308" t="s">
        <v>420</v>
      </c>
      <c r="G81" s="308" t="s">
        <v>418</v>
      </c>
      <c r="H81" s="308" t="s">
        <v>419</v>
      </c>
      <c r="I81" s="308" t="s">
        <v>434</v>
      </c>
    </row>
    <row r="82" spans="2:9" ht="33" customHeight="1">
      <c r="B82" s="486">
        <v>14</v>
      </c>
      <c r="C82" s="489" t="s">
        <v>76</v>
      </c>
      <c r="D82" s="71" t="s">
        <v>273</v>
      </c>
      <c r="E82" s="308" t="s">
        <v>312</v>
      </c>
      <c r="F82" s="308" t="s">
        <v>396</v>
      </c>
      <c r="G82" s="308" t="s">
        <v>393</v>
      </c>
      <c r="H82" s="308" t="s">
        <v>394</v>
      </c>
      <c r="I82" s="308" t="s">
        <v>435</v>
      </c>
    </row>
    <row r="83" spans="2:9" ht="33" customHeight="1">
      <c r="B83" s="487"/>
      <c r="C83" s="490"/>
      <c r="D83" s="265" t="s">
        <v>274</v>
      </c>
      <c r="E83" s="308" t="s">
        <v>397</v>
      </c>
      <c r="F83" s="308" t="s">
        <v>398</v>
      </c>
      <c r="G83" s="308" t="s">
        <v>399</v>
      </c>
      <c r="H83" s="308" t="s">
        <v>401</v>
      </c>
      <c r="I83" s="308" t="s">
        <v>400</v>
      </c>
    </row>
    <row r="84" spans="2:9" ht="33" customHeight="1">
      <c r="B84" s="487"/>
      <c r="C84" s="490"/>
      <c r="D84" s="265" t="s">
        <v>277</v>
      </c>
      <c r="E84" s="308" t="s">
        <v>402</v>
      </c>
      <c r="F84" s="308" t="s">
        <v>403</v>
      </c>
      <c r="G84" s="308" t="s">
        <v>404</v>
      </c>
      <c r="H84" s="308" t="s">
        <v>422</v>
      </c>
      <c r="I84" s="308" t="s">
        <v>406</v>
      </c>
    </row>
    <row r="85" spans="2:9" ht="33" customHeight="1">
      <c r="B85" s="487"/>
      <c r="C85" s="490"/>
      <c r="D85" s="266" t="s">
        <v>114</v>
      </c>
      <c r="E85" s="308" t="s">
        <v>407</v>
      </c>
      <c r="F85" s="308" t="s">
        <v>408</v>
      </c>
      <c r="G85" s="308" t="s">
        <v>411</v>
      </c>
      <c r="H85" s="308" t="s">
        <v>409</v>
      </c>
      <c r="I85" s="308" t="s">
        <v>410</v>
      </c>
    </row>
    <row r="86" spans="2:9" ht="33" customHeight="1">
      <c r="B86" s="487"/>
      <c r="C86" s="490"/>
      <c r="D86" s="267" t="s">
        <v>275</v>
      </c>
      <c r="E86" s="308" t="s">
        <v>412</v>
      </c>
      <c r="F86" s="308" t="s">
        <v>413</v>
      </c>
      <c r="G86" s="308" t="s">
        <v>414</v>
      </c>
      <c r="H86" s="308" t="s">
        <v>443</v>
      </c>
      <c r="I86" s="308" t="s">
        <v>463</v>
      </c>
    </row>
    <row r="87" spans="2:9" ht="33" customHeight="1">
      <c r="B87" s="488"/>
      <c r="C87" s="491"/>
      <c r="D87" s="267" t="s">
        <v>278</v>
      </c>
      <c r="E87" s="308" t="s">
        <v>417</v>
      </c>
      <c r="F87" s="308" t="s">
        <v>419</v>
      </c>
      <c r="G87" s="308" t="s">
        <v>418</v>
      </c>
      <c r="H87" s="308" t="s">
        <v>420</v>
      </c>
      <c r="I87" s="308" t="s">
        <v>437</v>
      </c>
    </row>
    <row r="88" spans="2:9" ht="33" customHeight="1">
      <c r="B88" s="486">
        <v>15</v>
      </c>
      <c r="C88" s="489" t="s">
        <v>77</v>
      </c>
      <c r="D88" s="71" t="s">
        <v>273</v>
      </c>
      <c r="E88" s="308" t="s">
        <v>312</v>
      </c>
      <c r="F88" s="308" t="s">
        <v>394</v>
      </c>
      <c r="G88" s="308" t="s">
        <v>393</v>
      </c>
      <c r="H88" s="308" t="s">
        <v>396</v>
      </c>
      <c r="I88" s="308" t="s">
        <v>425</v>
      </c>
    </row>
    <row r="89" spans="2:9" ht="33" customHeight="1">
      <c r="B89" s="487"/>
      <c r="C89" s="490"/>
      <c r="D89" s="265" t="s">
        <v>274</v>
      </c>
      <c r="E89" s="308" t="s">
        <v>397</v>
      </c>
      <c r="F89" s="308" t="s">
        <v>399</v>
      </c>
      <c r="G89" s="308" t="s">
        <v>398</v>
      </c>
      <c r="H89" s="308" t="s">
        <v>401</v>
      </c>
      <c r="I89" s="308" t="s">
        <v>400</v>
      </c>
    </row>
    <row r="90" spans="2:9" ht="33" customHeight="1">
      <c r="B90" s="487"/>
      <c r="C90" s="490"/>
      <c r="D90" s="265" t="s">
        <v>277</v>
      </c>
      <c r="E90" s="308" t="s">
        <v>402</v>
      </c>
      <c r="F90" s="308" t="s">
        <v>403</v>
      </c>
      <c r="G90" s="308" t="s">
        <v>406</v>
      </c>
      <c r="H90" s="308" t="s">
        <v>422</v>
      </c>
      <c r="I90" s="308" t="s">
        <v>404</v>
      </c>
    </row>
    <row r="91" spans="2:9" ht="33" customHeight="1">
      <c r="B91" s="487"/>
      <c r="C91" s="490"/>
      <c r="D91" s="266" t="s">
        <v>114</v>
      </c>
      <c r="E91" s="308" t="s">
        <v>407</v>
      </c>
      <c r="F91" s="308" t="s">
        <v>408</v>
      </c>
      <c r="G91" s="308" t="s">
        <v>411</v>
      </c>
      <c r="H91" s="308" t="s">
        <v>410</v>
      </c>
      <c r="I91" s="308" t="s">
        <v>438</v>
      </c>
    </row>
    <row r="92" spans="2:9" ht="33" customHeight="1">
      <c r="B92" s="487"/>
      <c r="C92" s="490"/>
      <c r="D92" s="267" t="s">
        <v>275</v>
      </c>
      <c r="E92" s="308" t="s">
        <v>412</v>
      </c>
      <c r="F92" s="308" t="s">
        <v>413</v>
      </c>
      <c r="G92" s="308" t="s">
        <v>443</v>
      </c>
      <c r="H92" s="308" t="s">
        <v>414</v>
      </c>
      <c r="I92" s="308" t="s">
        <v>415</v>
      </c>
    </row>
    <row r="93" spans="2:9" ht="33" customHeight="1">
      <c r="B93" s="488"/>
      <c r="C93" s="491"/>
      <c r="D93" s="269" t="s">
        <v>278</v>
      </c>
      <c r="E93" s="309" t="s">
        <v>417</v>
      </c>
      <c r="F93" s="309" t="s">
        <v>419</v>
      </c>
      <c r="G93" s="309" t="s">
        <v>418</v>
      </c>
      <c r="H93" s="309" t="s">
        <v>420</v>
      </c>
      <c r="I93" s="309" t="s">
        <v>437</v>
      </c>
    </row>
    <row r="94" spans="2:9" ht="33" customHeight="1">
      <c r="B94" s="486">
        <v>16</v>
      </c>
      <c r="C94" s="489" t="s">
        <v>54</v>
      </c>
      <c r="D94" s="71" t="s">
        <v>273</v>
      </c>
      <c r="E94" s="308" t="s">
        <v>312</v>
      </c>
      <c r="F94" s="308" t="s">
        <v>393</v>
      </c>
      <c r="G94" s="308" t="s">
        <v>395</v>
      </c>
      <c r="H94" s="308" t="s">
        <v>396</v>
      </c>
      <c r="I94" s="308" t="s">
        <v>394</v>
      </c>
    </row>
    <row r="95" spans="2:9" ht="33" customHeight="1">
      <c r="B95" s="487"/>
      <c r="C95" s="490"/>
      <c r="D95" s="265" t="s">
        <v>274</v>
      </c>
      <c r="E95" s="308" t="s">
        <v>397</v>
      </c>
      <c r="F95" s="308" t="s">
        <v>399</v>
      </c>
      <c r="G95" s="308" t="s">
        <v>398</v>
      </c>
      <c r="H95" s="308" t="s">
        <v>401</v>
      </c>
      <c r="I95" s="308" t="s">
        <v>400</v>
      </c>
    </row>
    <row r="96" spans="2:9" ht="33" customHeight="1">
      <c r="B96" s="487"/>
      <c r="C96" s="490"/>
      <c r="D96" s="265" t="s">
        <v>277</v>
      </c>
      <c r="E96" s="308" t="s">
        <v>402</v>
      </c>
      <c r="F96" s="308" t="s">
        <v>403</v>
      </c>
      <c r="G96" s="308" t="s">
        <v>406</v>
      </c>
      <c r="H96" s="308" t="s">
        <v>404</v>
      </c>
      <c r="I96" s="308" t="s">
        <v>428</v>
      </c>
    </row>
    <row r="97" spans="2:9" ht="33" customHeight="1">
      <c r="B97" s="487"/>
      <c r="C97" s="490"/>
      <c r="D97" s="266" t="s">
        <v>114</v>
      </c>
      <c r="E97" s="308" t="s">
        <v>407</v>
      </c>
      <c r="F97" s="308" t="s">
        <v>408</v>
      </c>
      <c r="G97" s="308" t="s">
        <v>411</v>
      </c>
      <c r="H97" s="308" t="s">
        <v>410</v>
      </c>
      <c r="I97" s="308" t="s">
        <v>409</v>
      </c>
    </row>
    <row r="98" spans="2:9" ht="33" customHeight="1">
      <c r="B98" s="487"/>
      <c r="C98" s="490"/>
      <c r="D98" s="267" t="s">
        <v>275</v>
      </c>
      <c r="E98" s="308" t="s">
        <v>412</v>
      </c>
      <c r="F98" s="308" t="s">
        <v>413</v>
      </c>
      <c r="G98" s="308" t="s">
        <v>414</v>
      </c>
      <c r="H98" s="308" t="s">
        <v>443</v>
      </c>
      <c r="I98" s="308" t="s">
        <v>463</v>
      </c>
    </row>
    <row r="99" spans="2:9" ht="33" customHeight="1">
      <c r="B99" s="488"/>
      <c r="C99" s="491"/>
      <c r="D99" s="267" t="s">
        <v>278</v>
      </c>
      <c r="E99" s="308" t="s">
        <v>417</v>
      </c>
      <c r="F99" s="308" t="s">
        <v>419</v>
      </c>
      <c r="G99" s="308" t="s">
        <v>418</v>
      </c>
      <c r="H99" s="308" t="s">
        <v>420</v>
      </c>
      <c r="I99" s="308" t="s">
        <v>434</v>
      </c>
    </row>
    <row r="100" spans="2:9" ht="33" customHeight="1">
      <c r="B100" s="486">
        <v>17</v>
      </c>
      <c r="C100" s="489" t="s">
        <v>78</v>
      </c>
      <c r="D100" s="71" t="s">
        <v>273</v>
      </c>
      <c r="E100" s="308" t="s">
        <v>312</v>
      </c>
      <c r="F100" s="308" t="s">
        <v>393</v>
      </c>
      <c r="G100" s="308" t="s">
        <v>394</v>
      </c>
      <c r="H100" s="308" t="s">
        <v>396</v>
      </c>
      <c r="I100" s="308" t="s">
        <v>425</v>
      </c>
    </row>
    <row r="101" spans="2:9" ht="33" customHeight="1">
      <c r="B101" s="487"/>
      <c r="C101" s="490"/>
      <c r="D101" s="265" t="s">
        <v>274</v>
      </c>
      <c r="E101" s="308" t="s">
        <v>397</v>
      </c>
      <c r="F101" s="308" t="s">
        <v>401</v>
      </c>
      <c r="G101" s="308" t="s">
        <v>399</v>
      </c>
      <c r="H101" s="308" t="s">
        <v>398</v>
      </c>
      <c r="I101" s="308" t="s">
        <v>400</v>
      </c>
    </row>
    <row r="102" spans="2:9" ht="33" customHeight="1">
      <c r="B102" s="487"/>
      <c r="C102" s="490"/>
      <c r="D102" s="265" t="s">
        <v>277</v>
      </c>
      <c r="E102" s="308" t="s">
        <v>402</v>
      </c>
      <c r="F102" s="308" t="s">
        <v>403</v>
      </c>
      <c r="G102" s="308" t="s">
        <v>404</v>
      </c>
      <c r="H102" s="308" t="s">
        <v>428</v>
      </c>
      <c r="I102" s="308" t="s">
        <v>406</v>
      </c>
    </row>
    <row r="103" spans="2:9" ht="33" customHeight="1">
      <c r="B103" s="487"/>
      <c r="C103" s="490"/>
      <c r="D103" s="266" t="s">
        <v>114</v>
      </c>
      <c r="E103" s="308" t="s">
        <v>407</v>
      </c>
      <c r="F103" s="308" t="s">
        <v>408</v>
      </c>
      <c r="G103" s="308" t="s">
        <v>411</v>
      </c>
      <c r="H103" s="308" t="s">
        <v>409</v>
      </c>
      <c r="I103" s="308" t="s">
        <v>410</v>
      </c>
    </row>
    <row r="104" spans="2:9" ht="33" customHeight="1">
      <c r="B104" s="487"/>
      <c r="C104" s="490"/>
      <c r="D104" s="267" t="s">
        <v>275</v>
      </c>
      <c r="E104" s="308" t="s">
        <v>412</v>
      </c>
      <c r="F104" s="308" t="s">
        <v>413</v>
      </c>
      <c r="G104" s="308" t="s">
        <v>414</v>
      </c>
      <c r="H104" s="308" t="s">
        <v>443</v>
      </c>
      <c r="I104" s="308" t="s">
        <v>415</v>
      </c>
    </row>
    <row r="105" spans="2:9" ht="33" customHeight="1">
      <c r="B105" s="488"/>
      <c r="C105" s="491"/>
      <c r="D105" s="267" t="s">
        <v>278</v>
      </c>
      <c r="E105" s="308" t="s">
        <v>417</v>
      </c>
      <c r="F105" s="308" t="s">
        <v>419</v>
      </c>
      <c r="G105" s="308" t="s">
        <v>418</v>
      </c>
      <c r="H105" s="308" t="s">
        <v>420</v>
      </c>
      <c r="I105" s="308" t="s">
        <v>437</v>
      </c>
    </row>
    <row r="106" spans="2:9" ht="33" customHeight="1">
      <c r="B106" s="486">
        <v>18</v>
      </c>
      <c r="C106" s="489" t="s">
        <v>55</v>
      </c>
      <c r="D106" s="71" t="s">
        <v>273</v>
      </c>
      <c r="E106" s="308" t="s">
        <v>312</v>
      </c>
      <c r="F106" s="308" t="s">
        <v>394</v>
      </c>
      <c r="G106" s="308" t="s">
        <v>393</v>
      </c>
      <c r="H106" s="308" t="s">
        <v>395</v>
      </c>
      <c r="I106" s="308" t="s">
        <v>425</v>
      </c>
    </row>
    <row r="107" spans="2:9" ht="33" customHeight="1">
      <c r="B107" s="487"/>
      <c r="C107" s="490"/>
      <c r="D107" s="265" t="s">
        <v>274</v>
      </c>
      <c r="E107" s="308" t="s">
        <v>397</v>
      </c>
      <c r="F107" s="308" t="s">
        <v>398</v>
      </c>
      <c r="G107" s="308" t="s">
        <v>399</v>
      </c>
      <c r="H107" s="308" t="s">
        <v>401</v>
      </c>
      <c r="I107" s="308" t="s">
        <v>449</v>
      </c>
    </row>
    <row r="108" spans="2:9" ht="33" customHeight="1">
      <c r="B108" s="487"/>
      <c r="C108" s="490"/>
      <c r="D108" s="265" t="s">
        <v>277</v>
      </c>
      <c r="E108" s="308" t="s">
        <v>402</v>
      </c>
      <c r="F108" s="308" t="s">
        <v>403</v>
      </c>
      <c r="G108" s="308" t="s">
        <v>404</v>
      </c>
      <c r="H108" s="308" t="s">
        <v>428</v>
      </c>
      <c r="I108" s="308" t="s">
        <v>422</v>
      </c>
    </row>
    <row r="109" spans="2:9" ht="33" customHeight="1">
      <c r="B109" s="487"/>
      <c r="C109" s="490"/>
      <c r="D109" s="266" t="s">
        <v>114</v>
      </c>
      <c r="E109" s="308" t="s">
        <v>407</v>
      </c>
      <c r="F109" s="308" t="s">
        <v>408</v>
      </c>
      <c r="G109" s="308" t="s">
        <v>411</v>
      </c>
      <c r="H109" s="308" t="s">
        <v>409</v>
      </c>
      <c r="I109" s="308" t="s">
        <v>410</v>
      </c>
    </row>
    <row r="110" spans="2:9" ht="33" customHeight="1">
      <c r="B110" s="487"/>
      <c r="C110" s="490"/>
      <c r="D110" s="267" t="s">
        <v>275</v>
      </c>
      <c r="E110" s="308" t="s">
        <v>412</v>
      </c>
      <c r="F110" s="308" t="s">
        <v>413</v>
      </c>
      <c r="G110" s="308" t="s">
        <v>414</v>
      </c>
      <c r="H110" s="308" t="s">
        <v>424</v>
      </c>
      <c r="I110" s="308" t="s">
        <v>415</v>
      </c>
    </row>
    <row r="111" spans="2:9" ht="33" customHeight="1">
      <c r="B111" s="488"/>
      <c r="C111" s="491"/>
      <c r="D111" s="267" t="s">
        <v>278</v>
      </c>
      <c r="E111" s="308" t="s">
        <v>417</v>
      </c>
      <c r="F111" s="308" t="s">
        <v>420</v>
      </c>
      <c r="G111" s="308" t="s">
        <v>419</v>
      </c>
      <c r="H111" s="308" t="s">
        <v>418</v>
      </c>
      <c r="I111" s="308" t="s">
        <v>437</v>
      </c>
    </row>
    <row r="112" spans="2:9" ht="33" customHeight="1">
      <c r="B112" s="486">
        <v>19</v>
      </c>
      <c r="C112" s="489" t="s">
        <v>79</v>
      </c>
      <c r="D112" s="71" t="s">
        <v>273</v>
      </c>
      <c r="E112" s="308" t="s">
        <v>312</v>
      </c>
      <c r="F112" s="308" t="s">
        <v>393</v>
      </c>
      <c r="G112" s="308" t="s">
        <v>425</v>
      </c>
      <c r="H112" s="308" t="s">
        <v>394</v>
      </c>
      <c r="I112" s="308" t="s">
        <v>395</v>
      </c>
    </row>
    <row r="113" spans="2:9" ht="33" customHeight="1">
      <c r="B113" s="487"/>
      <c r="C113" s="490"/>
      <c r="D113" s="265" t="s">
        <v>274</v>
      </c>
      <c r="E113" s="308" t="s">
        <v>397</v>
      </c>
      <c r="F113" s="308" t="s">
        <v>398</v>
      </c>
      <c r="G113" s="308" t="s">
        <v>399</v>
      </c>
      <c r="H113" s="308" t="s">
        <v>401</v>
      </c>
      <c r="I113" s="308" t="s">
        <v>400</v>
      </c>
    </row>
    <row r="114" spans="2:9" ht="33" customHeight="1">
      <c r="B114" s="487"/>
      <c r="C114" s="490"/>
      <c r="D114" s="265" t="s">
        <v>277</v>
      </c>
      <c r="E114" s="308" t="s">
        <v>402</v>
      </c>
      <c r="F114" s="308" t="s">
        <v>403</v>
      </c>
      <c r="G114" s="308" t="s">
        <v>428</v>
      </c>
      <c r="H114" s="308" t="s">
        <v>422</v>
      </c>
      <c r="I114" s="308" t="s">
        <v>404</v>
      </c>
    </row>
    <row r="115" spans="2:9" ht="33" customHeight="1">
      <c r="B115" s="487"/>
      <c r="C115" s="490"/>
      <c r="D115" s="266" t="s">
        <v>114</v>
      </c>
      <c r="E115" s="308" t="s">
        <v>407</v>
      </c>
      <c r="F115" s="308" t="s">
        <v>408</v>
      </c>
      <c r="G115" s="308" t="s">
        <v>411</v>
      </c>
      <c r="H115" s="308" t="s">
        <v>409</v>
      </c>
      <c r="I115" s="308" t="s">
        <v>410</v>
      </c>
    </row>
    <row r="116" spans="2:9" ht="33" customHeight="1">
      <c r="B116" s="487"/>
      <c r="C116" s="490"/>
      <c r="D116" s="267" t="s">
        <v>275</v>
      </c>
      <c r="E116" s="308" t="s">
        <v>412</v>
      </c>
      <c r="F116" s="308" t="s">
        <v>413</v>
      </c>
      <c r="G116" s="308" t="s">
        <v>415</v>
      </c>
      <c r="H116" s="308" t="s">
        <v>414</v>
      </c>
      <c r="I116" s="308" t="s">
        <v>443</v>
      </c>
    </row>
    <row r="117" spans="2:9" ht="33" customHeight="1">
      <c r="B117" s="488"/>
      <c r="C117" s="491"/>
      <c r="D117" s="267" t="s">
        <v>278</v>
      </c>
      <c r="E117" s="308" t="s">
        <v>417</v>
      </c>
      <c r="F117" s="308" t="s">
        <v>418</v>
      </c>
      <c r="G117" s="308" t="s">
        <v>437</v>
      </c>
      <c r="H117" s="308" t="s">
        <v>420</v>
      </c>
      <c r="I117" s="308" t="s">
        <v>419</v>
      </c>
    </row>
    <row r="118" spans="2:9" ht="33" customHeight="1">
      <c r="B118" s="486">
        <v>20</v>
      </c>
      <c r="C118" s="489" t="s">
        <v>80</v>
      </c>
      <c r="D118" s="71" t="s">
        <v>273</v>
      </c>
      <c r="E118" s="308" t="s">
        <v>312</v>
      </c>
      <c r="F118" s="308" t="s">
        <v>396</v>
      </c>
      <c r="G118" s="308" t="s">
        <v>393</v>
      </c>
      <c r="H118" s="308" t="s">
        <v>394</v>
      </c>
      <c r="I118" s="308" t="s">
        <v>425</v>
      </c>
    </row>
    <row r="119" spans="2:9" ht="33" customHeight="1">
      <c r="B119" s="487"/>
      <c r="C119" s="490"/>
      <c r="D119" s="265" t="s">
        <v>274</v>
      </c>
      <c r="E119" s="308" t="s">
        <v>397</v>
      </c>
      <c r="F119" s="308" t="s">
        <v>398</v>
      </c>
      <c r="G119" s="308" t="s">
        <v>401</v>
      </c>
      <c r="H119" s="308" t="s">
        <v>399</v>
      </c>
      <c r="I119" s="308" t="s">
        <v>400</v>
      </c>
    </row>
    <row r="120" spans="2:9" ht="33" customHeight="1">
      <c r="B120" s="487"/>
      <c r="C120" s="490"/>
      <c r="D120" s="265" t="s">
        <v>277</v>
      </c>
      <c r="E120" s="308" t="s">
        <v>402</v>
      </c>
      <c r="F120" s="308" t="s">
        <v>403</v>
      </c>
      <c r="G120" s="308" t="s">
        <v>422</v>
      </c>
      <c r="H120" s="308" t="s">
        <v>428</v>
      </c>
      <c r="I120" s="308" t="s">
        <v>406</v>
      </c>
    </row>
    <row r="121" spans="2:9" ht="33" customHeight="1">
      <c r="B121" s="487"/>
      <c r="C121" s="490"/>
      <c r="D121" s="266" t="s">
        <v>114</v>
      </c>
      <c r="E121" s="308" t="s">
        <v>407</v>
      </c>
      <c r="F121" s="308" t="s">
        <v>408</v>
      </c>
      <c r="G121" s="308" t="s">
        <v>411</v>
      </c>
      <c r="H121" s="308" t="s">
        <v>409</v>
      </c>
      <c r="I121" s="308" t="s">
        <v>410</v>
      </c>
    </row>
    <row r="122" spans="2:9" ht="33" customHeight="1">
      <c r="B122" s="487"/>
      <c r="C122" s="490"/>
      <c r="D122" s="267" t="s">
        <v>275</v>
      </c>
      <c r="E122" s="308" t="s">
        <v>412</v>
      </c>
      <c r="F122" s="308" t="s">
        <v>413</v>
      </c>
      <c r="G122" s="308" t="s">
        <v>443</v>
      </c>
      <c r="H122" s="308" t="s">
        <v>415</v>
      </c>
      <c r="I122" s="308" t="s">
        <v>414</v>
      </c>
    </row>
    <row r="123" spans="2:9" ht="33" customHeight="1">
      <c r="B123" s="488"/>
      <c r="C123" s="491"/>
      <c r="D123" s="269" t="s">
        <v>278</v>
      </c>
      <c r="E123" s="309" t="s">
        <v>417</v>
      </c>
      <c r="F123" s="309" t="s">
        <v>419</v>
      </c>
      <c r="G123" s="309" t="s">
        <v>420</v>
      </c>
      <c r="H123" s="309" t="s">
        <v>418</v>
      </c>
      <c r="I123" s="309" t="s">
        <v>434</v>
      </c>
    </row>
    <row r="124" spans="2:9" ht="33" customHeight="1">
      <c r="B124" s="486">
        <v>21</v>
      </c>
      <c r="C124" s="489" t="s">
        <v>81</v>
      </c>
      <c r="D124" s="71" t="s">
        <v>273</v>
      </c>
      <c r="E124" s="308" t="s">
        <v>312</v>
      </c>
      <c r="F124" s="308" t="s">
        <v>394</v>
      </c>
      <c r="G124" s="308" t="s">
        <v>393</v>
      </c>
      <c r="H124" s="308" t="s">
        <v>396</v>
      </c>
      <c r="I124" s="308" t="s">
        <v>395</v>
      </c>
    </row>
    <row r="125" spans="2:9" ht="33" customHeight="1">
      <c r="B125" s="487"/>
      <c r="C125" s="490"/>
      <c r="D125" s="265" t="s">
        <v>274</v>
      </c>
      <c r="E125" s="308" t="s">
        <v>397</v>
      </c>
      <c r="F125" s="308" t="s">
        <v>398</v>
      </c>
      <c r="G125" s="308" t="s">
        <v>401</v>
      </c>
      <c r="H125" s="308" t="s">
        <v>399</v>
      </c>
      <c r="I125" s="308" t="s">
        <v>400</v>
      </c>
    </row>
    <row r="126" spans="2:9" ht="33" customHeight="1">
      <c r="B126" s="487"/>
      <c r="C126" s="490"/>
      <c r="D126" s="265" t="s">
        <v>277</v>
      </c>
      <c r="E126" s="308" t="s">
        <v>402</v>
      </c>
      <c r="F126" s="308" t="s">
        <v>403</v>
      </c>
      <c r="G126" s="308" t="s">
        <v>406</v>
      </c>
      <c r="H126" s="308" t="s">
        <v>428</v>
      </c>
      <c r="I126" s="308" t="s">
        <v>404</v>
      </c>
    </row>
    <row r="127" spans="2:9" ht="33" customHeight="1">
      <c r="B127" s="487"/>
      <c r="C127" s="490"/>
      <c r="D127" s="266" t="s">
        <v>114</v>
      </c>
      <c r="E127" s="308" t="s">
        <v>407</v>
      </c>
      <c r="F127" s="308" t="s">
        <v>408</v>
      </c>
      <c r="G127" s="308" t="s">
        <v>410</v>
      </c>
      <c r="H127" s="308" t="s">
        <v>411</v>
      </c>
      <c r="I127" s="308" t="s">
        <v>409</v>
      </c>
    </row>
    <row r="128" spans="2:9" ht="33" customHeight="1">
      <c r="B128" s="487"/>
      <c r="C128" s="490"/>
      <c r="D128" s="267" t="s">
        <v>275</v>
      </c>
      <c r="E128" s="308" t="s">
        <v>412</v>
      </c>
      <c r="F128" s="308" t="s">
        <v>413</v>
      </c>
      <c r="G128" s="308" t="s">
        <v>414</v>
      </c>
      <c r="H128" s="308" t="s">
        <v>415</v>
      </c>
      <c r="I128" s="308" t="s">
        <v>443</v>
      </c>
    </row>
    <row r="129" spans="2:9" ht="33" customHeight="1">
      <c r="B129" s="488"/>
      <c r="C129" s="491"/>
      <c r="D129" s="267" t="s">
        <v>278</v>
      </c>
      <c r="E129" s="308" t="s">
        <v>417</v>
      </c>
      <c r="F129" s="308" t="s">
        <v>419</v>
      </c>
      <c r="G129" s="308" t="s">
        <v>418</v>
      </c>
      <c r="H129" s="308" t="s">
        <v>420</v>
      </c>
      <c r="I129" s="308" t="s">
        <v>437</v>
      </c>
    </row>
    <row r="130" spans="2:9" ht="33" customHeight="1">
      <c r="B130" s="486">
        <v>22</v>
      </c>
      <c r="C130" s="489" t="s">
        <v>56</v>
      </c>
      <c r="D130" s="71" t="s">
        <v>273</v>
      </c>
      <c r="E130" s="308" t="s">
        <v>312</v>
      </c>
      <c r="F130" s="308" t="s">
        <v>394</v>
      </c>
      <c r="G130" s="308" t="s">
        <v>393</v>
      </c>
      <c r="H130" s="308" t="s">
        <v>425</v>
      </c>
      <c r="I130" s="308" t="s">
        <v>396</v>
      </c>
    </row>
    <row r="131" spans="2:9" ht="33" customHeight="1">
      <c r="B131" s="487"/>
      <c r="C131" s="490"/>
      <c r="D131" s="265" t="s">
        <v>274</v>
      </c>
      <c r="E131" s="308" t="s">
        <v>397</v>
      </c>
      <c r="F131" s="308" t="s">
        <v>401</v>
      </c>
      <c r="G131" s="308" t="s">
        <v>399</v>
      </c>
      <c r="H131" s="308" t="s">
        <v>398</v>
      </c>
      <c r="I131" s="308" t="s">
        <v>449</v>
      </c>
    </row>
    <row r="132" spans="2:9" ht="33" customHeight="1">
      <c r="B132" s="487"/>
      <c r="C132" s="490"/>
      <c r="D132" s="265" t="s">
        <v>277</v>
      </c>
      <c r="E132" s="308" t="s">
        <v>402</v>
      </c>
      <c r="F132" s="308" t="s">
        <v>403</v>
      </c>
      <c r="G132" s="308" t="s">
        <v>404</v>
      </c>
      <c r="H132" s="308" t="s">
        <v>428</v>
      </c>
      <c r="I132" s="308" t="s">
        <v>422</v>
      </c>
    </row>
    <row r="133" spans="2:9" ht="33" customHeight="1">
      <c r="B133" s="487"/>
      <c r="C133" s="490"/>
      <c r="D133" s="266" t="s">
        <v>114</v>
      </c>
      <c r="E133" s="308" t="s">
        <v>407</v>
      </c>
      <c r="F133" s="308" t="s">
        <v>408</v>
      </c>
      <c r="G133" s="308" t="s">
        <v>411</v>
      </c>
      <c r="H133" s="308" t="s">
        <v>410</v>
      </c>
      <c r="I133" s="308" t="s">
        <v>409</v>
      </c>
    </row>
    <row r="134" spans="2:9" ht="33" customHeight="1">
      <c r="B134" s="487"/>
      <c r="C134" s="490"/>
      <c r="D134" s="267" t="s">
        <v>275</v>
      </c>
      <c r="E134" s="308" t="s">
        <v>412</v>
      </c>
      <c r="F134" s="308" t="s">
        <v>413</v>
      </c>
      <c r="G134" s="308" t="s">
        <v>414</v>
      </c>
      <c r="H134" s="308" t="s">
        <v>415</v>
      </c>
      <c r="I134" s="308" t="s">
        <v>453</v>
      </c>
    </row>
    <row r="135" spans="2:9" ht="33" customHeight="1">
      <c r="B135" s="488"/>
      <c r="C135" s="491"/>
      <c r="D135" s="267" t="s">
        <v>278</v>
      </c>
      <c r="E135" s="308" t="s">
        <v>417</v>
      </c>
      <c r="F135" s="308" t="s">
        <v>419</v>
      </c>
      <c r="G135" s="308" t="s">
        <v>420</v>
      </c>
      <c r="H135" s="308" t="s">
        <v>418</v>
      </c>
      <c r="I135" s="308" t="s">
        <v>437</v>
      </c>
    </row>
    <row r="136" spans="2:9" ht="33" customHeight="1">
      <c r="B136" s="486">
        <v>23</v>
      </c>
      <c r="C136" s="489" t="s">
        <v>82</v>
      </c>
      <c r="D136" s="71" t="s">
        <v>273</v>
      </c>
      <c r="E136" s="308" t="s">
        <v>312</v>
      </c>
      <c r="F136" s="308" t="s">
        <v>393</v>
      </c>
      <c r="G136" s="308" t="s">
        <v>394</v>
      </c>
      <c r="H136" s="308" t="s">
        <v>396</v>
      </c>
      <c r="I136" s="308" t="s">
        <v>425</v>
      </c>
    </row>
    <row r="137" spans="2:9" ht="33" customHeight="1">
      <c r="B137" s="487"/>
      <c r="C137" s="490"/>
      <c r="D137" s="265" t="s">
        <v>274</v>
      </c>
      <c r="E137" s="308" t="s">
        <v>397</v>
      </c>
      <c r="F137" s="308" t="s">
        <v>398</v>
      </c>
      <c r="G137" s="308" t="s">
        <v>399</v>
      </c>
      <c r="H137" s="308" t="s">
        <v>401</v>
      </c>
      <c r="I137" s="308" t="s">
        <v>400</v>
      </c>
    </row>
    <row r="138" spans="2:9" ht="33" customHeight="1">
      <c r="B138" s="487"/>
      <c r="C138" s="490"/>
      <c r="D138" s="265" t="s">
        <v>277</v>
      </c>
      <c r="E138" s="308" t="s">
        <v>402</v>
      </c>
      <c r="F138" s="308" t="s">
        <v>403</v>
      </c>
      <c r="G138" s="308" t="s">
        <v>404</v>
      </c>
      <c r="H138" s="308" t="s">
        <v>428</v>
      </c>
      <c r="I138" s="308" t="s">
        <v>422</v>
      </c>
    </row>
    <row r="139" spans="2:9" ht="33" customHeight="1">
      <c r="B139" s="487"/>
      <c r="C139" s="490"/>
      <c r="D139" s="266" t="s">
        <v>114</v>
      </c>
      <c r="E139" s="308" t="s">
        <v>407</v>
      </c>
      <c r="F139" s="308" t="s">
        <v>408</v>
      </c>
      <c r="G139" s="308" t="s">
        <v>411</v>
      </c>
      <c r="H139" s="308" t="s">
        <v>410</v>
      </c>
      <c r="I139" s="308" t="s">
        <v>409</v>
      </c>
    </row>
    <row r="140" spans="2:9" ht="33" customHeight="1">
      <c r="B140" s="487"/>
      <c r="C140" s="490"/>
      <c r="D140" s="267" t="s">
        <v>275</v>
      </c>
      <c r="E140" s="308" t="s">
        <v>412</v>
      </c>
      <c r="F140" s="308" t="s">
        <v>413</v>
      </c>
      <c r="G140" s="308" t="s">
        <v>414</v>
      </c>
      <c r="H140" s="308" t="s">
        <v>443</v>
      </c>
      <c r="I140" s="308" t="s">
        <v>415</v>
      </c>
    </row>
    <row r="141" spans="2:9" ht="33" customHeight="1">
      <c r="B141" s="488"/>
      <c r="C141" s="491"/>
      <c r="D141" s="267" t="s">
        <v>278</v>
      </c>
      <c r="E141" s="308" t="s">
        <v>417</v>
      </c>
      <c r="F141" s="308" t="s">
        <v>420</v>
      </c>
      <c r="G141" s="308" t="s">
        <v>419</v>
      </c>
      <c r="H141" s="308" t="s">
        <v>421</v>
      </c>
      <c r="I141" s="308" t="s">
        <v>434</v>
      </c>
    </row>
    <row r="142" spans="2:9" ht="33" customHeight="1">
      <c r="B142" s="486">
        <v>24</v>
      </c>
      <c r="C142" s="489" t="s">
        <v>83</v>
      </c>
      <c r="D142" s="71" t="s">
        <v>273</v>
      </c>
      <c r="E142" s="308" t="s">
        <v>312</v>
      </c>
      <c r="F142" s="308" t="s">
        <v>394</v>
      </c>
      <c r="G142" s="308" t="s">
        <v>396</v>
      </c>
      <c r="H142" s="308" t="s">
        <v>393</v>
      </c>
      <c r="I142" s="308" t="s">
        <v>395</v>
      </c>
    </row>
    <row r="143" spans="2:9" ht="33" customHeight="1">
      <c r="B143" s="487"/>
      <c r="C143" s="490"/>
      <c r="D143" s="265" t="s">
        <v>274</v>
      </c>
      <c r="E143" s="308" t="s">
        <v>397</v>
      </c>
      <c r="F143" s="308" t="s">
        <v>401</v>
      </c>
      <c r="G143" s="308" t="s">
        <v>398</v>
      </c>
      <c r="H143" s="308" t="s">
        <v>399</v>
      </c>
      <c r="I143" s="308" t="s">
        <v>400</v>
      </c>
    </row>
    <row r="144" spans="2:9" ht="33" customHeight="1">
      <c r="B144" s="487"/>
      <c r="C144" s="490"/>
      <c r="D144" s="265" t="s">
        <v>277</v>
      </c>
      <c r="E144" s="308" t="s">
        <v>402</v>
      </c>
      <c r="F144" s="308" t="s">
        <v>403</v>
      </c>
      <c r="G144" s="308" t="s">
        <v>406</v>
      </c>
      <c r="H144" s="308" t="s">
        <v>422</v>
      </c>
      <c r="I144" s="308" t="s">
        <v>404</v>
      </c>
    </row>
    <row r="145" spans="2:9" ht="33" customHeight="1">
      <c r="B145" s="487"/>
      <c r="C145" s="490"/>
      <c r="D145" s="266" t="s">
        <v>114</v>
      </c>
      <c r="E145" s="308" t="s">
        <v>407</v>
      </c>
      <c r="F145" s="308" t="s">
        <v>408</v>
      </c>
      <c r="G145" s="308" t="s">
        <v>411</v>
      </c>
      <c r="H145" s="308" t="s">
        <v>410</v>
      </c>
      <c r="I145" s="308" t="s">
        <v>409</v>
      </c>
    </row>
    <row r="146" spans="2:9" ht="33" customHeight="1">
      <c r="B146" s="487"/>
      <c r="C146" s="490"/>
      <c r="D146" s="267" t="s">
        <v>275</v>
      </c>
      <c r="E146" s="308" t="s">
        <v>412</v>
      </c>
      <c r="F146" s="308" t="s">
        <v>413</v>
      </c>
      <c r="G146" s="308" t="s">
        <v>414</v>
      </c>
      <c r="H146" s="308" t="s">
        <v>443</v>
      </c>
      <c r="I146" s="308" t="s">
        <v>415</v>
      </c>
    </row>
    <row r="147" spans="2:9" ht="33" customHeight="1">
      <c r="B147" s="488"/>
      <c r="C147" s="491"/>
      <c r="D147" s="267" t="s">
        <v>278</v>
      </c>
      <c r="E147" s="308" t="s">
        <v>419</v>
      </c>
      <c r="F147" s="308" t="s">
        <v>417</v>
      </c>
      <c r="G147" s="308" t="s">
        <v>420</v>
      </c>
      <c r="H147" s="308" t="s">
        <v>418</v>
      </c>
      <c r="I147" s="308" t="s">
        <v>437</v>
      </c>
    </row>
    <row r="148" spans="2:9" ht="33" customHeight="1">
      <c r="B148" s="486">
        <v>25</v>
      </c>
      <c r="C148" s="489" t="s">
        <v>84</v>
      </c>
      <c r="D148" s="71" t="s">
        <v>273</v>
      </c>
      <c r="E148" s="308" t="s">
        <v>312</v>
      </c>
      <c r="F148" s="308" t="s">
        <v>394</v>
      </c>
      <c r="G148" s="308" t="s">
        <v>396</v>
      </c>
      <c r="H148" s="308" t="s">
        <v>393</v>
      </c>
      <c r="I148" s="308" t="s">
        <v>395</v>
      </c>
    </row>
    <row r="149" spans="2:9" ht="33" customHeight="1">
      <c r="B149" s="487"/>
      <c r="C149" s="490"/>
      <c r="D149" s="265" t="s">
        <v>274</v>
      </c>
      <c r="E149" s="308" t="s">
        <v>397</v>
      </c>
      <c r="F149" s="308" t="s">
        <v>399</v>
      </c>
      <c r="G149" s="308" t="s">
        <v>398</v>
      </c>
      <c r="H149" s="308" t="s">
        <v>401</v>
      </c>
      <c r="I149" s="308" t="s">
        <v>400</v>
      </c>
    </row>
    <row r="150" spans="2:9" ht="33" customHeight="1">
      <c r="B150" s="487"/>
      <c r="C150" s="490"/>
      <c r="D150" s="265" t="s">
        <v>277</v>
      </c>
      <c r="E150" s="308" t="s">
        <v>402</v>
      </c>
      <c r="F150" s="308" t="s">
        <v>403</v>
      </c>
      <c r="G150" s="308" t="s">
        <v>406</v>
      </c>
      <c r="H150" s="308" t="s">
        <v>428</v>
      </c>
      <c r="I150" s="308" t="s">
        <v>422</v>
      </c>
    </row>
    <row r="151" spans="2:9" ht="33" customHeight="1">
      <c r="B151" s="487"/>
      <c r="C151" s="490"/>
      <c r="D151" s="266" t="s">
        <v>114</v>
      </c>
      <c r="E151" s="308" t="s">
        <v>407</v>
      </c>
      <c r="F151" s="308" t="s">
        <v>408</v>
      </c>
      <c r="G151" s="308" t="s">
        <v>411</v>
      </c>
      <c r="H151" s="308" t="s">
        <v>410</v>
      </c>
      <c r="I151" s="308" t="s">
        <v>409</v>
      </c>
    </row>
    <row r="152" spans="2:9" ht="33" customHeight="1">
      <c r="B152" s="487"/>
      <c r="C152" s="490"/>
      <c r="D152" s="267" t="s">
        <v>275</v>
      </c>
      <c r="E152" s="308" t="s">
        <v>412</v>
      </c>
      <c r="F152" s="308" t="s">
        <v>413</v>
      </c>
      <c r="G152" s="308" t="s">
        <v>414</v>
      </c>
      <c r="H152" s="308" t="s">
        <v>443</v>
      </c>
      <c r="I152" s="308" t="s">
        <v>415</v>
      </c>
    </row>
    <row r="153" spans="2:9" ht="33" customHeight="1">
      <c r="B153" s="488"/>
      <c r="C153" s="491"/>
      <c r="D153" s="269" t="s">
        <v>278</v>
      </c>
      <c r="E153" s="309" t="s">
        <v>417</v>
      </c>
      <c r="F153" s="309" t="s">
        <v>419</v>
      </c>
      <c r="G153" s="309" t="s">
        <v>420</v>
      </c>
      <c r="H153" s="309" t="s">
        <v>418</v>
      </c>
      <c r="I153" s="309" t="s">
        <v>434</v>
      </c>
    </row>
    <row r="154" spans="2:9" ht="33" customHeight="1">
      <c r="B154" s="486">
        <v>26</v>
      </c>
      <c r="C154" s="489" t="s">
        <v>30</v>
      </c>
      <c r="D154" s="71" t="s">
        <v>273</v>
      </c>
      <c r="E154" s="308" t="s">
        <v>312</v>
      </c>
      <c r="F154" s="308" t="s">
        <v>395</v>
      </c>
      <c r="G154" s="308" t="s">
        <v>393</v>
      </c>
      <c r="H154" s="308" t="s">
        <v>394</v>
      </c>
      <c r="I154" s="308" t="s">
        <v>396</v>
      </c>
    </row>
    <row r="155" spans="2:9" ht="33" customHeight="1">
      <c r="B155" s="487"/>
      <c r="C155" s="490"/>
      <c r="D155" s="265" t="s">
        <v>274</v>
      </c>
      <c r="E155" s="308" t="s">
        <v>397</v>
      </c>
      <c r="F155" s="308" t="s">
        <v>399</v>
      </c>
      <c r="G155" s="308" t="s">
        <v>398</v>
      </c>
      <c r="H155" s="308" t="s">
        <v>401</v>
      </c>
      <c r="I155" s="308" t="s">
        <v>400</v>
      </c>
    </row>
    <row r="156" spans="2:9" ht="33" customHeight="1">
      <c r="B156" s="487"/>
      <c r="C156" s="490"/>
      <c r="D156" s="265" t="s">
        <v>277</v>
      </c>
      <c r="E156" s="308" t="s">
        <v>402</v>
      </c>
      <c r="F156" s="308" t="s">
        <v>403</v>
      </c>
      <c r="G156" s="308" t="s">
        <v>406</v>
      </c>
      <c r="H156" s="308" t="s">
        <v>404</v>
      </c>
      <c r="I156" s="308" t="s">
        <v>422</v>
      </c>
    </row>
    <row r="157" spans="2:9" ht="33" customHeight="1">
      <c r="B157" s="487"/>
      <c r="C157" s="490"/>
      <c r="D157" s="266" t="s">
        <v>114</v>
      </c>
      <c r="E157" s="308" t="s">
        <v>407</v>
      </c>
      <c r="F157" s="308" t="s">
        <v>408</v>
      </c>
      <c r="G157" s="308" t="s">
        <v>411</v>
      </c>
      <c r="H157" s="308" t="s">
        <v>410</v>
      </c>
      <c r="I157" s="308" t="s">
        <v>409</v>
      </c>
    </row>
    <row r="158" spans="2:9" ht="33" customHeight="1">
      <c r="B158" s="487"/>
      <c r="C158" s="490"/>
      <c r="D158" s="267" t="s">
        <v>275</v>
      </c>
      <c r="E158" s="308" t="s">
        <v>412</v>
      </c>
      <c r="F158" s="308" t="s">
        <v>413</v>
      </c>
      <c r="G158" s="308" t="s">
        <v>414</v>
      </c>
      <c r="H158" s="308" t="s">
        <v>415</v>
      </c>
      <c r="I158" s="308" t="s">
        <v>443</v>
      </c>
    </row>
    <row r="159" spans="2:9" ht="33" customHeight="1">
      <c r="B159" s="488"/>
      <c r="C159" s="491"/>
      <c r="D159" s="267" t="s">
        <v>278</v>
      </c>
      <c r="E159" s="308" t="s">
        <v>417</v>
      </c>
      <c r="F159" s="308" t="s">
        <v>420</v>
      </c>
      <c r="G159" s="308" t="s">
        <v>419</v>
      </c>
      <c r="H159" s="308" t="s">
        <v>421</v>
      </c>
      <c r="I159" s="308" t="s">
        <v>418</v>
      </c>
    </row>
    <row r="160" spans="2:9" ht="33" customHeight="1">
      <c r="B160" s="486">
        <v>27</v>
      </c>
      <c r="C160" s="489" t="s">
        <v>31</v>
      </c>
      <c r="D160" s="71" t="s">
        <v>273</v>
      </c>
      <c r="E160" s="308" t="s">
        <v>312</v>
      </c>
      <c r="F160" s="308" t="s">
        <v>394</v>
      </c>
      <c r="G160" s="308" t="s">
        <v>393</v>
      </c>
      <c r="H160" s="308" t="s">
        <v>395</v>
      </c>
      <c r="I160" s="308" t="s">
        <v>396</v>
      </c>
    </row>
    <row r="161" spans="2:9" ht="33" customHeight="1">
      <c r="B161" s="487"/>
      <c r="C161" s="490"/>
      <c r="D161" s="265" t="s">
        <v>274</v>
      </c>
      <c r="E161" s="308" t="s">
        <v>397</v>
      </c>
      <c r="F161" s="308" t="s">
        <v>399</v>
      </c>
      <c r="G161" s="308" t="s">
        <v>401</v>
      </c>
      <c r="H161" s="308" t="s">
        <v>400</v>
      </c>
      <c r="I161" s="308" t="s">
        <v>398</v>
      </c>
    </row>
    <row r="162" spans="2:9" ht="33" customHeight="1">
      <c r="B162" s="487"/>
      <c r="C162" s="490"/>
      <c r="D162" s="265" t="s">
        <v>277</v>
      </c>
      <c r="E162" s="308" t="s">
        <v>402</v>
      </c>
      <c r="F162" s="308" t="s">
        <v>403</v>
      </c>
      <c r="G162" s="308" t="s">
        <v>406</v>
      </c>
      <c r="H162" s="308" t="s">
        <v>422</v>
      </c>
      <c r="I162" s="308" t="s">
        <v>404</v>
      </c>
    </row>
    <row r="163" spans="2:9" ht="33" customHeight="1">
      <c r="B163" s="487"/>
      <c r="C163" s="490"/>
      <c r="D163" s="266" t="s">
        <v>114</v>
      </c>
      <c r="E163" s="308" t="s">
        <v>407</v>
      </c>
      <c r="F163" s="308" t="s">
        <v>408</v>
      </c>
      <c r="G163" s="308" t="s">
        <v>411</v>
      </c>
      <c r="H163" s="308" t="s">
        <v>410</v>
      </c>
      <c r="I163" s="308" t="s">
        <v>409</v>
      </c>
    </row>
    <row r="164" spans="2:9" ht="33" customHeight="1">
      <c r="B164" s="487"/>
      <c r="C164" s="490"/>
      <c r="D164" s="267" t="s">
        <v>275</v>
      </c>
      <c r="E164" s="308" t="s">
        <v>412</v>
      </c>
      <c r="F164" s="308" t="s">
        <v>413</v>
      </c>
      <c r="G164" s="308" t="s">
        <v>414</v>
      </c>
      <c r="H164" s="308" t="s">
        <v>443</v>
      </c>
      <c r="I164" s="308" t="s">
        <v>424</v>
      </c>
    </row>
    <row r="165" spans="2:9" ht="33" customHeight="1">
      <c r="B165" s="488"/>
      <c r="C165" s="491"/>
      <c r="D165" s="267" t="s">
        <v>278</v>
      </c>
      <c r="E165" s="308" t="s">
        <v>417</v>
      </c>
      <c r="F165" s="308" t="s">
        <v>420</v>
      </c>
      <c r="G165" s="308" t="s">
        <v>419</v>
      </c>
      <c r="H165" s="308" t="s">
        <v>418</v>
      </c>
      <c r="I165" s="308" t="s">
        <v>421</v>
      </c>
    </row>
    <row r="166" spans="2:9" ht="33" customHeight="1">
      <c r="B166" s="486">
        <v>28</v>
      </c>
      <c r="C166" s="489" t="s">
        <v>32</v>
      </c>
      <c r="D166" s="71" t="s">
        <v>273</v>
      </c>
      <c r="E166" s="308" t="s">
        <v>312</v>
      </c>
      <c r="F166" s="308" t="s">
        <v>394</v>
      </c>
      <c r="G166" s="308" t="s">
        <v>395</v>
      </c>
      <c r="H166" s="308" t="s">
        <v>393</v>
      </c>
      <c r="I166" s="308" t="s">
        <v>425</v>
      </c>
    </row>
    <row r="167" spans="2:9" ht="33" customHeight="1">
      <c r="B167" s="487"/>
      <c r="C167" s="490"/>
      <c r="D167" s="265" t="s">
        <v>274</v>
      </c>
      <c r="E167" s="308" t="s">
        <v>397</v>
      </c>
      <c r="F167" s="308" t="s">
        <v>401</v>
      </c>
      <c r="G167" s="308" t="s">
        <v>399</v>
      </c>
      <c r="H167" s="308" t="s">
        <v>398</v>
      </c>
      <c r="I167" s="308" t="s">
        <v>400</v>
      </c>
    </row>
    <row r="168" spans="2:9" ht="33" customHeight="1">
      <c r="B168" s="487"/>
      <c r="C168" s="490"/>
      <c r="D168" s="265" t="s">
        <v>277</v>
      </c>
      <c r="E168" s="308" t="s">
        <v>402</v>
      </c>
      <c r="F168" s="308" t="s">
        <v>403</v>
      </c>
      <c r="G168" s="308" t="s">
        <v>406</v>
      </c>
      <c r="H168" s="308" t="s">
        <v>422</v>
      </c>
      <c r="I168" s="308" t="s">
        <v>404</v>
      </c>
    </row>
    <row r="169" spans="2:9" ht="33" customHeight="1">
      <c r="B169" s="487"/>
      <c r="C169" s="490"/>
      <c r="D169" s="266" t="s">
        <v>114</v>
      </c>
      <c r="E169" s="308" t="s">
        <v>407</v>
      </c>
      <c r="F169" s="308" t="s">
        <v>408</v>
      </c>
      <c r="G169" s="308" t="s">
        <v>411</v>
      </c>
      <c r="H169" s="308" t="s">
        <v>410</v>
      </c>
      <c r="I169" s="308" t="s">
        <v>409</v>
      </c>
    </row>
    <row r="170" spans="2:9" ht="33" customHeight="1">
      <c r="B170" s="487"/>
      <c r="C170" s="490"/>
      <c r="D170" s="267" t="s">
        <v>275</v>
      </c>
      <c r="E170" s="308" t="s">
        <v>412</v>
      </c>
      <c r="F170" s="308" t="s">
        <v>413</v>
      </c>
      <c r="G170" s="308" t="s">
        <v>414</v>
      </c>
      <c r="H170" s="308" t="s">
        <v>415</v>
      </c>
      <c r="I170" s="308" t="s">
        <v>443</v>
      </c>
    </row>
    <row r="171" spans="2:9" ht="33" customHeight="1">
      <c r="B171" s="488"/>
      <c r="C171" s="491"/>
      <c r="D171" s="267" t="s">
        <v>278</v>
      </c>
      <c r="E171" s="308" t="s">
        <v>417</v>
      </c>
      <c r="F171" s="308" t="s">
        <v>420</v>
      </c>
      <c r="G171" s="308" t="s">
        <v>421</v>
      </c>
      <c r="H171" s="308" t="s">
        <v>419</v>
      </c>
      <c r="I171" s="308" t="s">
        <v>418</v>
      </c>
    </row>
    <row r="172" spans="2:9" ht="33" customHeight="1">
      <c r="B172" s="486">
        <v>29</v>
      </c>
      <c r="C172" s="489" t="s">
        <v>33</v>
      </c>
      <c r="D172" s="71" t="s">
        <v>273</v>
      </c>
      <c r="E172" s="308" t="s">
        <v>312</v>
      </c>
      <c r="F172" s="308" t="s">
        <v>396</v>
      </c>
      <c r="G172" s="308" t="s">
        <v>395</v>
      </c>
      <c r="H172" s="308" t="s">
        <v>393</v>
      </c>
      <c r="I172" s="308" t="s">
        <v>394</v>
      </c>
    </row>
    <row r="173" spans="2:9" ht="33" customHeight="1">
      <c r="B173" s="487"/>
      <c r="C173" s="490"/>
      <c r="D173" s="265" t="s">
        <v>274</v>
      </c>
      <c r="E173" s="308" t="s">
        <v>397</v>
      </c>
      <c r="F173" s="308" t="s">
        <v>399</v>
      </c>
      <c r="G173" s="308" t="s">
        <v>401</v>
      </c>
      <c r="H173" s="308" t="s">
        <v>400</v>
      </c>
      <c r="I173" s="308" t="s">
        <v>398</v>
      </c>
    </row>
    <row r="174" spans="2:9" ht="33" customHeight="1">
      <c r="B174" s="487"/>
      <c r="C174" s="490"/>
      <c r="D174" s="265" t="s">
        <v>277</v>
      </c>
      <c r="E174" s="308" t="s">
        <v>402</v>
      </c>
      <c r="F174" s="308" t="s">
        <v>403</v>
      </c>
      <c r="G174" s="308" t="s">
        <v>406</v>
      </c>
      <c r="H174" s="308" t="s">
        <v>422</v>
      </c>
      <c r="I174" s="308" t="s">
        <v>404</v>
      </c>
    </row>
    <row r="175" spans="2:9" ht="33" customHeight="1">
      <c r="B175" s="487"/>
      <c r="C175" s="490"/>
      <c r="D175" s="266" t="s">
        <v>114</v>
      </c>
      <c r="E175" s="308" t="s">
        <v>407</v>
      </c>
      <c r="F175" s="308" t="s">
        <v>408</v>
      </c>
      <c r="G175" s="308" t="s">
        <v>411</v>
      </c>
      <c r="H175" s="308" t="s">
        <v>409</v>
      </c>
      <c r="I175" s="308" t="s">
        <v>410</v>
      </c>
    </row>
    <row r="176" spans="2:9" ht="33" customHeight="1">
      <c r="B176" s="487"/>
      <c r="C176" s="490"/>
      <c r="D176" s="267" t="s">
        <v>275</v>
      </c>
      <c r="E176" s="308" t="s">
        <v>412</v>
      </c>
      <c r="F176" s="308" t="s">
        <v>413</v>
      </c>
      <c r="G176" s="308" t="s">
        <v>414</v>
      </c>
      <c r="H176" s="308" t="s">
        <v>415</v>
      </c>
      <c r="I176" s="308" t="s">
        <v>463</v>
      </c>
    </row>
    <row r="177" spans="2:9" ht="33" customHeight="1">
      <c r="B177" s="488"/>
      <c r="C177" s="491"/>
      <c r="D177" s="267" t="s">
        <v>278</v>
      </c>
      <c r="E177" s="308" t="s">
        <v>417</v>
      </c>
      <c r="F177" s="308" t="s">
        <v>420</v>
      </c>
      <c r="G177" s="308" t="s">
        <v>419</v>
      </c>
      <c r="H177" s="308" t="s">
        <v>421</v>
      </c>
      <c r="I177" s="308" t="s">
        <v>418</v>
      </c>
    </row>
    <row r="178" spans="2:9" ht="33" customHeight="1">
      <c r="B178" s="486">
        <v>30</v>
      </c>
      <c r="C178" s="489" t="s">
        <v>34</v>
      </c>
      <c r="D178" s="71" t="s">
        <v>273</v>
      </c>
      <c r="E178" s="308" t="s">
        <v>312</v>
      </c>
      <c r="F178" s="308" t="s">
        <v>393</v>
      </c>
      <c r="G178" s="308" t="s">
        <v>394</v>
      </c>
      <c r="H178" s="308" t="s">
        <v>395</v>
      </c>
      <c r="I178" s="308" t="s">
        <v>425</v>
      </c>
    </row>
    <row r="179" spans="2:9" ht="33" customHeight="1">
      <c r="B179" s="487"/>
      <c r="C179" s="490"/>
      <c r="D179" s="265" t="s">
        <v>274</v>
      </c>
      <c r="E179" s="308" t="s">
        <v>397</v>
      </c>
      <c r="F179" s="308" t="s">
        <v>399</v>
      </c>
      <c r="G179" s="308" t="s">
        <v>398</v>
      </c>
      <c r="H179" s="308" t="s">
        <v>401</v>
      </c>
      <c r="I179" s="308" t="s">
        <v>400</v>
      </c>
    </row>
    <row r="180" spans="2:9" ht="33" customHeight="1">
      <c r="B180" s="487"/>
      <c r="C180" s="490"/>
      <c r="D180" s="265" t="s">
        <v>277</v>
      </c>
      <c r="E180" s="308" t="s">
        <v>402</v>
      </c>
      <c r="F180" s="308" t="s">
        <v>403</v>
      </c>
      <c r="G180" s="308" t="s">
        <v>406</v>
      </c>
      <c r="H180" s="308" t="s">
        <v>404</v>
      </c>
      <c r="I180" s="308" t="s">
        <v>422</v>
      </c>
    </row>
    <row r="181" spans="2:9" ht="33" customHeight="1">
      <c r="B181" s="487"/>
      <c r="C181" s="490"/>
      <c r="D181" s="266" t="s">
        <v>114</v>
      </c>
      <c r="E181" s="308" t="s">
        <v>407</v>
      </c>
      <c r="F181" s="308" t="s">
        <v>408</v>
      </c>
      <c r="G181" s="308" t="s">
        <v>411</v>
      </c>
      <c r="H181" s="308" t="s">
        <v>409</v>
      </c>
      <c r="I181" s="308" t="s">
        <v>410</v>
      </c>
    </row>
    <row r="182" spans="2:9" ht="33" customHeight="1">
      <c r="B182" s="487"/>
      <c r="C182" s="490"/>
      <c r="D182" s="267" t="s">
        <v>275</v>
      </c>
      <c r="E182" s="308" t="s">
        <v>412</v>
      </c>
      <c r="F182" s="308" t="s">
        <v>413</v>
      </c>
      <c r="G182" s="308" t="s">
        <v>414</v>
      </c>
      <c r="H182" s="308" t="s">
        <v>443</v>
      </c>
      <c r="I182" s="308" t="s">
        <v>415</v>
      </c>
    </row>
    <row r="183" spans="2:9" ht="33" customHeight="1">
      <c r="B183" s="488"/>
      <c r="C183" s="491"/>
      <c r="D183" s="269" t="s">
        <v>278</v>
      </c>
      <c r="E183" s="309" t="s">
        <v>417</v>
      </c>
      <c r="F183" s="309" t="s">
        <v>420</v>
      </c>
      <c r="G183" s="309" t="s">
        <v>419</v>
      </c>
      <c r="H183" s="309" t="s">
        <v>421</v>
      </c>
      <c r="I183" s="309" t="s">
        <v>418</v>
      </c>
    </row>
    <row r="184" spans="2:9" ht="33" customHeight="1">
      <c r="B184" s="486">
        <v>31</v>
      </c>
      <c r="C184" s="489" t="s">
        <v>35</v>
      </c>
      <c r="D184" s="71" t="s">
        <v>273</v>
      </c>
      <c r="E184" s="308" t="s">
        <v>312</v>
      </c>
      <c r="F184" s="308" t="s">
        <v>395</v>
      </c>
      <c r="G184" s="308" t="s">
        <v>393</v>
      </c>
      <c r="H184" s="308" t="s">
        <v>394</v>
      </c>
      <c r="I184" s="308" t="s">
        <v>396</v>
      </c>
    </row>
    <row r="185" spans="2:9" ht="33" customHeight="1">
      <c r="B185" s="487"/>
      <c r="C185" s="490"/>
      <c r="D185" s="265" t="s">
        <v>274</v>
      </c>
      <c r="E185" s="308" t="s">
        <v>397</v>
      </c>
      <c r="F185" s="308" t="s">
        <v>398</v>
      </c>
      <c r="G185" s="308" t="s">
        <v>399</v>
      </c>
      <c r="H185" s="308" t="s">
        <v>401</v>
      </c>
      <c r="I185" s="308" t="s">
        <v>449</v>
      </c>
    </row>
    <row r="186" spans="2:9" ht="33" customHeight="1">
      <c r="B186" s="487"/>
      <c r="C186" s="490"/>
      <c r="D186" s="265" t="s">
        <v>277</v>
      </c>
      <c r="E186" s="308" t="s">
        <v>402</v>
      </c>
      <c r="F186" s="308" t="s">
        <v>403</v>
      </c>
      <c r="G186" s="308" t="s">
        <v>404</v>
      </c>
      <c r="H186" s="308" t="s">
        <v>406</v>
      </c>
      <c r="I186" s="308" t="s">
        <v>428</v>
      </c>
    </row>
    <row r="187" spans="2:9" ht="33" customHeight="1">
      <c r="B187" s="487"/>
      <c r="C187" s="490"/>
      <c r="D187" s="266" t="s">
        <v>114</v>
      </c>
      <c r="E187" s="308" t="s">
        <v>407</v>
      </c>
      <c r="F187" s="308" t="s">
        <v>408</v>
      </c>
      <c r="G187" s="308" t="s">
        <v>411</v>
      </c>
      <c r="H187" s="308" t="s">
        <v>410</v>
      </c>
      <c r="I187" s="308" t="s">
        <v>409</v>
      </c>
    </row>
    <row r="188" spans="2:9" ht="33" customHeight="1">
      <c r="B188" s="487"/>
      <c r="C188" s="490"/>
      <c r="D188" s="267" t="s">
        <v>275</v>
      </c>
      <c r="E188" s="308" t="s">
        <v>412</v>
      </c>
      <c r="F188" s="308" t="s">
        <v>413</v>
      </c>
      <c r="G188" s="308" t="s">
        <v>414</v>
      </c>
      <c r="H188" s="308" t="s">
        <v>443</v>
      </c>
      <c r="I188" s="308" t="s">
        <v>415</v>
      </c>
    </row>
    <row r="189" spans="2:9" ht="33" customHeight="1">
      <c r="B189" s="488"/>
      <c r="C189" s="491"/>
      <c r="D189" s="267" t="s">
        <v>278</v>
      </c>
      <c r="E189" s="308" t="s">
        <v>417</v>
      </c>
      <c r="F189" s="308" t="s">
        <v>419</v>
      </c>
      <c r="G189" s="308" t="s">
        <v>420</v>
      </c>
      <c r="H189" s="308" t="s">
        <v>418</v>
      </c>
      <c r="I189" s="308" t="s">
        <v>421</v>
      </c>
    </row>
    <row r="190" spans="2:9" ht="33" customHeight="1">
      <c r="B190" s="486">
        <v>32</v>
      </c>
      <c r="C190" s="489" t="s">
        <v>36</v>
      </c>
      <c r="D190" s="71" t="s">
        <v>273</v>
      </c>
      <c r="E190" s="308" t="s">
        <v>312</v>
      </c>
      <c r="F190" s="308" t="s">
        <v>394</v>
      </c>
      <c r="G190" s="308" t="s">
        <v>393</v>
      </c>
      <c r="H190" s="308" t="s">
        <v>396</v>
      </c>
      <c r="I190" s="308" t="s">
        <v>395</v>
      </c>
    </row>
    <row r="191" spans="2:9" ht="33" customHeight="1">
      <c r="B191" s="487"/>
      <c r="C191" s="490"/>
      <c r="D191" s="265" t="s">
        <v>274</v>
      </c>
      <c r="E191" s="308" t="s">
        <v>397</v>
      </c>
      <c r="F191" s="308" t="s">
        <v>398</v>
      </c>
      <c r="G191" s="308" t="s">
        <v>399</v>
      </c>
      <c r="H191" s="308" t="s">
        <v>401</v>
      </c>
      <c r="I191" s="308" t="s">
        <v>400</v>
      </c>
    </row>
    <row r="192" spans="2:9" ht="33" customHeight="1">
      <c r="B192" s="487"/>
      <c r="C192" s="490"/>
      <c r="D192" s="265" t="s">
        <v>277</v>
      </c>
      <c r="E192" s="308" t="s">
        <v>402</v>
      </c>
      <c r="F192" s="308" t="s">
        <v>403</v>
      </c>
      <c r="G192" s="308" t="s">
        <v>406</v>
      </c>
      <c r="H192" s="308" t="s">
        <v>422</v>
      </c>
      <c r="I192" s="308" t="s">
        <v>404</v>
      </c>
    </row>
    <row r="193" spans="2:9" ht="33" customHeight="1">
      <c r="B193" s="487"/>
      <c r="C193" s="490"/>
      <c r="D193" s="266" t="s">
        <v>114</v>
      </c>
      <c r="E193" s="308" t="s">
        <v>407</v>
      </c>
      <c r="F193" s="308" t="s">
        <v>408</v>
      </c>
      <c r="G193" s="308" t="s">
        <v>411</v>
      </c>
      <c r="H193" s="308" t="s">
        <v>409</v>
      </c>
      <c r="I193" s="308" t="s">
        <v>423</v>
      </c>
    </row>
    <row r="194" spans="2:9" ht="33" customHeight="1">
      <c r="B194" s="487"/>
      <c r="C194" s="490"/>
      <c r="D194" s="267" t="s">
        <v>275</v>
      </c>
      <c r="E194" s="308" t="s">
        <v>412</v>
      </c>
      <c r="F194" s="308" t="s">
        <v>413</v>
      </c>
      <c r="G194" s="308" t="s">
        <v>414</v>
      </c>
      <c r="H194" s="308" t="s">
        <v>415</v>
      </c>
      <c r="I194" s="308" t="s">
        <v>443</v>
      </c>
    </row>
    <row r="195" spans="2:9" ht="33" customHeight="1">
      <c r="B195" s="488"/>
      <c r="C195" s="491"/>
      <c r="D195" s="267" t="s">
        <v>278</v>
      </c>
      <c r="E195" s="308" t="s">
        <v>417</v>
      </c>
      <c r="F195" s="308" t="s">
        <v>420</v>
      </c>
      <c r="G195" s="308" t="s">
        <v>419</v>
      </c>
      <c r="H195" s="308" t="s">
        <v>421</v>
      </c>
      <c r="I195" s="308" t="s">
        <v>418</v>
      </c>
    </row>
    <row r="196" spans="2:9" ht="33" customHeight="1">
      <c r="B196" s="486">
        <v>33</v>
      </c>
      <c r="C196" s="489" t="s">
        <v>37</v>
      </c>
      <c r="D196" s="71" t="s">
        <v>273</v>
      </c>
      <c r="E196" s="308" t="s">
        <v>312</v>
      </c>
      <c r="F196" s="308" t="s">
        <v>396</v>
      </c>
      <c r="G196" s="308" t="s">
        <v>394</v>
      </c>
      <c r="H196" s="308" t="s">
        <v>393</v>
      </c>
      <c r="I196" s="308" t="s">
        <v>395</v>
      </c>
    </row>
    <row r="197" spans="2:9" ht="33" customHeight="1">
      <c r="B197" s="487"/>
      <c r="C197" s="490"/>
      <c r="D197" s="265" t="s">
        <v>274</v>
      </c>
      <c r="E197" s="308" t="s">
        <v>397</v>
      </c>
      <c r="F197" s="308" t="s">
        <v>398</v>
      </c>
      <c r="G197" s="308" t="s">
        <v>399</v>
      </c>
      <c r="H197" s="308" t="s">
        <v>401</v>
      </c>
      <c r="I197" s="308" t="s">
        <v>400</v>
      </c>
    </row>
    <row r="198" spans="2:9" ht="33" customHeight="1">
      <c r="B198" s="487"/>
      <c r="C198" s="490"/>
      <c r="D198" s="265" t="s">
        <v>277</v>
      </c>
      <c r="E198" s="308" t="s">
        <v>402</v>
      </c>
      <c r="F198" s="308" t="s">
        <v>403</v>
      </c>
      <c r="G198" s="308" t="s">
        <v>404</v>
      </c>
      <c r="H198" s="308" t="s">
        <v>428</v>
      </c>
      <c r="I198" s="308" t="s">
        <v>422</v>
      </c>
    </row>
    <row r="199" spans="2:9" ht="33" customHeight="1">
      <c r="B199" s="487"/>
      <c r="C199" s="490"/>
      <c r="D199" s="266" t="s">
        <v>114</v>
      </c>
      <c r="E199" s="308" t="s">
        <v>407</v>
      </c>
      <c r="F199" s="308" t="s">
        <v>408</v>
      </c>
      <c r="G199" s="308" t="s">
        <v>411</v>
      </c>
      <c r="H199" s="308" t="s">
        <v>410</v>
      </c>
      <c r="I199" s="308" t="s">
        <v>409</v>
      </c>
    </row>
    <row r="200" spans="2:9" ht="33" customHeight="1">
      <c r="B200" s="487"/>
      <c r="C200" s="490"/>
      <c r="D200" s="267" t="s">
        <v>275</v>
      </c>
      <c r="E200" s="308" t="s">
        <v>412</v>
      </c>
      <c r="F200" s="308" t="s">
        <v>413</v>
      </c>
      <c r="G200" s="308" t="s">
        <v>416</v>
      </c>
      <c r="H200" s="308" t="s">
        <v>443</v>
      </c>
      <c r="I200" s="308" t="s">
        <v>414</v>
      </c>
    </row>
    <row r="201" spans="2:9" ht="33" customHeight="1">
      <c r="B201" s="488"/>
      <c r="C201" s="491"/>
      <c r="D201" s="267" t="s">
        <v>278</v>
      </c>
      <c r="E201" s="308" t="s">
        <v>417</v>
      </c>
      <c r="F201" s="308" t="s">
        <v>420</v>
      </c>
      <c r="G201" s="308" t="s">
        <v>419</v>
      </c>
      <c r="H201" s="308" t="s">
        <v>421</v>
      </c>
      <c r="I201" s="308" t="s">
        <v>418</v>
      </c>
    </row>
    <row r="202" spans="2:9" ht="33" customHeight="1">
      <c r="B202" s="486">
        <v>34</v>
      </c>
      <c r="C202" s="489" t="s">
        <v>38</v>
      </c>
      <c r="D202" s="71" t="s">
        <v>273</v>
      </c>
      <c r="E202" s="308" t="s">
        <v>312</v>
      </c>
      <c r="F202" s="308" t="s">
        <v>395</v>
      </c>
      <c r="G202" s="308" t="s">
        <v>396</v>
      </c>
      <c r="H202" s="308" t="s">
        <v>393</v>
      </c>
      <c r="I202" s="308" t="s">
        <v>394</v>
      </c>
    </row>
    <row r="203" spans="2:9" ht="33" customHeight="1">
      <c r="B203" s="487"/>
      <c r="C203" s="490"/>
      <c r="D203" s="265" t="s">
        <v>274</v>
      </c>
      <c r="E203" s="308" t="s">
        <v>397</v>
      </c>
      <c r="F203" s="308" t="s">
        <v>398</v>
      </c>
      <c r="G203" s="308" t="s">
        <v>399</v>
      </c>
      <c r="H203" s="308" t="s">
        <v>401</v>
      </c>
      <c r="I203" s="308" t="s">
        <v>400</v>
      </c>
    </row>
    <row r="204" spans="2:9" ht="33" customHeight="1">
      <c r="B204" s="487"/>
      <c r="C204" s="490"/>
      <c r="D204" s="265" t="s">
        <v>277</v>
      </c>
      <c r="E204" s="308" t="s">
        <v>402</v>
      </c>
      <c r="F204" s="308" t="s">
        <v>403</v>
      </c>
      <c r="G204" s="308" t="s">
        <v>404</v>
      </c>
      <c r="H204" s="308" t="s">
        <v>436</v>
      </c>
      <c r="I204" s="308" t="s">
        <v>428</v>
      </c>
    </row>
    <row r="205" spans="2:9" ht="33" customHeight="1">
      <c r="B205" s="487"/>
      <c r="C205" s="490"/>
      <c r="D205" s="266" t="s">
        <v>114</v>
      </c>
      <c r="E205" s="308" t="s">
        <v>407</v>
      </c>
      <c r="F205" s="308" t="s">
        <v>408</v>
      </c>
      <c r="G205" s="308" t="s">
        <v>411</v>
      </c>
      <c r="H205" s="308" t="s">
        <v>410</v>
      </c>
      <c r="I205" s="308" t="s">
        <v>409</v>
      </c>
    </row>
    <row r="206" spans="2:9" ht="33" customHeight="1">
      <c r="B206" s="487"/>
      <c r="C206" s="490"/>
      <c r="D206" s="267" t="s">
        <v>275</v>
      </c>
      <c r="E206" s="308" t="s">
        <v>412</v>
      </c>
      <c r="F206" s="308" t="s">
        <v>413</v>
      </c>
      <c r="G206" s="308" t="s">
        <v>414</v>
      </c>
      <c r="H206" s="308" t="s">
        <v>415</v>
      </c>
      <c r="I206" s="308" t="s">
        <v>443</v>
      </c>
    </row>
    <row r="207" spans="2:9" ht="33" customHeight="1">
      <c r="B207" s="488"/>
      <c r="C207" s="491"/>
      <c r="D207" s="267" t="s">
        <v>278</v>
      </c>
      <c r="E207" s="308" t="s">
        <v>417</v>
      </c>
      <c r="F207" s="308" t="s">
        <v>420</v>
      </c>
      <c r="G207" s="308" t="s">
        <v>419</v>
      </c>
      <c r="H207" s="308" t="s">
        <v>437</v>
      </c>
      <c r="I207" s="308" t="s">
        <v>418</v>
      </c>
    </row>
    <row r="208" spans="2:9" ht="33" customHeight="1">
      <c r="B208" s="486">
        <v>35</v>
      </c>
      <c r="C208" s="489" t="s">
        <v>1</v>
      </c>
      <c r="D208" s="71" t="s">
        <v>273</v>
      </c>
      <c r="E208" s="308" t="s">
        <v>312</v>
      </c>
      <c r="F208" s="308" t="s">
        <v>394</v>
      </c>
      <c r="G208" s="308" t="s">
        <v>396</v>
      </c>
      <c r="H208" s="308" t="s">
        <v>393</v>
      </c>
      <c r="I208" s="308" t="s">
        <v>395</v>
      </c>
    </row>
    <row r="209" spans="2:9" ht="33" customHeight="1">
      <c r="B209" s="487"/>
      <c r="C209" s="490"/>
      <c r="D209" s="265" t="s">
        <v>274</v>
      </c>
      <c r="E209" s="308" t="s">
        <v>397</v>
      </c>
      <c r="F209" s="308" t="s">
        <v>399</v>
      </c>
      <c r="G209" s="308" t="s">
        <v>398</v>
      </c>
      <c r="H209" s="308" t="s">
        <v>401</v>
      </c>
      <c r="I209" s="308" t="s">
        <v>400</v>
      </c>
    </row>
    <row r="210" spans="2:9" ht="33" customHeight="1">
      <c r="B210" s="487"/>
      <c r="C210" s="490"/>
      <c r="D210" s="265" t="s">
        <v>277</v>
      </c>
      <c r="E210" s="308" t="s">
        <v>402</v>
      </c>
      <c r="F210" s="308" t="s">
        <v>403</v>
      </c>
      <c r="G210" s="308" t="s">
        <v>406</v>
      </c>
      <c r="H210" s="308" t="s">
        <v>422</v>
      </c>
      <c r="I210" s="308" t="s">
        <v>404</v>
      </c>
    </row>
    <row r="211" spans="2:9" ht="33" customHeight="1">
      <c r="B211" s="487"/>
      <c r="C211" s="490"/>
      <c r="D211" s="266" t="s">
        <v>114</v>
      </c>
      <c r="E211" s="308" t="s">
        <v>407</v>
      </c>
      <c r="F211" s="308" t="s">
        <v>408</v>
      </c>
      <c r="G211" s="308" t="s">
        <v>411</v>
      </c>
      <c r="H211" s="308" t="s">
        <v>410</v>
      </c>
      <c r="I211" s="308" t="s">
        <v>409</v>
      </c>
    </row>
    <row r="212" spans="2:9" ht="33" customHeight="1">
      <c r="B212" s="487"/>
      <c r="C212" s="490"/>
      <c r="D212" s="267" t="s">
        <v>275</v>
      </c>
      <c r="E212" s="308" t="s">
        <v>412</v>
      </c>
      <c r="F212" s="308" t="s">
        <v>413</v>
      </c>
      <c r="G212" s="308" t="s">
        <v>414</v>
      </c>
      <c r="H212" s="308" t="s">
        <v>415</v>
      </c>
      <c r="I212" s="308" t="s">
        <v>443</v>
      </c>
    </row>
    <row r="213" spans="2:9" ht="33" customHeight="1">
      <c r="B213" s="488"/>
      <c r="C213" s="491"/>
      <c r="D213" s="269" t="s">
        <v>278</v>
      </c>
      <c r="E213" s="309" t="s">
        <v>417</v>
      </c>
      <c r="F213" s="309" t="s">
        <v>419</v>
      </c>
      <c r="G213" s="309" t="s">
        <v>420</v>
      </c>
      <c r="H213" s="309" t="s">
        <v>418</v>
      </c>
      <c r="I213" s="309" t="s">
        <v>437</v>
      </c>
    </row>
    <row r="214" spans="2:9" ht="33" customHeight="1">
      <c r="B214" s="486">
        <v>36</v>
      </c>
      <c r="C214" s="489" t="s">
        <v>2</v>
      </c>
      <c r="D214" s="71" t="s">
        <v>273</v>
      </c>
      <c r="E214" s="308" t="s">
        <v>312</v>
      </c>
      <c r="F214" s="308" t="s">
        <v>394</v>
      </c>
      <c r="G214" s="308" t="s">
        <v>393</v>
      </c>
      <c r="H214" s="308" t="s">
        <v>396</v>
      </c>
      <c r="I214" s="308" t="s">
        <v>395</v>
      </c>
    </row>
    <row r="215" spans="2:9" ht="33" customHeight="1">
      <c r="B215" s="487"/>
      <c r="C215" s="490"/>
      <c r="D215" s="265" t="s">
        <v>274</v>
      </c>
      <c r="E215" s="308" t="s">
        <v>397</v>
      </c>
      <c r="F215" s="308" t="s">
        <v>399</v>
      </c>
      <c r="G215" s="308" t="s">
        <v>398</v>
      </c>
      <c r="H215" s="308" t="s">
        <v>401</v>
      </c>
      <c r="I215" s="308" t="s">
        <v>400</v>
      </c>
    </row>
    <row r="216" spans="2:9" ht="33" customHeight="1">
      <c r="B216" s="487"/>
      <c r="C216" s="490"/>
      <c r="D216" s="265" t="s">
        <v>277</v>
      </c>
      <c r="E216" s="308" t="s">
        <v>402</v>
      </c>
      <c r="F216" s="308" t="s">
        <v>403</v>
      </c>
      <c r="G216" s="308" t="s">
        <v>404</v>
      </c>
      <c r="H216" s="308" t="s">
        <v>406</v>
      </c>
      <c r="I216" s="308" t="s">
        <v>428</v>
      </c>
    </row>
    <row r="217" spans="2:9" ht="33" customHeight="1">
      <c r="B217" s="487"/>
      <c r="C217" s="490"/>
      <c r="D217" s="266" t="s">
        <v>114</v>
      </c>
      <c r="E217" s="308" t="s">
        <v>407</v>
      </c>
      <c r="F217" s="308" t="s">
        <v>408</v>
      </c>
      <c r="G217" s="308" t="s">
        <v>411</v>
      </c>
      <c r="H217" s="308" t="s">
        <v>410</v>
      </c>
      <c r="I217" s="308" t="s">
        <v>409</v>
      </c>
    </row>
    <row r="218" spans="2:9" ht="33" customHeight="1">
      <c r="B218" s="487"/>
      <c r="C218" s="490"/>
      <c r="D218" s="267" t="s">
        <v>275</v>
      </c>
      <c r="E218" s="308" t="s">
        <v>412</v>
      </c>
      <c r="F218" s="308" t="s">
        <v>413</v>
      </c>
      <c r="G218" s="308" t="s">
        <v>443</v>
      </c>
      <c r="H218" s="308" t="s">
        <v>414</v>
      </c>
      <c r="I218" s="308" t="s">
        <v>463</v>
      </c>
    </row>
    <row r="219" spans="2:9" ht="33" customHeight="1">
      <c r="B219" s="488"/>
      <c r="C219" s="491"/>
      <c r="D219" s="267" t="s">
        <v>278</v>
      </c>
      <c r="E219" s="308" t="s">
        <v>417</v>
      </c>
      <c r="F219" s="308" t="s">
        <v>418</v>
      </c>
      <c r="G219" s="308" t="s">
        <v>419</v>
      </c>
      <c r="H219" s="308" t="s">
        <v>427</v>
      </c>
      <c r="I219" s="308" t="s">
        <v>475</v>
      </c>
    </row>
    <row r="220" spans="2:9" ht="33" customHeight="1">
      <c r="B220" s="486">
        <v>37</v>
      </c>
      <c r="C220" s="489" t="s">
        <v>3</v>
      </c>
      <c r="D220" s="71" t="s">
        <v>273</v>
      </c>
      <c r="E220" s="308" t="s">
        <v>312</v>
      </c>
      <c r="F220" s="308" t="s">
        <v>394</v>
      </c>
      <c r="G220" s="308" t="s">
        <v>396</v>
      </c>
      <c r="H220" s="308" t="s">
        <v>393</v>
      </c>
      <c r="I220" s="308" t="s">
        <v>395</v>
      </c>
    </row>
    <row r="221" spans="2:9" ht="33" customHeight="1">
      <c r="B221" s="487"/>
      <c r="C221" s="490"/>
      <c r="D221" s="265" t="s">
        <v>274</v>
      </c>
      <c r="E221" s="308" t="s">
        <v>397</v>
      </c>
      <c r="F221" s="308" t="s">
        <v>399</v>
      </c>
      <c r="G221" s="308" t="s">
        <v>398</v>
      </c>
      <c r="H221" s="308" t="s">
        <v>401</v>
      </c>
      <c r="I221" s="308" t="s">
        <v>400</v>
      </c>
    </row>
    <row r="222" spans="2:9" ht="33" customHeight="1">
      <c r="B222" s="487"/>
      <c r="C222" s="490"/>
      <c r="D222" s="265" t="s">
        <v>277</v>
      </c>
      <c r="E222" s="308" t="s">
        <v>402</v>
      </c>
      <c r="F222" s="308" t="s">
        <v>403</v>
      </c>
      <c r="G222" s="308" t="s">
        <v>406</v>
      </c>
      <c r="H222" s="308" t="s">
        <v>428</v>
      </c>
      <c r="I222" s="308" t="s">
        <v>404</v>
      </c>
    </row>
    <row r="223" spans="2:9" ht="33" customHeight="1">
      <c r="B223" s="487"/>
      <c r="C223" s="490"/>
      <c r="D223" s="266" t="s">
        <v>114</v>
      </c>
      <c r="E223" s="308" t="s">
        <v>407</v>
      </c>
      <c r="F223" s="308" t="s">
        <v>408</v>
      </c>
      <c r="G223" s="308" t="s">
        <v>411</v>
      </c>
      <c r="H223" s="308" t="s">
        <v>409</v>
      </c>
      <c r="I223" s="308" t="s">
        <v>455</v>
      </c>
    </row>
    <row r="224" spans="2:9" ht="33" customHeight="1">
      <c r="B224" s="487"/>
      <c r="C224" s="490"/>
      <c r="D224" s="267" t="s">
        <v>275</v>
      </c>
      <c r="E224" s="308" t="s">
        <v>412</v>
      </c>
      <c r="F224" s="308" t="s">
        <v>413</v>
      </c>
      <c r="G224" s="308" t="s">
        <v>414</v>
      </c>
      <c r="H224" s="308" t="s">
        <v>443</v>
      </c>
      <c r="I224" s="308" t="s">
        <v>463</v>
      </c>
    </row>
    <row r="225" spans="2:9" ht="33" customHeight="1">
      <c r="B225" s="488"/>
      <c r="C225" s="491"/>
      <c r="D225" s="267" t="s">
        <v>278</v>
      </c>
      <c r="E225" s="308" t="s">
        <v>417</v>
      </c>
      <c r="F225" s="308" t="s">
        <v>420</v>
      </c>
      <c r="G225" s="308" t="s">
        <v>419</v>
      </c>
      <c r="H225" s="308" t="s">
        <v>418</v>
      </c>
      <c r="I225" s="308" t="s">
        <v>421</v>
      </c>
    </row>
    <row r="226" spans="2:9" ht="33" customHeight="1">
      <c r="B226" s="486">
        <v>38</v>
      </c>
      <c r="C226" s="489" t="s">
        <v>39</v>
      </c>
      <c r="D226" s="71" t="s">
        <v>273</v>
      </c>
      <c r="E226" s="308" t="s">
        <v>312</v>
      </c>
      <c r="F226" s="308" t="s">
        <v>394</v>
      </c>
      <c r="G226" s="308" t="s">
        <v>393</v>
      </c>
      <c r="H226" s="308" t="s">
        <v>396</v>
      </c>
      <c r="I226" s="308" t="s">
        <v>425</v>
      </c>
    </row>
    <row r="227" spans="2:9" ht="33" customHeight="1">
      <c r="B227" s="487"/>
      <c r="C227" s="490"/>
      <c r="D227" s="265" t="s">
        <v>274</v>
      </c>
      <c r="E227" s="308" t="s">
        <v>397</v>
      </c>
      <c r="F227" s="308" t="s">
        <v>399</v>
      </c>
      <c r="G227" s="308" t="s">
        <v>398</v>
      </c>
      <c r="H227" s="308" t="s">
        <v>401</v>
      </c>
      <c r="I227" s="308" t="s">
        <v>400</v>
      </c>
    </row>
    <row r="228" spans="2:9" ht="33" customHeight="1">
      <c r="B228" s="487"/>
      <c r="C228" s="490"/>
      <c r="D228" s="265" t="s">
        <v>277</v>
      </c>
      <c r="E228" s="308" t="s">
        <v>402</v>
      </c>
      <c r="F228" s="308" t="s">
        <v>403</v>
      </c>
      <c r="G228" s="308" t="s">
        <v>422</v>
      </c>
      <c r="H228" s="308" t="s">
        <v>404</v>
      </c>
      <c r="I228" s="308" t="s">
        <v>406</v>
      </c>
    </row>
    <row r="229" spans="2:9" ht="33" customHeight="1">
      <c r="B229" s="487"/>
      <c r="C229" s="490"/>
      <c r="D229" s="266" t="s">
        <v>114</v>
      </c>
      <c r="E229" s="308" t="s">
        <v>407</v>
      </c>
      <c r="F229" s="308" t="s">
        <v>411</v>
      </c>
      <c r="G229" s="308" t="s">
        <v>410</v>
      </c>
      <c r="H229" s="308" t="s">
        <v>408</v>
      </c>
      <c r="I229" s="308" t="s">
        <v>409</v>
      </c>
    </row>
    <row r="230" spans="2:9" ht="33" customHeight="1">
      <c r="B230" s="487"/>
      <c r="C230" s="490"/>
      <c r="D230" s="267" t="s">
        <v>275</v>
      </c>
      <c r="E230" s="308" t="s">
        <v>412</v>
      </c>
      <c r="F230" s="308" t="s">
        <v>413</v>
      </c>
      <c r="G230" s="308" t="s">
        <v>414</v>
      </c>
      <c r="H230" s="308" t="s">
        <v>443</v>
      </c>
      <c r="I230" s="308" t="s">
        <v>453</v>
      </c>
    </row>
    <row r="231" spans="2:9" ht="33" customHeight="1">
      <c r="B231" s="488"/>
      <c r="C231" s="491"/>
      <c r="D231" s="267" t="s">
        <v>278</v>
      </c>
      <c r="E231" s="308" t="s">
        <v>417</v>
      </c>
      <c r="F231" s="308" t="s">
        <v>420</v>
      </c>
      <c r="G231" s="308" t="s">
        <v>419</v>
      </c>
      <c r="H231" s="308" t="s">
        <v>437</v>
      </c>
      <c r="I231" s="308" t="s">
        <v>418</v>
      </c>
    </row>
    <row r="232" spans="2:9" ht="33" customHeight="1">
      <c r="B232" s="486">
        <v>39</v>
      </c>
      <c r="C232" s="489" t="s">
        <v>7</v>
      </c>
      <c r="D232" s="71" t="s">
        <v>273</v>
      </c>
      <c r="E232" s="308" t="s">
        <v>312</v>
      </c>
      <c r="F232" s="308" t="s">
        <v>396</v>
      </c>
      <c r="G232" s="308" t="s">
        <v>393</v>
      </c>
      <c r="H232" s="308" t="s">
        <v>394</v>
      </c>
      <c r="I232" s="308" t="s">
        <v>425</v>
      </c>
    </row>
    <row r="233" spans="2:9" ht="33" customHeight="1">
      <c r="B233" s="487"/>
      <c r="C233" s="490"/>
      <c r="D233" s="265" t="s">
        <v>274</v>
      </c>
      <c r="E233" s="308" t="s">
        <v>397</v>
      </c>
      <c r="F233" s="308" t="s">
        <v>399</v>
      </c>
      <c r="G233" s="308" t="s">
        <v>398</v>
      </c>
      <c r="H233" s="308" t="s">
        <v>401</v>
      </c>
      <c r="I233" s="308" t="s">
        <v>400</v>
      </c>
    </row>
    <row r="234" spans="2:9" ht="33" customHeight="1">
      <c r="B234" s="487"/>
      <c r="C234" s="490"/>
      <c r="D234" s="265" t="s">
        <v>277</v>
      </c>
      <c r="E234" s="308" t="s">
        <v>402</v>
      </c>
      <c r="F234" s="308" t="s">
        <v>403</v>
      </c>
      <c r="G234" s="308" t="s">
        <v>406</v>
      </c>
      <c r="H234" s="308" t="s">
        <v>404</v>
      </c>
      <c r="I234" s="308" t="s">
        <v>428</v>
      </c>
    </row>
    <row r="235" spans="2:9" ht="33" customHeight="1">
      <c r="B235" s="487"/>
      <c r="C235" s="490"/>
      <c r="D235" s="266" t="s">
        <v>114</v>
      </c>
      <c r="E235" s="308" t="s">
        <v>407</v>
      </c>
      <c r="F235" s="308" t="s">
        <v>411</v>
      </c>
      <c r="G235" s="308" t="s">
        <v>408</v>
      </c>
      <c r="H235" s="308" t="s">
        <v>410</v>
      </c>
      <c r="I235" s="308" t="s">
        <v>409</v>
      </c>
    </row>
    <row r="236" spans="2:9" ht="33" customHeight="1">
      <c r="B236" s="487"/>
      <c r="C236" s="490"/>
      <c r="D236" s="267" t="s">
        <v>275</v>
      </c>
      <c r="E236" s="308" t="s">
        <v>412</v>
      </c>
      <c r="F236" s="308" t="s">
        <v>413</v>
      </c>
      <c r="G236" s="308" t="s">
        <v>443</v>
      </c>
      <c r="H236" s="308" t="s">
        <v>414</v>
      </c>
      <c r="I236" s="308" t="s">
        <v>453</v>
      </c>
    </row>
    <row r="237" spans="2:9" ht="33" customHeight="1">
      <c r="B237" s="488"/>
      <c r="C237" s="491"/>
      <c r="D237" s="267" t="s">
        <v>278</v>
      </c>
      <c r="E237" s="308" t="s">
        <v>417</v>
      </c>
      <c r="F237" s="308" t="s">
        <v>420</v>
      </c>
      <c r="G237" s="308" t="s">
        <v>419</v>
      </c>
      <c r="H237" s="308" t="s">
        <v>434</v>
      </c>
      <c r="I237" s="308" t="s">
        <v>437</v>
      </c>
    </row>
    <row r="238" spans="2:9" ht="33" customHeight="1">
      <c r="B238" s="486">
        <v>40</v>
      </c>
      <c r="C238" s="489" t="s">
        <v>40</v>
      </c>
      <c r="D238" s="71" t="s">
        <v>273</v>
      </c>
      <c r="E238" s="308" t="s">
        <v>312</v>
      </c>
      <c r="F238" s="308" t="s">
        <v>396</v>
      </c>
      <c r="G238" s="308" t="s">
        <v>394</v>
      </c>
      <c r="H238" s="308" t="s">
        <v>393</v>
      </c>
      <c r="I238" s="308" t="s">
        <v>435</v>
      </c>
    </row>
    <row r="239" spans="2:9" ht="33" customHeight="1">
      <c r="B239" s="487"/>
      <c r="C239" s="490"/>
      <c r="D239" s="265" t="s">
        <v>274</v>
      </c>
      <c r="E239" s="308" t="s">
        <v>397</v>
      </c>
      <c r="F239" s="308" t="s">
        <v>399</v>
      </c>
      <c r="G239" s="308" t="s">
        <v>401</v>
      </c>
      <c r="H239" s="308" t="s">
        <v>398</v>
      </c>
      <c r="I239" s="308" t="s">
        <v>449</v>
      </c>
    </row>
    <row r="240" spans="2:9" ht="33" customHeight="1">
      <c r="B240" s="487"/>
      <c r="C240" s="490"/>
      <c r="D240" s="265" t="s">
        <v>277</v>
      </c>
      <c r="E240" s="308" t="s">
        <v>402</v>
      </c>
      <c r="F240" s="308" t="s">
        <v>403</v>
      </c>
      <c r="G240" s="308" t="s">
        <v>406</v>
      </c>
      <c r="H240" s="308" t="s">
        <v>404</v>
      </c>
      <c r="I240" s="308" t="s">
        <v>431</v>
      </c>
    </row>
    <row r="241" spans="2:9" ht="33" customHeight="1">
      <c r="B241" s="487"/>
      <c r="C241" s="490"/>
      <c r="D241" s="266" t="s">
        <v>114</v>
      </c>
      <c r="E241" s="308" t="s">
        <v>407</v>
      </c>
      <c r="F241" s="308" t="s">
        <v>408</v>
      </c>
      <c r="G241" s="308" t="s">
        <v>411</v>
      </c>
      <c r="H241" s="308" t="s">
        <v>409</v>
      </c>
      <c r="I241" s="308" t="s">
        <v>476</v>
      </c>
    </row>
    <row r="242" spans="2:9" ht="33" customHeight="1">
      <c r="B242" s="487"/>
      <c r="C242" s="490"/>
      <c r="D242" s="267" t="s">
        <v>275</v>
      </c>
      <c r="E242" s="308" t="s">
        <v>412</v>
      </c>
      <c r="F242" s="308" t="s">
        <v>413</v>
      </c>
      <c r="G242" s="308" t="s">
        <v>414</v>
      </c>
      <c r="H242" s="308" t="s">
        <v>453</v>
      </c>
      <c r="I242" s="308" t="s">
        <v>443</v>
      </c>
    </row>
    <row r="243" spans="2:9" ht="33" customHeight="1">
      <c r="B243" s="488"/>
      <c r="C243" s="491"/>
      <c r="D243" s="269" t="s">
        <v>278</v>
      </c>
      <c r="E243" s="309" t="s">
        <v>417</v>
      </c>
      <c r="F243" s="309" t="s">
        <v>420</v>
      </c>
      <c r="G243" s="309" t="s">
        <v>419</v>
      </c>
      <c r="H243" s="309" t="s">
        <v>418</v>
      </c>
      <c r="I243" s="309" t="s">
        <v>437</v>
      </c>
    </row>
    <row r="244" spans="2:9" ht="33" customHeight="1">
      <c r="B244" s="486">
        <v>41</v>
      </c>
      <c r="C244" s="489" t="s">
        <v>11</v>
      </c>
      <c r="D244" s="71" t="s">
        <v>273</v>
      </c>
      <c r="E244" s="308" t="s">
        <v>312</v>
      </c>
      <c r="F244" s="308" t="s">
        <v>394</v>
      </c>
      <c r="G244" s="308" t="s">
        <v>393</v>
      </c>
      <c r="H244" s="308" t="s">
        <v>425</v>
      </c>
      <c r="I244" s="308" t="s">
        <v>435</v>
      </c>
    </row>
    <row r="245" spans="2:9" ht="33" customHeight="1">
      <c r="B245" s="487"/>
      <c r="C245" s="490"/>
      <c r="D245" s="265" t="s">
        <v>274</v>
      </c>
      <c r="E245" s="308" t="s">
        <v>397</v>
      </c>
      <c r="F245" s="308" t="s">
        <v>399</v>
      </c>
      <c r="G245" s="308" t="s">
        <v>401</v>
      </c>
      <c r="H245" s="308" t="s">
        <v>398</v>
      </c>
      <c r="I245" s="308" t="s">
        <v>400</v>
      </c>
    </row>
    <row r="246" spans="2:9" ht="33" customHeight="1">
      <c r="B246" s="487"/>
      <c r="C246" s="490"/>
      <c r="D246" s="265" t="s">
        <v>277</v>
      </c>
      <c r="E246" s="308" t="s">
        <v>402</v>
      </c>
      <c r="F246" s="308" t="s">
        <v>403</v>
      </c>
      <c r="G246" s="308" t="s">
        <v>404</v>
      </c>
      <c r="H246" s="308" t="s">
        <v>406</v>
      </c>
      <c r="I246" s="308" t="s">
        <v>422</v>
      </c>
    </row>
    <row r="247" spans="2:9" ht="33" customHeight="1">
      <c r="B247" s="487"/>
      <c r="C247" s="490"/>
      <c r="D247" s="266" t="s">
        <v>114</v>
      </c>
      <c r="E247" s="308" t="s">
        <v>407</v>
      </c>
      <c r="F247" s="308" t="s">
        <v>408</v>
      </c>
      <c r="G247" s="308" t="s">
        <v>411</v>
      </c>
      <c r="H247" s="308" t="s">
        <v>409</v>
      </c>
      <c r="I247" s="308" t="s">
        <v>477</v>
      </c>
    </row>
    <row r="248" spans="2:9" ht="33" customHeight="1">
      <c r="B248" s="487"/>
      <c r="C248" s="490"/>
      <c r="D248" s="267" t="s">
        <v>275</v>
      </c>
      <c r="E248" s="308" t="s">
        <v>412</v>
      </c>
      <c r="F248" s="308" t="s">
        <v>413</v>
      </c>
      <c r="G248" s="308" t="s">
        <v>414</v>
      </c>
      <c r="H248" s="308" t="s">
        <v>443</v>
      </c>
      <c r="I248" s="308" t="s">
        <v>415</v>
      </c>
    </row>
    <row r="249" spans="2:9" ht="33" customHeight="1">
      <c r="B249" s="488"/>
      <c r="C249" s="491"/>
      <c r="D249" s="267" t="s">
        <v>278</v>
      </c>
      <c r="E249" s="308" t="s">
        <v>417</v>
      </c>
      <c r="F249" s="308" t="s">
        <v>419</v>
      </c>
      <c r="G249" s="308" t="s">
        <v>421</v>
      </c>
      <c r="H249" s="308" t="s">
        <v>434</v>
      </c>
      <c r="I249" s="308" t="s">
        <v>437</v>
      </c>
    </row>
    <row r="250" spans="2:9" ht="33" customHeight="1">
      <c r="B250" s="486">
        <v>42</v>
      </c>
      <c r="C250" s="489" t="s">
        <v>12</v>
      </c>
      <c r="D250" s="71" t="s">
        <v>273</v>
      </c>
      <c r="E250" s="308" t="s">
        <v>312</v>
      </c>
      <c r="F250" s="308" t="s">
        <v>393</v>
      </c>
      <c r="G250" s="308" t="s">
        <v>394</v>
      </c>
      <c r="H250" s="308" t="s">
        <v>395</v>
      </c>
      <c r="I250" s="308" t="s">
        <v>396</v>
      </c>
    </row>
    <row r="251" spans="2:9" ht="33" customHeight="1">
      <c r="B251" s="487"/>
      <c r="C251" s="490"/>
      <c r="D251" s="265" t="s">
        <v>274</v>
      </c>
      <c r="E251" s="308" t="s">
        <v>397</v>
      </c>
      <c r="F251" s="308" t="s">
        <v>398</v>
      </c>
      <c r="G251" s="308" t="s">
        <v>399</v>
      </c>
      <c r="H251" s="308" t="s">
        <v>401</v>
      </c>
      <c r="I251" s="308" t="s">
        <v>400</v>
      </c>
    </row>
    <row r="252" spans="2:9" ht="33" customHeight="1">
      <c r="B252" s="487"/>
      <c r="C252" s="490"/>
      <c r="D252" s="265" t="s">
        <v>277</v>
      </c>
      <c r="E252" s="308" t="s">
        <v>402</v>
      </c>
      <c r="F252" s="308" t="s">
        <v>403</v>
      </c>
      <c r="G252" s="308" t="s">
        <v>404</v>
      </c>
      <c r="H252" s="308" t="s">
        <v>406</v>
      </c>
      <c r="I252" s="308" t="s">
        <v>428</v>
      </c>
    </row>
    <row r="253" spans="2:9" ht="33" customHeight="1">
      <c r="B253" s="487"/>
      <c r="C253" s="490"/>
      <c r="D253" s="266" t="s">
        <v>114</v>
      </c>
      <c r="E253" s="308" t="s">
        <v>407</v>
      </c>
      <c r="F253" s="308" t="s">
        <v>408</v>
      </c>
      <c r="G253" s="308" t="s">
        <v>411</v>
      </c>
      <c r="H253" s="308" t="s">
        <v>410</v>
      </c>
      <c r="I253" s="308" t="s">
        <v>409</v>
      </c>
    </row>
    <row r="254" spans="2:9" ht="33" customHeight="1">
      <c r="B254" s="487"/>
      <c r="C254" s="490"/>
      <c r="D254" s="267" t="s">
        <v>275</v>
      </c>
      <c r="E254" s="308" t="s">
        <v>412</v>
      </c>
      <c r="F254" s="308" t="s">
        <v>413</v>
      </c>
      <c r="G254" s="308" t="s">
        <v>463</v>
      </c>
      <c r="H254" s="308" t="s">
        <v>443</v>
      </c>
      <c r="I254" s="308" t="s">
        <v>414</v>
      </c>
    </row>
    <row r="255" spans="2:9" ht="33" customHeight="1">
      <c r="B255" s="488"/>
      <c r="C255" s="491"/>
      <c r="D255" s="267" t="s">
        <v>278</v>
      </c>
      <c r="E255" s="308" t="s">
        <v>417</v>
      </c>
      <c r="F255" s="308" t="s">
        <v>419</v>
      </c>
      <c r="G255" s="308" t="s">
        <v>420</v>
      </c>
      <c r="H255" s="308" t="s">
        <v>421</v>
      </c>
      <c r="I255" s="308" t="s">
        <v>427</v>
      </c>
    </row>
    <row r="256" spans="2:9" ht="33" customHeight="1">
      <c r="B256" s="486">
        <v>43</v>
      </c>
      <c r="C256" s="489" t="s">
        <v>8</v>
      </c>
      <c r="D256" s="71" t="s">
        <v>273</v>
      </c>
      <c r="E256" s="308" t="s">
        <v>312</v>
      </c>
      <c r="F256" s="308" t="s">
        <v>396</v>
      </c>
      <c r="G256" s="308" t="s">
        <v>394</v>
      </c>
      <c r="H256" s="308" t="s">
        <v>393</v>
      </c>
      <c r="I256" s="308" t="s">
        <v>395</v>
      </c>
    </row>
    <row r="257" spans="2:9" ht="33" customHeight="1">
      <c r="B257" s="487"/>
      <c r="C257" s="490"/>
      <c r="D257" s="265" t="s">
        <v>274</v>
      </c>
      <c r="E257" s="308" t="s">
        <v>397</v>
      </c>
      <c r="F257" s="308" t="s">
        <v>399</v>
      </c>
      <c r="G257" s="308" t="s">
        <v>398</v>
      </c>
      <c r="H257" s="308" t="s">
        <v>401</v>
      </c>
      <c r="I257" s="308" t="s">
        <v>400</v>
      </c>
    </row>
    <row r="258" spans="2:9" ht="33" customHeight="1">
      <c r="B258" s="487"/>
      <c r="C258" s="490"/>
      <c r="D258" s="265" t="s">
        <v>277</v>
      </c>
      <c r="E258" s="308" t="s">
        <v>402</v>
      </c>
      <c r="F258" s="308" t="s">
        <v>403</v>
      </c>
      <c r="G258" s="308" t="s">
        <v>406</v>
      </c>
      <c r="H258" s="308" t="s">
        <v>428</v>
      </c>
      <c r="I258" s="308" t="s">
        <v>404</v>
      </c>
    </row>
    <row r="259" spans="2:9" ht="33" customHeight="1">
      <c r="B259" s="487"/>
      <c r="C259" s="490"/>
      <c r="D259" s="266" t="s">
        <v>114</v>
      </c>
      <c r="E259" s="308" t="s">
        <v>407</v>
      </c>
      <c r="F259" s="308" t="s">
        <v>408</v>
      </c>
      <c r="G259" s="308" t="s">
        <v>411</v>
      </c>
      <c r="H259" s="308" t="s">
        <v>409</v>
      </c>
      <c r="I259" s="308" t="s">
        <v>410</v>
      </c>
    </row>
    <row r="260" spans="2:9" ht="33" customHeight="1">
      <c r="B260" s="487"/>
      <c r="C260" s="490"/>
      <c r="D260" s="267" t="s">
        <v>275</v>
      </c>
      <c r="E260" s="308" t="s">
        <v>412</v>
      </c>
      <c r="F260" s="308" t="s">
        <v>413</v>
      </c>
      <c r="G260" s="308" t="s">
        <v>414</v>
      </c>
      <c r="H260" s="308" t="s">
        <v>415</v>
      </c>
      <c r="I260" s="308" t="s">
        <v>443</v>
      </c>
    </row>
    <row r="261" spans="2:9" ht="33" customHeight="1">
      <c r="B261" s="488"/>
      <c r="C261" s="491"/>
      <c r="D261" s="267" t="s">
        <v>278</v>
      </c>
      <c r="E261" s="308" t="s">
        <v>417</v>
      </c>
      <c r="F261" s="308" t="s">
        <v>419</v>
      </c>
      <c r="G261" s="308" t="s">
        <v>420</v>
      </c>
      <c r="H261" s="308" t="s">
        <v>418</v>
      </c>
      <c r="I261" s="308" t="s">
        <v>437</v>
      </c>
    </row>
    <row r="262" spans="2:9" ht="33" customHeight="1">
      <c r="B262" s="486">
        <v>44</v>
      </c>
      <c r="C262" s="489" t="s">
        <v>18</v>
      </c>
      <c r="D262" s="71" t="s">
        <v>273</v>
      </c>
      <c r="E262" s="308" t="s">
        <v>312</v>
      </c>
      <c r="F262" s="308" t="s">
        <v>396</v>
      </c>
      <c r="G262" s="308" t="s">
        <v>393</v>
      </c>
      <c r="H262" s="308" t="s">
        <v>395</v>
      </c>
      <c r="I262" s="308" t="s">
        <v>394</v>
      </c>
    </row>
    <row r="263" spans="2:9" ht="33" customHeight="1">
      <c r="B263" s="487"/>
      <c r="C263" s="490"/>
      <c r="D263" s="265" t="s">
        <v>274</v>
      </c>
      <c r="E263" s="308" t="s">
        <v>397</v>
      </c>
      <c r="F263" s="308" t="s">
        <v>401</v>
      </c>
      <c r="G263" s="308" t="s">
        <v>399</v>
      </c>
      <c r="H263" s="308" t="s">
        <v>398</v>
      </c>
      <c r="I263" s="308" t="s">
        <v>449</v>
      </c>
    </row>
    <row r="264" spans="2:9" ht="33" customHeight="1">
      <c r="B264" s="487"/>
      <c r="C264" s="490"/>
      <c r="D264" s="265" t="s">
        <v>277</v>
      </c>
      <c r="E264" s="308" t="s">
        <v>402</v>
      </c>
      <c r="F264" s="308" t="s">
        <v>403</v>
      </c>
      <c r="G264" s="308" t="s">
        <v>406</v>
      </c>
      <c r="H264" s="308" t="s">
        <v>422</v>
      </c>
      <c r="I264" s="308" t="s">
        <v>428</v>
      </c>
    </row>
    <row r="265" spans="2:9" ht="33" customHeight="1">
      <c r="B265" s="487"/>
      <c r="C265" s="490"/>
      <c r="D265" s="266" t="s">
        <v>114</v>
      </c>
      <c r="E265" s="308" t="s">
        <v>407</v>
      </c>
      <c r="F265" s="308" t="s">
        <v>411</v>
      </c>
      <c r="G265" s="308" t="s">
        <v>408</v>
      </c>
      <c r="H265" s="308" t="s">
        <v>410</v>
      </c>
      <c r="I265" s="308" t="s">
        <v>409</v>
      </c>
    </row>
    <row r="266" spans="2:9" ht="33" customHeight="1">
      <c r="B266" s="487"/>
      <c r="C266" s="490"/>
      <c r="D266" s="267" t="s">
        <v>275</v>
      </c>
      <c r="E266" s="308" t="s">
        <v>412</v>
      </c>
      <c r="F266" s="308" t="s">
        <v>413</v>
      </c>
      <c r="G266" s="308" t="s">
        <v>414</v>
      </c>
      <c r="H266" s="308" t="s">
        <v>415</v>
      </c>
      <c r="I266" s="308" t="s">
        <v>443</v>
      </c>
    </row>
    <row r="267" spans="2:9" ht="33" customHeight="1">
      <c r="B267" s="488"/>
      <c r="C267" s="491"/>
      <c r="D267" s="267" t="s">
        <v>278</v>
      </c>
      <c r="E267" s="308" t="s">
        <v>417</v>
      </c>
      <c r="F267" s="308" t="s">
        <v>420</v>
      </c>
      <c r="G267" s="308" t="s">
        <v>419</v>
      </c>
      <c r="H267" s="308" t="s">
        <v>434</v>
      </c>
      <c r="I267" s="308" t="s">
        <v>437</v>
      </c>
    </row>
    <row r="268" spans="2:9" ht="33" customHeight="1">
      <c r="B268" s="486">
        <v>45</v>
      </c>
      <c r="C268" s="489" t="s">
        <v>41</v>
      </c>
      <c r="D268" s="71" t="s">
        <v>273</v>
      </c>
      <c r="E268" s="308" t="s">
        <v>312</v>
      </c>
      <c r="F268" s="308" t="s">
        <v>393</v>
      </c>
      <c r="G268" s="308" t="s">
        <v>396</v>
      </c>
      <c r="H268" s="308" t="s">
        <v>395</v>
      </c>
      <c r="I268" s="308" t="s">
        <v>394</v>
      </c>
    </row>
    <row r="269" spans="2:9" ht="33" customHeight="1">
      <c r="B269" s="487"/>
      <c r="C269" s="490"/>
      <c r="D269" s="265" t="s">
        <v>274</v>
      </c>
      <c r="E269" s="308" t="s">
        <v>397</v>
      </c>
      <c r="F269" s="308" t="s">
        <v>401</v>
      </c>
      <c r="G269" s="308" t="s">
        <v>398</v>
      </c>
      <c r="H269" s="308" t="s">
        <v>399</v>
      </c>
      <c r="I269" s="308" t="s">
        <v>400</v>
      </c>
    </row>
    <row r="270" spans="2:9" ht="33" customHeight="1">
      <c r="B270" s="487"/>
      <c r="C270" s="490"/>
      <c r="D270" s="265" t="s">
        <v>277</v>
      </c>
      <c r="E270" s="308" t="s">
        <v>402</v>
      </c>
      <c r="F270" s="308" t="s">
        <v>403</v>
      </c>
      <c r="G270" s="308" t="s">
        <v>406</v>
      </c>
      <c r="H270" s="308" t="s">
        <v>428</v>
      </c>
      <c r="I270" s="308" t="s">
        <v>404</v>
      </c>
    </row>
    <row r="271" spans="2:9" ht="33" customHeight="1">
      <c r="B271" s="487"/>
      <c r="C271" s="490"/>
      <c r="D271" s="266" t="s">
        <v>114</v>
      </c>
      <c r="E271" s="308" t="s">
        <v>407</v>
      </c>
      <c r="F271" s="308" t="s">
        <v>408</v>
      </c>
      <c r="G271" s="308" t="s">
        <v>409</v>
      </c>
      <c r="H271" s="308" t="s">
        <v>411</v>
      </c>
      <c r="I271" s="308" t="s">
        <v>410</v>
      </c>
    </row>
    <row r="272" spans="2:9" ht="33" customHeight="1">
      <c r="B272" s="487"/>
      <c r="C272" s="490"/>
      <c r="D272" s="267" t="s">
        <v>275</v>
      </c>
      <c r="E272" s="308" t="s">
        <v>412</v>
      </c>
      <c r="F272" s="308" t="s">
        <v>413</v>
      </c>
      <c r="G272" s="308" t="s">
        <v>414</v>
      </c>
      <c r="H272" s="308" t="s">
        <v>416</v>
      </c>
      <c r="I272" s="308" t="s">
        <v>415</v>
      </c>
    </row>
    <row r="273" spans="2:10" ht="33" customHeight="1">
      <c r="B273" s="488"/>
      <c r="C273" s="491"/>
      <c r="D273" s="269" t="s">
        <v>278</v>
      </c>
      <c r="E273" s="309" t="s">
        <v>417</v>
      </c>
      <c r="F273" s="309" t="s">
        <v>418</v>
      </c>
      <c r="G273" s="309" t="s">
        <v>419</v>
      </c>
      <c r="H273" s="309" t="s">
        <v>420</v>
      </c>
      <c r="I273" s="309" t="s">
        <v>452</v>
      </c>
      <c r="J273" s="38"/>
    </row>
    <row r="274" spans="2:10" ht="33" customHeight="1">
      <c r="B274" s="486">
        <v>46</v>
      </c>
      <c r="C274" s="489" t="s">
        <v>21</v>
      </c>
      <c r="D274" s="344" t="s">
        <v>273</v>
      </c>
      <c r="E274" s="388" t="s">
        <v>312</v>
      </c>
      <c r="F274" s="388" t="s">
        <v>393</v>
      </c>
      <c r="G274" s="388" t="s">
        <v>394</v>
      </c>
      <c r="H274" s="388" t="s">
        <v>396</v>
      </c>
      <c r="I274" s="388" t="s">
        <v>435</v>
      </c>
      <c r="J274" s="263"/>
    </row>
    <row r="275" spans="2:10" ht="33" customHeight="1">
      <c r="B275" s="487"/>
      <c r="C275" s="490"/>
      <c r="D275" s="265" t="s">
        <v>274</v>
      </c>
      <c r="E275" s="308" t="s">
        <v>397</v>
      </c>
      <c r="F275" s="308" t="s">
        <v>401</v>
      </c>
      <c r="G275" s="308" t="s">
        <v>399</v>
      </c>
      <c r="H275" s="308" t="s">
        <v>398</v>
      </c>
      <c r="I275" s="308" t="s">
        <v>449</v>
      </c>
    </row>
    <row r="276" spans="2:10" ht="33" customHeight="1">
      <c r="B276" s="487"/>
      <c r="C276" s="490"/>
      <c r="D276" s="265" t="s">
        <v>277</v>
      </c>
      <c r="E276" s="308" t="s">
        <v>402</v>
      </c>
      <c r="F276" s="308" t="s">
        <v>403</v>
      </c>
      <c r="G276" s="308" t="s">
        <v>422</v>
      </c>
      <c r="H276" s="308" t="s">
        <v>406</v>
      </c>
      <c r="I276" s="308" t="s">
        <v>404</v>
      </c>
    </row>
    <row r="277" spans="2:10" ht="33" customHeight="1">
      <c r="B277" s="487"/>
      <c r="C277" s="490"/>
      <c r="D277" s="266" t="s">
        <v>114</v>
      </c>
      <c r="E277" s="308" t="s">
        <v>407</v>
      </c>
      <c r="F277" s="308" t="s">
        <v>408</v>
      </c>
      <c r="G277" s="308" t="s">
        <v>411</v>
      </c>
      <c r="H277" s="308" t="s">
        <v>410</v>
      </c>
      <c r="I277" s="308" t="s">
        <v>409</v>
      </c>
    </row>
    <row r="278" spans="2:10" ht="33" customHeight="1">
      <c r="B278" s="487"/>
      <c r="C278" s="490"/>
      <c r="D278" s="267" t="s">
        <v>275</v>
      </c>
      <c r="E278" s="308" t="s">
        <v>412</v>
      </c>
      <c r="F278" s="308" t="s">
        <v>413</v>
      </c>
      <c r="G278" s="308" t="s">
        <v>414</v>
      </c>
      <c r="H278" s="308" t="s">
        <v>443</v>
      </c>
      <c r="I278" s="308" t="s">
        <v>453</v>
      </c>
    </row>
    <row r="279" spans="2:10" ht="33" customHeight="1">
      <c r="B279" s="488"/>
      <c r="C279" s="491"/>
      <c r="D279" s="267" t="s">
        <v>278</v>
      </c>
      <c r="E279" s="308" t="s">
        <v>417</v>
      </c>
      <c r="F279" s="308" t="s">
        <v>418</v>
      </c>
      <c r="G279" s="308" t="s">
        <v>421</v>
      </c>
      <c r="H279" s="308" t="s">
        <v>419</v>
      </c>
      <c r="I279" s="308" t="s">
        <v>420</v>
      </c>
    </row>
    <row r="280" spans="2:10" ht="33" customHeight="1">
      <c r="B280" s="486">
        <v>47</v>
      </c>
      <c r="C280" s="489" t="s">
        <v>13</v>
      </c>
      <c r="D280" s="71" t="s">
        <v>273</v>
      </c>
      <c r="E280" s="308" t="s">
        <v>312</v>
      </c>
      <c r="F280" s="308" t="s">
        <v>393</v>
      </c>
      <c r="G280" s="308" t="s">
        <v>425</v>
      </c>
      <c r="H280" s="308" t="s">
        <v>394</v>
      </c>
      <c r="I280" s="308" t="s">
        <v>396</v>
      </c>
    </row>
    <row r="281" spans="2:10" ht="33" customHeight="1">
      <c r="B281" s="487"/>
      <c r="C281" s="490"/>
      <c r="D281" s="265" t="s">
        <v>274</v>
      </c>
      <c r="E281" s="308" t="s">
        <v>397</v>
      </c>
      <c r="F281" s="308" t="s">
        <v>399</v>
      </c>
      <c r="G281" s="308" t="s">
        <v>401</v>
      </c>
      <c r="H281" s="308" t="s">
        <v>398</v>
      </c>
      <c r="I281" s="308" t="s">
        <v>400</v>
      </c>
    </row>
    <row r="282" spans="2:10" ht="33" customHeight="1">
      <c r="B282" s="487"/>
      <c r="C282" s="490"/>
      <c r="D282" s="265" t="s">
        <v>277</v>
      </c>
      <c r="E282" s="308" t="s">
        <v>402</v>
      </c>
      <c r="F282" s="308" t="s">
        <v>403</v>
      </c>
      <c r="G282" s="308" t="s">
        <v>404</v>
      </c>
      <c r="H282" s="308" t="s">
        <v>422</v>
      </c>
      <c r="I282" s="308" t="s">
        <v>436</v>
      </c>
    </row>
    <row r="283" spans="2:10" ht="33" customHeight="1">
      <c r="B283" s="487"/>
      <c r="C283" s="490"/>
      <c r="D283" s="266" t="s">
        <v>114</v>
      </c>
      <c r="E283" s="308" t="s">
        <v>407</v>
      </c>
      <c r="F283" s="308" t="s">
        <v>408</v>
      </c>
      <c r="G283" s="308" t="s">
        <v>411</v>
      </c>
      <c r="H283" s="308" t="s">
        <v>410</v>
      </c>
      <c r="I283" s="308" t="s">
        <v>409</v>
      </c>
    </row>
    <row r="284" spans="2:10" ht="33" customHeight="1">
      <c r="B284" s="487"/>
      <c r="C284" s="490"/>
      <c r="D284" s="267" t="s">
        <v>275</v>
      </c>
      <c r="E284" s="308" t="s">
        <v>412</v>
      </c>
      <c r="F284" s="308" t="s">
        <v>413</v>
      </c>
      <c r="G284" s="308" t="s">
        <v>443</v>
      </c>
      <c r="H284" s="308" t="s">
        <v>453</v>
      </c>
      <c r="I284" s="308" t="s">
        <v>414</v>
      </c>
    </row>
    <row r="285" spans="2:10" ht="33" customHeight="1">
      <c r="B285" s="488"/>
      <c r="C285" s="491"/>
      <c r="D285" s="267" t="s">
        <v>278</v>
      </c>
      <c r="E285" s="308" t="s">
        <v>417</v>
      </c>
      <c r="F285" s="308" t="s">
        <v>419</v>
      </c>
      <c r="G285" s="308" t="s">
        <v>418</v>
      </c>
      <c r="H285" s="308" t="s">
        <v>421</v>
      </c>
      <c r="I285" s="308" t="s">
        <v>437</v>
      </c>
    </row>
    <row r="286" spans="2:10" ht="33" customHeight="1">
      <c r="B286" s="486">
        <v>48</v>
      </c>
      <c r="C286" s="489" t="s">
        <v>22</v>
      </c>
      <c r="D286" s="71" t="s">
        <v>273</v>
      </c>
      <c r="E286" s="308" t="s">
        <v>312</v>
      </c>
      <c r="F286" s="308" t="s">
        <v>394</v>
      </c>
      <c r="G286" s="308" t="s">
        <v>393</v>
      </c>
      <c r="H286" s="308" t="s">
        <v>395</v>
      </c>
      <c r="I286" s="308" t="s">
        <v>396</v>
      </c>
    </row>
    <row r="287" spans="2:10" ht="33" customHeight="1">
      <c r="B287" s="487"/>
      <c r="C287" s="490"/>
      <c r="D287" s="265" t="s">
        <v>274</v>
      </c>
      <c r="E287" s="308" t="s">
        <v>397</v>
      </c>
      <c r="F287" s="308" t="s">
        <v>398</v>
      </c>
      <c r="G287" s="308" t="s">
        <v>399</v>
      </c>
      <c r="H287" s="308" t="s">
        <v>401</v>
      </c>
      <c r="I287" s="308" t="s">
        <v>400</v>
      </c>
    </row>
    <row r="288" spans="2:10" ht="33" customHeight="1">
      <c r="B288" s="487"/>
      <c r="C288" s="490"/>
      <c r="D288" s="265" t="s">
        <v>277</v>
      </c>
      <c r="E288" s="308" t="s">
        <v>402</v>
      </c>
      <c r="F288" s="308" t="s">
        <v>403</v>
      </c>
      <c r="G288" s="308" t="s">
        <v>404</v>
      </c>
      <c r="H288" s="308" t="s">
        <v>406</v>
      </c>
      <c r="I288" s="308" t="s">
        <v>431</v>
      </c>
    </row>
    <row r="289" spans="2:9" ht="33" customHeight="1">
      <c r="B289" s="487"/>
      <c r="C289" s="490"/>
      <c r="D289" s="266" t="s">
        <v>114</v>
      </c>
      <c r="E289" s="308" t="s">
        <v>407</v>
      </c>
      <c r="F289" s="308" t="s">
        <v>408</v>
      </c>
      <c r="G289" s="308" t="s">
        <v>410</v>
      </c>
      <c r="H289" s="308" t="s">
        <v>409</v>
      </c>
      <c r="I289" s="308" t="s">
        <v>477</v>
      </c>
    </row>
    <row r="290" spans="2:9" ht="33" customHeight="1">
      <c r="B290" s="487"/>
      <c r="C290" s="490"/>
      <c r="D290" s="267" t="s">
        <v>275</v>
      </c>
      <c r="E290" s="308" t="s">
        <v>412</v>
      </c>
      <c r="F290" s="308" t="s">
        <v>413</v>
      </c>
      <c r="G290" s="308" t="s">
        <v>414</v>
      </c>
      <c r="H290" s="308" t="s">
        <v>415</v>
      </c>
      <c r="I290" s="308" t="s">
        <v>443</v>
      </c>
    </row>
    <row r="291" spans="2:9" ht="33" customHeight="1">
      <c r="B291" s="488"/>
      <c r="C291" s="491"/>
      <c r="D291" s="267" t="s">
        <v>278</v>
      </c>
      <c r="E291" s="308" t="s">
        <v>417</v>
      </c>
      <c r="F291" s="308" t="s">
        <v>420</v>
      </c>
      <c r="G291" s="308" t="s">
        <v>419</v>
      </c>
      <c r="H291" s="308" t="s">
        <v>437</v>
      </c>
      <c r="I291" s="308" t="s">
        <v>421</v>
      </c>
    </row>
    <row r="292" spans="2:9" ht="33" customHeight="1">
      <c r="B292" s="486">
        <v>49</v>
      </c>
      <c r="C292" s="489" t="s">
        <v>23</v>
      </c>
      <c r="D292" s="71" t="s">
        <v>273</v>
      </c>
      <c r="E292" s="308" t="s">
        <v>312</v>
      </c>
      <c r="F292" s="308" t="s">
        <v>396</v>
      </c>
      <c r="G292" s="308" t="s">
        <v>393</v>
      </c>
      <c r="H292" s="308" t="s">
        <v>435</v>
      </c>
      <c r="I292" s="308" t="s">
        <v>425</v>
      </c>
    </row>
    <row r="293" spans="2:9" ht="33" customHeight="1">
      <c r="B293" s="487"/>
      <c r="C293" s="490"/>
      <c r="D293" s="265" t="s">
        <v>274</v>
      </c>
      <c r="E293" s="308" t="s">
        <v>397</v>
      </c>
      <c r="F293" s="308" t="s">
        <v>398</v>
      </c>
      <c r="G293" s="308" t="s">
        <v>399</v>
      </c>
      <c r="H293" s="308" t="s">
        <v>400</v>
      </c>
      <c r="I293" s="308" t="s">
        <v>401</v>
      </c>
    </row>
    <row r="294" spans="2:9" ht="33" customHeight="1">
      <c r="B294" s="487"/>
      <c r="C294" s="490"/>
      <c r="D294" s="265" t="s">
        <v>277</v>
      </c>
      <c r="E294" s="308" t="s">
        <v>402</v>
      </c>
      <c r="F294" s="308" t="s">
        <v>403</v>
      </c>
      <c r="G294" s="308" t="s">
        <v>422</v>
      </c>
      <c r="H294" s="308" t="s">
        <v>404</v>
      </c>
      <c r="I294" s="308" t="s">
        <v>436</v>
      </c>
    </row>
    <row r="295" spans="2:9" ht="33" customHeight="1">
      <c r="B295" s="487"/>
      <c r="C295" s="490"/>
      <c r="D295" s="266" t="s">
        <v>114</v>
      </c>
      <c r="E295" s="308" t="s">
        <v>407</v>
      </c>
      <c r="F295" s="308" t="s">
        <v>411</v>
      </c>
      <c r="G295" s="308" t="s">
        <v>408</v>
      </c>
      <c r="H295" s="308" t="s">
        <v>410</v>
      </c>
      <c r="I295" s="308" t="s">
        <v>409</v>
      </c>
    </row>
    <row r="296" spans="2:9" ht="33" customHeight="1">
      <c r="B296" s="487"/>
      <c r="C296" s="490"/>
      <c r="D296" s="267" t="s">
        <v>275</v>
      </c>
      <c r="E296" s="308" t="s">
        <v>412</v>
      </c>
      <c r="F296" s="308" t="s">
        <v>413</v>
      </c>
      <c r="G296" s="308" t="s">
        <v>443</v>
      </c>
      <c r="H296" s="308" t="s">
        <v>414</v>
      </c>
      <c r="I296" s="308" t="s">
        <v>453</v>
      </c>
    </row>
    <row r="297" spans="2:9" ht="33" customHeight="1">
      <c r="B297" s="488"/>
      <c r="C297" s="491"/>
      <c r="D297" s="267" t="s">
        <v>278</v>
      </c>
      <c r="E297" s="308" t="s">
        <v>417</v>
      </c>
      <c r="F297" s="308" t="s">
        <v>420</v>
      </c>
      <c r="G297" s="308" t="s">
        <v>419</v>
      </c>
      <c r="H297" s="308" t="s">
        <v>418</v>
      </c>
      <c r="I297" s="308" t="s">
        <v>437</v>
      </c>
    </row>
    <row r="298" spans="2:9" ht="33" customHeight="1">
      <c r="B298" s="486">
        <v>50</v>
      </c>
      <c r="C298" s="489" t="s">
        <v>14</v>
      </c>
      <c r="D298" s="71" t="s">
        <v>273</v>
      </c>
      <c r="E298" s="308" t="s">
        <v>312</v>
      </c>
      <c r="F298" s="308" t="s">
        <v>393</v>
      </c>
      <c r="G298" s="308" t="s">
        <v>394</v>
      </c>
      <c r="H298" s="308" t="s">
        <v>396</v>
      </c>
      <c r="I298" s="308" t="s">
        <v>435</v>
      </c>
    </row>
    <row r="299" spans="2:9" ht="33" customHeight="1">
      <c r="B299" s="487"/>
      <c r="C299" s="490"/>
      <c r="D299" s="265" t="s">
        <v>274</v>
      </c>
      <c r="E299" s="308" t="s">
        <v>397</v>
      </c>
      <c r="F299" s="308" t="s">
        <v>398</v>
      </c>
      <c r="G299" s="308" t="s">
        <v>399</v>
      </c>
      <c r="H299" s="308" t="s">
        <v>401</v>
      </c>
      <c r="I299" s="308" t="s">
        <v>400</v>
      </c>
    </row>
    <row r="300" spans="2:9" ht="33" customHeight="1">
      <c r="B300" s="487"/>
      <c r="C300" s="490"/>
      <c r="D300" s="265" t="s">
        <v>277</v>
      </c>
      <c r="E300" s="308" t="s">
        <v>402</v>
      </c>
      <c r="F300" s="308" t="s">
        <v>403</v>
      </c>
      <c r="G300" s="308" t="s">
        <v>406</v>
      </c>
      <c r="H300" s="308" t="s">
        <v>404</v>
      </c>
      <c r="I300" s="308" t="s">
        <v>478</v>
      </c>
    </row>
    <row r="301" spans="2:9" ht="33" customHeight="1">
      <c r="B301" s="487"/>
      <c r="C301" s="490"/>
      <c r="D301" s="266" t="s">
        <v>114</v>
      </c>
      <c r="E301" s="308" t="s">
        <v>407</v>
      </c>
      <c r="F301" s="308" t="s">
        <v>408</v>
      </c>
      <c r="G301" s="308" t="s">
        <v>411</v>
      </c>
      <c r="H301" s="308" t="s">
        <v>410</v>
      </c>
      <c r="I301" s="308" t="s">
        <v>456</v>
      </c>
    </row>
    <row r="302" spans="2:9" ht="33" customHeight="1">
      <c r="B302" s="487"/>
      <c r="C302" s="490"/>
      <c r="D302" s="267" t="s">
        <v>275</v>
      </c>
      <c r="E302" s="308" t="s">
        <v>412</v>
      </c>
      <c r="F302" s="308" t="s">
        <v>413</v>
      </c>
      <c r="G302" s="308" t="s">
        <v>414</v>
      </c>
      <c r="H302" s="308" t="s">
        <v>443</v>
      </c>
      <c r="I302" s="308" t="s">
        <v>453</v>
      </c>
    </row>
    <row r="303" spans="2:9" ht="33" customHeight="1">
      <c r="B303" s="488"/>
      <c r="C303" s="491"/>
      <c r="D303" s="269" t="s">
        <v>278</v>
      </c>
      <c r="E303" s="309" t="s">
        <v>417</v>
      </c>
      <c r="F303" s="309" t="s">
        <v>420</v>
      </c>
      <c r="G303" s="309" t="s">
        <v>418</v>
      </c>
      <c r="H303" s="309" t="s">
        <v>419</v>
      </c>
      <c r="I303" s="309" t="s">
        <v>437</v>
      </c>
    </row>
    <row r="304" spans="2:9" ht="33" customHeight="1">
      <c r="B304" s="486">
        <v>51</v>
      </c>
      <c r="C304" s="489" t="s">
        <v>42</v>
      </c>
      <c r="D304" s="71" t="s">
        <v>273</v>
      </c>
      <c r="E304" s="308" t="s">
        <v>312</v>
      </c>
      <c r="F304" s="308" t="s">
        <v>393</v>
      </c>
      <c r="G304" s="308" t="s">
        <v>395</v>
      </c>
      <c r="H304" s="308" t="s">
        <v>394</v>
      </c>
      <c r="I304" s="308" t="s">
        <v>396</v>
      </c>
    </row>
    <row r="305" spans="2:9" ht="33" customHeight="1">
      <c r="B305" s="487"/>
      <c r="C305" s="490"/>
      <c r="D305" s="265" t="s">
        <v>274</v>
      </c>
      <c r="E305" s="308" t="s">
        <v>397</v>
      </c>
      <c r="F305" s="308" t="s">
        <v>398</v>
      </c>
      <c r="G305" s="308" t="s">
        <v>400</v>
      </c>
      <c r="H305" s="308" t="s">
        <v>399</v>
      </c>
      <c r="I305" s="308" t="s">
        <v>401</v>
      </c>
    </row>
    <row r="306" spans="2:9" ht="33" customHeight="1">
      <c r="B306" s="487"/>
      <c r="C306" s="490"/>
      <c r="D306" s="265" t="s">
        <v>277</v>
      </c>
      <c r="E306" s="308" t="s">
        <v>402</v>
      </c>
      <c r="F306" s="308" t="s">
        <v>403</v>
      </c>
      <c r="G306" s="308" t="s">
        <v>404</v>
      </c>
      <c r="H306" s="308" t="s">
        <v>422</v>
      </c>
      <c r="I306" s="308" t="s">
        <v>428</v>
      </c>
    </row>
    <row r="307" spans="2:9" ht="33" customHeight="1">
      <c r="B307" s="487"/>
      <c r="C307" s="490"/>
      <c r="D307" s="266" t="s">
        <v>114</v>
      </c>
      <c r="E307" s="308" t="s">
        <v>407</v>
      </c>
      <c r="F307" s="308" t="s">
        <v>408</v>
      </c>
      <c r="G307" s="308" t="s">
        <v>411</v>
      </c>
      <c r="H307" s="308" t="s">
        <v>410</v>
      </c>
      <c r="I307" s="308" t="s">
        <v>409</v>
      </c>
    </row>
    <row r="308" spans="2:9" ht="33" customHeight="1">
      <c r="B308" s="487"/>
      <c r="C308" s="490"/>
      <c r="D308" s="267" t="s">
        <v>275</v>
      </c>
      <c r="E308" s="308" t="s">
        <v>412</v>
      </c>
      <c r="F308" s="308" t="s">
        <v>413</v>
      </c>
      <c r="G308" s="308" t="s">
        <v>424</v>
      </c>
      <c r="H308" s="308" t="s">
        <v>443</v>
      </c>
      <c r="I308" s="308" t="s">
        <v>453</v>
      </c>
    </row>
    <row r="309" spans="2:9" ht="33" customHeight="1">
      <c r="B309" s="488"/>
      <c r="C309" s="491"/>
      <c r="D309" s="267" t="s">
        <v>278</v>
      </c>
      <c r="E309" s="308" t="s">
        <v>417</v>
      </c>
      <c r="F309" s="308" t="s">
        <v>420</v>
      </c>
      <c r="G309" s="308" t="s">
        <v>419</v>
      </c>
      <c r="H309" s="308" t="s">
        <v>437</v>
      </c>
      <c r="I309" s="308" t="s">
        <v>418</v>
      </c>
    </row>
    <row r="310" spans="2:9" ht="33" customHeight="1">
      <c r="B310" s="486">
        <v>52</v>
      </c>
      <c r="C310" s="489" t="s">
        <v>4</v>
      </c>
      <c r="D310" s="71" t="s">
        <v>273</v>
      </c>
      <c r="E310" s="308" t="s">
        <v>312</v>
      </c>
      <c r="F310" s="308" t="s">
        <v>396</v>
      </c>
      <c r="G310" s="308" t="s">
        <v>393</v>
      </c>
      <c r="H310" s="308" t="s">
        <v>394</v>
      </c>
      <c r="I310" s="308" t="s">
        <v>395</v>
      </c>
    </row>
    <row r="311" spans="2:9" ht="33" customHeight="1">
      <c r="B311" s="487"/>
      <c r="C311" s="490"/>
      <c r="D311" s="265" t="s">
        <v>274</v>
      </c>
      <c r="E311" s="308" t="s">
        <v>397</v>
      </c>
      <c r="F311" s="308" t="s">
        <v>399</v>
      </c>
      <c r="G311" s="308" t="s">
        <v>401</v>
      </c>
      <c r="H311" s="308" t="s">
        <v>398</v>
      </c>
      <c r="I311" s="308" t="s">
        <v>449</v>
      </c>
    </row>
    <row r="312" spans="2:9" ht="33" customHeight="1">
      <c r="B312" s="487"/>
      <c r="C312" s="490"/>
      <c r="D312" s="265" t="s">
        <v>277</v>
      </c>
      <c r="E312" s="308" t="s">
        <v>402</v>
      </c>
      <c r="F312" s="308" t="s">
        <v>428</v>
      </c>
      <c r="G312" s="308" t="s">
        <v>403</v>
      </c>
      <c r="H312" s="308" t="s">
        <v>404</v>
      </c>
      <c r="I312" s="308" t="s">
        <v>406</v>
      </c>
    </row>
    <row r="313" spans="2:9" ht="33" customHeight="1">
      <c r="B313" s="487"/>
      <c r="C313" s="490"/>
      <c r="D313" s="266" t="s">
        <v>114</v>
      </c>
      <c r="E313" s="308" t="s">
        <v>407</v>
      </c>
      <c r="F313" s="308" t="s">
        <v>408</v>
      </c>
      <c r="G313" s="308" t="s">
        <v>411</v>
      </c>
      <c r="H313" s="308" t="s">
        <v>409</v>
      </c>
      <c r="I313" s="308" t="s">
        <v>410</v>
      </c>
    </row>
    <row r="314" spans="2:9" ht="33" customHeight="1">
      <c r="B314" s="487"/>
      <c r="C314" s="490"/>
      <c r="D314" s="267" t="s">
        <v>275</v>
      </c>
      <c r="E314" s="308" t="s">
        <v>412</v>
      </c>
      <c r="F314" s="308" t="s">
        <v>413</v>
      </c>
      <c r="G314" s="308" t="s">
        <v>443</v>
      </c>
      <c r="H314" s="308" t="s">
        <v>414</v>
      </c>
      <c r="I314" s="308" t="s">
        <v>463</v>
      </c>
    </row>
    <row r="315" spans="2:9" ht="33" customHeight="1">
      <c r="B315" s="488"/>
      <c r="C315" s="491"/>
      <c r="D315" s="267" t="s">
        <v>278</v>
      </c>
      <c r="E315" s="308" t="s">
        <v>417</v>
      </c>
      <c r="F315" s="308" t="s">
        <v>419</v>
      </c>
      <c r="G315" s="308" t="s">
        <v>418</v>
      </c>
      <c r="H315" s="308" t="s">
        <v>420</v>
      </c>
      <c r="I315" s="308" t="s">
        <v>437</v>
      </c>
    </row>
    <row r="316" spans="2:9" ht="33" customHeight="1">
      <c r="B316" s="486">
        <v>53</v>
      </c>
      <c r="C316" s="489" t="s">
        <v>19</v>
      </c>
      <c r="D316" s="71" t="s">
        <v>273</v>
      </c>
      <c r="E316" s="308" t="s">
        <v>312</v>
      </c>
      <c r="F316" s="308" t="s">
        <v>396</v>
      </c>
      <c r="G316" s="308" t="s">
        <v>393</v>
      </c>
      <c r="H316" s="308" t="s">
        <v>394</v>
      </c>
      <c r="I316" s="308" t="s">
        <v>435</v>
      </c>
    </row>
    <row r="317" spans="2:9" ht="33" customHeight="1">
      <c r="B317" s="487"/>
      <c r="C317" s="490"/>
      <c r="D317" s="265" t="s">
        <v>274</v>
      </c>
      <c r="E317" s="308" t="s">
        <v>397</v>
      </c>
      <c r="F317" s="308" t="s">
        <v>401</v>
      </c>
      <c r="G317" s="308" t="s">
        <v>398</v>
      </c>
      <c r="H317" s="308" t="s">
        <v>399</v>
      </c>
      <c r="I317" s="308" t="s">
        <v>400</v>
      </c>
    </row>
    <row r="318" spans="2:9" ht="33" customHeight="1">
      <c r="B318" s="487"/>
      <c r="C318" s="490"/>
      <c r="D318" s="265" t="s">
        <v>277</v>
      </c>
      <c r="E318" s="308" t="s">
        <v>402</v>
      </c>
      <c r="F318" s="308" t="s">
        <v>403</v>
      </c>
      <c r="G318" s="308" t="s">
        <v>428</v>
      </c>
      <c r="H318" s="308" t="s">
        <v>431</v>
      </c>
      <c r="I318" s="308" t="s">
        <v>404</v>
      </c>
    </row>
    <row r="319" spans="2:9" ht="33" customHeight="1">
      <c r="B319" s="487"/>
      <c r="C319" s="490"/>
      <c r="D319" s="266" t="s">
        <v>114</v>
      </c>
      <c r="E319" s="308" t="s">
        <v>407</v>
      </c>
      <c r="F319" s="308" t="s">
        <v>410</v>
      </c>
      <c r="G319" s="308" t="s">
        <v>408</v>
      </c>
      <c r="H319" s="308" t="s">
        <v>411</v>
      </c>
      <c r="I319" s="308" t="s">
        <v>409</v>
      </c>
    </row>
    <row r="320" spans="2:9" ht="33" customHeight="1">
      <c r="B320" s="487"/>
      <c r="C320" s="490"/>
      <c r="D320" s="267" t="s">
        <v>275</v>
      </c>
      <c r="E320" s="308" t="s">
        <v>412</v>
      </c>
      <c r="F320" s="308" t="s">
        <v>413</v>
      </c>
      <c r="G320" s="308" t="s">
        <v>424</v>
      </c>
      <c r="H320" s="308" t="s">
        <v>415</v>
      </c>
      <c r="I320" s="308" t="s">
        <v>414</v>
      </c>
    </row>
    <row r="321" spans="2:9" ht="33" customHeight="1">
      <c r="B321" s="488"/>
      <c r="C321" s="491"/>
      <c r="D321" s="267" t="s">
        <v>278</v>
      </c>
      <c r="E321" s="308" t="s">
        <v>417</v>
      </c>
      <c r="F321" s="308" t="s">
        <v>420</v>
      </c>
      <c r="G321" s="308" t="s">
        <v>434</v>
      </c>
      <c r="H321" s="308" t="s">
        <v>419</v>
      </c>
      <c r="I321" s="308" t="s">
        <v>437</v>
      </c>
    </row>
    <row r="322" spans="2:9" ht="33" customHeight="1">
      <c r="B322" s="486">
        <v>54</v>
      </c>
      <c r="C322" s="489" t="s">
        <v>24</v>
      </c>
      <c r="D322" s="71" t="s">
        <v>273</v>
      </c>
      <c r="E322" s="308" t="s">
        <v>312</v>
      </c>
      <c r="F322" s="308" t="s">
        <v>394</v>
      </c>
      <c r="G322" s="308" t="s">
        <v>395</v>
      </c>
      <c r="H322" s="308" t="s">
        <v>393</v>
      </c>
      <c r="I322" s="308" t="s">
        <v>425</v>
      </c>
    </row>
    <row r="323" spans="2:9" ht="33" customHeight="1">
      <c r="B323" s="487"/>
      <c r="C323" s="490"/>
      <c r="D323" s="265" t="s">
        <v>274</v>
      </c>
      <c r="E323" s="308" t="s">
        <v>397</v>
      </c>
      <c r="F323" s="308" t="s">
        <v>399</v>
      </c>
      <c r="G323" s="308" t="s">
        <v>401</v>
      </c>
      <c r="H323" s="308" t="s">
        <v>398</v>
      </c>
      <c r="I323" s="308" t="s">
        <v>400</v>
      </c>
    </row>
    <row r="324" spans="2:9" ht="33" customHeight="1">
      <c r="B324" s="487"/>
      <c r="C324" s="490"/>
      <c r="D324" s="265" t="s">
        <v>277</v>
      </c>
      <c r="E324" s="308" t="s">
        <v>402</v>
      </c>
      <c r="F324" s="308" t="s">
        <v>403</v>
      </c>
      <c r="G324" s="308" t="s">
        <v>406</v>
      </c>
      <c r="H324" s="308" t="s">
        <v>404</v>
      </c>
      <c r="I324" s="308" t="s">
        <v>422</v>
      </c>
    </row>
    <row r="325" spans="2:9" ht="33" customHeight="1">
      <c r="B325" s="487"/>
      <c r="C325" s="490"/>
      <c r="D325" s="266" t="s">
        <v>114</v>
      </c>
      <c r="E325" s="308" t="s">
        <v>407</v>
      </c>
      <c r="F325" s="308" t="s">
        <v>408</v>
      </c>
      <c r="G325" s="308" t="s">
        <v>411</v>
      </c>
      <c r="H325" s="308" t="s">
        <v>409</v>
      </c>
      <c r="I325" s="308" t="s">
        <v>476</v>
      </c>
    </row>
    <row r="326" spans="2:9" ht="33" customHeight="1">
      <c r="B326" s="487"/>
      <c r="C326" s="490"/>
      <c r="D326" s="267" t="s">
        <v>275</v>
      </c>
      <c r="E326" s="308" t="s">
        <v>412</v>
      </c>
      <c r="F326" s="308" t="s">
        <v>413</v>
      </c>
      <c r="G326" s="308" t="s">
        <v>416</v>
      </c>
      <c r="H326" s="308" t="s">
        <v>443</v>
      </c>
      <c r="I326" s="308" t="s">
        <v>424</v>
      </c>
    </row>
    <row r="327" spans="2:9" ht="33" customHeight="1">
      <c r="B327" s="488"/>
      <c r="C327" s="491"/>
      <c r="D327" s="267" t="s">
        <v>278</v>
      </c>
      <c r="E327" s="308" t="s">
        <v>417</v>
      </c>
      <c r="F327" s="308" t="s">
        <v>421</v>
      </c>
      <c r="G327" s="308" t="s">
        <v>420</v>
      </c>
      <c r="H327" s="308" t="s">
        <v>419</v>
      </c>
      <c r="I327" s="308" t="s">
        <v>437</v>
      </c>
    </row>
    <row r="328" spans="2:9" ht="33" customHeight="1">
      <c r="B328" s="486">
        <v>55</v>
      </c>
      <c r="C328" s="489" t="s">
        <v>15</v>
      </c>
      <c r="D328" s="71" t="s">
        <v>273</v>
      </c>
      <c r="E328" s="308" t="s">
        <v>312</v>
      </c>
      <c r="F328" s="308" t="s">
        <v>393</v>
      </c>
      <c r="G328" s="308" t="s">
        <v>394</v>
      </c>
      <c r="H328" s="308" t="s">
        <v>395</v>
      </c>
      <c r="I328" s="308" t="s">
        <v>396</v>
      </c>
    </row>
    <row r="329" spans="2:9" ht="33" customHeight="1">
      <c r="B329" s="487"/>
      <c r="C329" s="490"/>
      <c r="D329" s="265" t="s">
        <v>274</v>
      </c>
      <c r="E329" s="308" t="s">
        <v>397</v>
      </c>
      <c r="F329" s="308" t="s">
        <v>398</v>
      </c>
      <c r="G329" s="308" t="s">
        <v>399</v>
      </c>
      <c r="H329" s="308" t="s">
        <v>401</v>
      </c>
      <c r="I329" s="308" t="s">
        <v>449</v>
      </c>
    </row>
    <row r="330" spans="2:9" ht="33" customHeight="1">
      <c r="B330" s="487"/>
      <c r="C330" s="490"/>
      <c r="D330" s="265" t="s">
        <v>277</v>
      </c>
      <c r="E330" s="308" t="s">
        <v>402</v>
      </c>
      <c r="F330" s="308" t="s">
        <v>403</v>
      </c>
      <c r="G330" s="308" t="s">
        <v>404</v>
      </c>
      <c r="H330" s="308" t="s">
        <v>422</v>
      </c>
      <c r="I330" s="308" t="s">
        <v>406</v>
      </c>
    </row>
    <row r="331" spans="2:9" ht="33" customHeight="1">
      <c r="B331" s="487"/>
      <c r="C331" s="490"/>
      <c r="D331" s="266" t="s">
        <v>114</v>
      </c>
      <c r="E331" s="308" t="s">
        <v>407</v>
      </c>
      <c r="F331" s="308" t="s">
        <v>408</v>
      </c>
      <c r="G331" s="308" t="s">
        <v>411</v>
      </c>
      <c r="H331" s="308" t="s">
        <v>409</v>
      </c>
      <c r="I331" s="308" t="s">
        <v>455</v>
      </c>
    </row>
    <row r="332" spans="2:9" ht="33" customHeight="1">
      <c r="B332" s="487"/>
      <c r="C332" s="490"/>
      <c r="D332" s="267" t="s">
        <v>275</v>
      </c>
      <c r="E332" s="308" t="s">
        <v>412</v>
      </c>
      <c r="F332" s="308" t="s">
        <v>413</v>
      </c>
      <c r="G332" s="308" t="s">
        <v>414</v>
      </c>
      <c r="H332" s="308" t="s">
        <v>415</v>
      </c>
      <c r="I332" s="308" t="s">
        <v>424</v>
      </c>
    </row>
    <row r="333" spans="2:9" ht="33" customHeight="1">
      <c r="B333" s="488"/>
      <c r="C333" s="491"/>
      <c r="D333" s="269" t="s">
        <v>278</v>
      </c>
      <c r="E333" s="309" t="s">
        <v>417</v>
      </c>
      <c r="F333" s="309" t="s">
        <v>421</v>
      </c>
      <c r="G333" s="309" t="s">
        <v>437</v>
      </c>
      <c r="H333" s="309" t="s">
        <v>419</v>
      </c>
      <c r="I333" s="309" t="s">
        <v>434</v>
      </c>
    </row>
    <row r="334" spans="2:9" ht="33" customHeight="1">
      <c r="B334" s="486">
        <v>56</v>
      </c>
      <c r="C334" s="489" t="s">
        <v>9</v>
      </c>
      <c r="D334" s="71" t="s">
        <v>273</v>
      </c>
      <c r="E334" s="308" t="s">
        <v>312</v>
      </c>
      <c r="F334" s="308" t="s">
        <v>393</v>
      </c>
      <c r="G334" s="308" t="s">
        <v>396</v>
      </c>
      <c r="H334" s="308" t="s">
        <v>394</v>
      </c>
      <c r="I334" s="308" t="s">
        <v>435</v>
      </c>
    </row>
    <row r="335" spans="2:9" ht="33" customHeight="1">
      <c r="B335" s="487"/>
      <c r="C335" s="490"/>
      <c r="D335" s="265" t="s">
        <v>274</v>
      </c>
      <c r="E335" s="308" t="s">
        <v>397</v>
      </c>
      <c r="F335" s="308" t="s">
        <v>399</v>
      </c>
      <c r="G335" s="308" t="s">
        <v>401</v>
      </c>
      <c r="H335" s="308" t="s">
        <v>398</v>
      </c>
      <c r="I335" s="308" t="s">
        <v>400</v>
      </c>
    </row>
    <row r="336" spans="2:9" ht="33" customHeight="1">
      <c r="B336" s="487"/>
      <c r="C336" s="490"/>
      <c r="D336" s="265" t="s">
        <v>277</v>
      </c>
      <c r="E336" s="308" t="s">
        <v>402</v>
      </c>
      <c r="F336" s="308" t="s">
        <v>403</v>
      </c>
      <c r="G336" s="308" t="s">
        <v>404</v>
      </c>
      <c r="H336" s="308" t="s">
        <v>428</v>
      </c>
      <c r="I336" s="308" t="s">
        <v>478</v>
      </c>
    </row>
    <row r="337" spans="2:9" ht="33" customHeight="1">
      <c r="B337" s="487"/>
      <c r="C337" s="490"/>
      <c r="D337" s="266" t="s">
        <v>114</v>
      </c>
      <c r="E337" s="308" t="s">
        <v>407</v>
      </c>
      <c r="F337" s="308" t="s">
        <v>408</v>
      </c>
      <c r="G337" s="308" t="s">
        <v>411</v>
      </c>
      <c r="H337" s="308" t="s">
        <v>409</v>
      </c>
      <c r="I337" s="308" t="s">
        <v>455</v>
      </c>
    </row>
    <row r="338" spans="2:9" ht="33" customHeight="1">
      <c r="B338" s="487"/>
      <c r="C338" s="490"/>
      <c r="D338" s="267" t="s">
        <v>275</v>
      </c>
      <c r="E338" s="308" t="s">
        <v>412</v>
      </c>
      <c r="F338" s="308" t="s">
        <v>413</v>
      </c>
      <c r="G338" s="308" t="s">
        <v>414</v>
      </c>
      <c r="H338" s="308" t="s">
        <v>463</v>
      </c>
      <c r="I338" s="308" t="s">
        <v>443</v>
      </c>
    </row>
    <row r="339" spans="2:9" ht="33" customHeight="1">
      <c r="B339" s="488"/>
      <c r="C339" s="491"/>
      <c r="D339" s="267" t="s">
        <v>278</v>
      </c>
      <c r="E339" s="308" t="s">
        <v>417</v>
      </c>
      <c r="F339" s="308" t="s">
        <v>420</v>
      </c>
      <c r="G339" s="308" t="s">
        <v>419</v>
      </c>
      <c r="H339" s="308" t="s">
        <v>418</v>
      </c>
      <c r="I339" s="308" t="s">
        <v>421</v>
      </c>
    </row>
    <row r="340" spans="2:9" ht="33" customHeight="1">
      <c r="B340" s="486">
        <v>57</v>
      </c>
      <c r="C340" s="489" t="s">
        <v>43</v>
      </c>
      <c r="D340" s="71" t="s">
        <v>273</v>
      </c>
      <c r="E340" s="308" t="s">
        <v>312</v>
      </c>
      <c r="F340" s="308" t="s">
        <v>395</v>
      </c>
      <c r="G340" s="308" t="s">
        <v>393</v>
      </c>
      <c r="H340" s="308" t="s">
        <v>396</v>
      </c>
      <c r="I340" s="308" t="s">
        <v>425</v>
      </c>
    </row>
    <row r="341" spans="2:9" ht="33" customHeight="1">
      <c r="B341" s="487"/>
      <c r="C341" s="490"/>
      <c r="D341" s="265" t="s">
        <v>274</v>
      </c>
      <c r="E341" s="308" t="s">
        <v>397</v>
      </c>
      <c r="F341" s="308" t="s">
        <v>401</v>
      </c>
      <c r="G341" s="308" t="s">
        <v>399</v>
      </c>
      <c r="H341" s="308" t="s">
        <v>398</v>
      </c>
      <c r="I341" s="308" t="s">
        <v>449</v>
      </c>
    </row>
    <row r="342" spans="2:9" ht="33" customHeight="1">
      <c r="B342" s="487"/>
      <c r="C342" s="490"/>
      <c r="D342" s="265" t="s">
        <v>277</v>
      </c>
      <c r="E342" s="308" t="s">
        <v>402</v>
      </c>
      <c r="F342" s="308" t="s">
        <v>403</v>
      </c>
      <c r="G342" s="308" t="s">
        <v>422</v>
      </c>
      <c r="H342" s="308" t="s">
        <v>406</v>
      </c>
      <c r="I342" s="308" t="s">
        <v>404</v>
      </c>
    </row>
    <row r="343" spans="2:9" ht="33" customHeight="1">
      <c r="B343" s="487"/>
      <c r="C343" s="490"/>
      <c r="D343" s="266" t="s">
        <v>114</v>
      </c>
      <c r="E343" s="308" t="s">
        <v>407</v>
      </c>
      <c r="F343" s="308" t="s">
        <v>408</v>
      </c>
      <c r="G343" s="308" t="s">
        <v>411</v>
      </c>
      <c r="H343" s="308" t="s">
        <v>410</v>
      </c>
      <c r="I343" s="308" t="s">
        <v>409</v>
      </c>
    </row>
    <row r="344" spans="2:9" ht="33" customHeight="1">
      <c r="B344" s="487"/>
      <c r="C344" s="490"/>
      <c r="D344" s="267" t="s">
        <v>275</v>
      </c>
      <c r="E344" s="308" t="s">
        <v>412</v>
      </c>
      <c r="F344" s="308" t="s">
        <v>413</v>
      </c>
      <c r="G344" s="308" t="s">
        <v>414</v>
      </c>
      <c r="H344" s="308" t="s">
        <v>443</v>
      </c>
      <c r="I344" s="308" t="s">
        <v>463</v>
      </c>
    </row>
    <row r="345" spans="2:9" ht="33" customHeight="1">
      <c r="B345" s="488"/>
      <c r="C345" s="491"/>
      <c r="D345" s="267" t="s">
        <v>278</v>
      </c>
      <c r="E345" s="308" t="s">
        <v>417</v>
      </c>
      <c r="F345" s="308" t="s">
        <v>420</v>
      </c>
      <c r="G345" s="308" t="s">
        <v>419</v>
      </c>
      <c r="H345" s="308" t="s">
        <v>418</v>
      </c>
      <c r="I345" s="308" t="s">
        <v>421</v>
      </c>
    </row>
    <row r="346" spans="2:9" ht="33" customHeight="1">
      <c r="B346" s="486">
        <v>58</v>
      </c>
      <c r="C346" s="489" t="s">
        <v>25</v>
      </c>
      <c r="D346" s="71" t="s">
        <v>273</v>
      </c>
      <c r="E346" s="308" t="s">
        <v>312</v>
      </c>
      <c r="F346" s="308" t="s">
        <v>393</v>
      </c>
      <c r="G346" s="308" t="s">
        <v>396</v>
      </c>
      <c r="H346" s="308" t="s">
        <v>394</v>
      </c>
      <c r="I346" s="308" t="s">
        <v>425</v>
      </c>
    </row>
    <row r="347" spans="2:9" ht="33" customHeight="1">
      <c r="B347" s="487"/>
      <c r="C347" s="490"/>
      <c r="D347" s="265" t="s">
        <v>274</v>
      </c>
      <c r="E347" s="308" t="s">
        <v>397</v>
      </c>
      <c r="F347" s="308" t="s">
        <v>401</v>
      </c>
      <c r="G347" s="308" t="s">
        <v>399</v>
      </c>
      <c r="H347" s="308" t="s">
        <v>398</v>
      </c>
      <c r="I347" s="308" t="s">
        <v>400</v>
      </c>
    </row>
    <row r="348" spans="2:9" ht="33" customHeight="1">
      <c r="B348" s="487"/>
      <c r="C348" s="490"/>
      <c r="D348" s="265" t="s">
        <v>277</v>
      </c>
      <c r="E348" s="308" t="s">
        <v>402</v>
      </c>
      <c r="F348" s="308" t="s">
        <v>403</v>
      </c>
      <c r="G348" s="308" t="s">
        <v>404</v>
      </c>
      <c r="H348" s="308" t="s">
        <v>406</v>
      </c>
      <c r="I348" s="308" t="s">
        <v>428</v>
      </c>
    </row>
    <row r="349" spans="2:9" ht="33" customHeight="1">
      <c r="B349" s="487"/>
      <c r="C349" s="490"/>
      <c r="D349" s="266" t="s">
        <v>114</v>
      </c>
      <c r="E349" s="308" t="s">
        <v>407</v>
      </c>
      <c r="F349" s="308" t="s">
        <v>408</v>
      </c>
      <c r="G349" s="308" t="s">
        <v>411</v>
      </c>
      <c r="H349" s="308" t="s">
        <v>409</v>
      </c>
      <c r="I349" s="308" t="s">
        <v>410</v>
      </c>
    </row>
    <row r="350" spans="2:9" ht="33" customHeight="1">
      <c r="B350" s="487"/>
      <c r="C350" s="490"/>
      <c r="D350" s="267" t="s">
        <v>275</v>
      </c>
      <c r="E350" s="308" t="s">
        <v>412</v>
      </c>
      <c r="F350" s="308" t="s">
        <v>413</v>
      </c>
      <c r="G350" s="308" t="s">
        <v>443</v>
      </c>
      <c r="H350" s="308" t="s">
        <v>414</v>
      </c>
      <c r="I350" s="308" t="s">
        <v>453</v>
      </c>
    </row>
    <row r="351" spans="2:9" ht="33" customHeight="1">
      <c r="B351" s="488"/>
      <c r="C351" s="491"/>
      <c r="D351" s="267" t="s">
        <v>278</v>
      </c>
      <c r="E351" s="308" t="s">
        <v>417</v>
      </c>
      <c r="F351" s="308" t="s">
        <v>421</v>
      </c>
      <c r="G351" s="308" t="s">
        <v>420</v>
      </c>
      <c r="H351" s="308" t="s">
        <v>432</v>
      </c>
      <c r="I351" s="308" t="s">
        <v>419</v>
      </c>
    </row>
    <row r="352" spans="2:9" ht="33" customHeight="1">
      <c r="B352" s="486">
        <v>59</v>
      </c>
      <c r="C352" s="489" t="s">
        <v>20</v>
      </c>
      <c r="D352" s="71" t="s">
        <v>273</v>
      </c>
      <c r="E352" s="308" t="s">
        <v>312</v>
      </c>
      <c r="F352" s="308" t="s">
        <v>394</v>
      </c>
      <c r="G352" s="308" t="s">
        <v>393</v>
      </c>
      <c r="H352" s="308" t="s">
        <v>396</v>
      </c>
      <c r="I352" s="308" t="s">
        <v>395</v>
      </c>
    </row>
    <row r="353" spans="2:9" ht="33" customHeight="1">
      <c r="B353" s="487"/>
      <c r="C353" s="490"/>
      <c r="D353" s="265" t="s">
        <v>274</v>
      </c>
      <c r="E353" s="308" t="s">
        <v>397</v>
      </c>
      <c r="F353" s="308" t="s">
        <v>399</v>
      </c>
      <c r="G353" s="308" t="s">
        <v>401</v>
      </c>
      <c r="H353" s="308" t="s">
        <v>398</v>
      </c>
      <c r="I353" s="308" t="s">
        <v>400</v>
      </c>
    </row>
    <row r="354" spans="2:9" ht="33" customHeight="1">
      <c r="B354" s="487"/>
      <c r="C354" s="490"/>
      <c r="D354" s="265" t="s">
        <v>277</v>
      </c>
      <c r="E354" s="308" t="s">
        <v>402</v>
      </c>
      <c r="F354" s="308" t="s">
        <v>403</v>
      </c>
      <c r="G354" s="308" t="s">
        <v>428</v>
      </c>
      <c r="H354" s="308" t="s">
        <v>422</v>
      </c>
      <c r="I354" s="308" t="s">
        <v>404</v>
      </c>
    </row>
    <row r="355" spans="2:9" ht="33" customHeight="1">
      <c r="B355" s="487"/>
      <c r="C355" s="490"/>
      <c r="D355" s="266" t="s">
        <v>114</v>
      </c>
      <c r="E355" s="308" t="s">
        <v>407</v>
      </c>
      <c r="F355" s="308" t="s">
        <v>408</v>
      </c>
      <c r="G355" s="308" t="s">
        <v>411</v>
      </c>
      <c r="H355" s="308" t="s">
        <v>410</v>
      </c>
      <c r="I355" s="308" t="s">
        <v>409</v>
      </c>
    </row>
    <row r="356" spans="2:9" ht="33" customHeight="1">
      <c r="B356" s="487"/>
      <c r="C356" s="490"/>
      <c r="D356" s="267" t="s">
        <v>275</v>
      </c>
      <c r="E356" s="308" t="s">
        <v>412</v>
      </c>
      <c r="F356" s="308" t="s">
        <v>413</v>
      </c>
      <c r="G356" s="308" t="s">
        <v>414</v>
      </c>
      <c r="H356" s="308" t="s">
        <v>443</v>
      </c>
      <c r="I356" s="308" t="s">
        <v>415</v>
      </c>
    </row>
    <row r="357" spans="2:9" ht="33" customHeight="1">
      <c r="B357" s="488"/>
      <c r="C357" s="491"/>
      <c r="D357" s="267" t="s">
        <v>278</v>
      </c>
      <c r="E357" s="308" t="s">
        <v>417</v>
      </c>
      <c r="F357" s="308" t="s">
        <v>419</v>
      </c>
      <c r="G357" s="308" t="s">
        <v>427</v>
      </c>
      <c r="H357" s="308" t="s">
        <v>420</v>
      </c>
      <c r="I357" s="308" t="s">
        <v>104</v>
      </c>
    </row>
    <row r="358" spans="2:9" ht="33" customHeight="1">
      <c r="B358" s="486">
        <v>60</v>
      </c>
      <c r="C358" s="489" t="s">
        <v>44</v>
      </c>
      <c r="D358" s="71" t="s">
        <v>273</v>
      </c>
      <c r="E358" s="308" t="s">
        <v>312</v>
      </c>
      <c r="F358" s="308" t="s">
        <v>394</v>
      </c>
      <c r="G358" s="308" t="s">
        <v>393</v>
      </c>
      <c r="H358" s="308" t="s">
        <v>396</v>
      </c>
      <c r="I358" s="308" t="s">
        <v>435</v>
      </c>
    </row>
    <row r="359" spans="2:9" ht="33" customHeight="1">
      <c r="B359" s="487"/>
      <c r="C359" s="490"/>
      <c r="D359" s="265" t="s">
        <v>274</v>
      </c>
      <c r="E359" s="308" t="s">
        <v>397</v>
      </c>
      <c r="F359" s="308" t="s">
        <v>399</v>
      </c>
      <c r="G359" s="308" t="s">
        <v>401</v>
      </c>
      <c r="H359" s="308" t="s">
        <v>398</v>
      </c>
      <c r="I359" s="308" t="s">
        <v>441</v>
      </c>
    </row>
    <row r="360" spans="2:9" ht="33" customHeight="1">
      <c r="B360" s="487"/>
      <c r="C360" s="490"/>
      <c r="D360" s="265" t="s">
        <v>277</v>
      </c>
      <c r="E360" s="308" t="s">
        <v>402</v>
      </c>
      <c r="F360" s="308" t="s">
        <v>403</v>
      </c>
      <c r="G360" s="308" t="s">
        <v>404</v>
      </c>
      <c r="H360" s="308" t="s">
        <v>422</v>
      </c>
      <c r="I360" s="308" t="s">
        <v>428</v>
      </c>
    </row>
    <row r="361" spans="2:9" ht="33" customHeight="1">
      <c r="B361" s="487"/>
      <c r="C361" s="490"/>
      <c r="D361" s="266" t="s">
        <v>114</v>
      </c>
      <c r="E361" s="308" t="s">
        <v>407</v>
      </c>
      <c r="F361" s="308" t="s">
        <v>408</v>
      </c>
      <c r="G361" s="308" t="s">
        <v>411</v>
      </c>
      <c r="H361" s="308" t="s">
        <v>410</v>
      </c>
      <c r="I361" s="308" t="s">
        <v>409</v>
      </c>
    </row>
    <row r="362" spans="2:9" ht="33" customHeight="1">
      <c r="B362" s="487"/>
      <c r="C362" s="490"/>
      <c r="D362" s="267" t="s">
        <v>275</v>
      </c>
      <c r="E362" s="308" t="s">
        <v>412</v>
      </c>
      <c r="F362" s="308" t="s">
        <v>413</v>
      </c>
      <c r="G362" s="308" t="s">
        <v>424</v>
      </c>
      <c r="H362" s="308" t="s">
        <v>414</v>
      </c>
      <c r="I362" s="308" t="s">
        <v>415</v>
      </c>
    </row>
    <row r="363" spans="2:9" ht="33" customHeight="1">
      <c r="B363" s="488"/>
      <c r="C363" s="491"/>
      <c r="D363" s="269" t="s">
        <v>278</v>
      </c>
      <c r="E363" s="309" t="s">
        <v>417</v>
      </c>
      <c r="F363" s="309" t="s">
        <v>420</v>
      </c>
      <c r="G363" s="309" t="s">
        <v>419</v>
      </c>
      <c r="H363" s="309" t="s">
        <v>427</v>
      </c>
      <c r="I363" s="309" t="s">
        <v>421</v>
      </c>
    </row>
    <row r="364" spans="2:9" ht="33" customHeight="1">
      <c r="B364" s="486">
        <v>61</v>
      </c>
      <c r="C364" s="489" t="s">
        <v>16</v>
      </c>
      <c r="D364" s="71" t="s">
        <v>273</v>
      </c>
      <c r="E364" s="308" t="s">
        <v>312</v>
      </c>
      <c r="F364" s="308" t="s">
        <v>393</v>
      </c>
      <c r="G364" s="308" t="s">
        <v>395</v>
      </c>
      <c r="H364" s="308" t="s">
        <v>396</v>
      </c>
      <c r="I364" s="308" t="s">
        <v>394</v>
      </c>
    </row>
    <row r="365" spans="2:9" ht="33" customHeight="1">
      <c r="B365" s="487"/>
      <c r="C365" s="490"/>
      <c r="D365" s="265" t="s">
        <v>274</v>
      </c>
      <c r="E365" s="308" t="s">
        <v>397</v>
      </c>
      <c r="F365" s="308" t="s">
        <v>399</v>
      </c>
      <c r="G365" s="308" t="s">
        <v>401</v>
      </c>
      <c r="H365" s="308" t="s">
        <v>400</v>
      </c>
      <c r="I365" s="308" t="s">
        <v>398</v>
      </c>
    </row>
    <row r="366" spans="2:9" ht="33" customHeight="1">
      <c r="B366" s="487"/>
      <c r="C366" s="490"/>
      <c r="D366" s="265" t="s">
        <v>277</v>
      </c>
      <c r="E366" s="308" t="s">
        <v>402</v>
      </c>
      <c r="F366" s="308" t="s">
        <v>403</v>
      </c>
      <c r="G366" s="308" t="s">
        <v>431</v>
      </c>
      <c r="H366" s="308" t="s">
        <v>406</v>
      </c>
      <c r="I366" s="308" t="s">
        <v>404</v>
      </c>
    </row>
    <row r="367" spans="2:9" ht="33" customHeight="1">
      <c r="B367" s="487"/>
      <c r="C367" s="490"/>
      <c r="D367" s="266" t="s">
        <v>114</v>
      </c>
      <c r="E367" s="308" t="s">
        <v>407</v>
      </c>
      <c r="F367" s="308" t="s">
        <v>408</v>
      </c>
      <c r="G367" s="308" t="s">
        <v>411</v>
      </c>
      <c r="H367" s="308" t="s">
        <v>456</v>
      </c>
      <c r="I367" s="308" t="s">
        <v>438</v>
      </c>
    </row>
    <row r="368" spans="2:9" ht="33" customHeight="1">
      <c r="B368" s="487"/>
      <c r="C368" s="490"/>
      <c r="D368" s="267" t="s">
        <v>275</v>
      </c>
      <c r="E368" s="308" t="s">
        <v>412</v>
      </c>
      <c r="F368" s="308" t="s">
        <v>413</v>
      </c>
      <c r="G368" s="308" t="s">
        <v>414</v>
      </c>
      <c r="H368" s="308" t="s">
        <v>443</v>
      </c>
      <c r="I368" s="308" t="s">
        <v>453</v>
      </c>
    </row>
    <row r="369" spans="2:9" ht="33" customHeight="1">
      <c r="B369" s="488"/>
      <c r="C369" s="491"/>
      <c r="D369" s="267" t="s">
        <v>278</v>
      </c>
      <c r="E369" s="308" t="s">
        <v>417</v>
      </c>
      <c r="F369" s="308" t="s">
        <v>420</v>
      </c>
      <c r="G369" s="308" t="s">
        <v>419</v>
      </c>
      <c r="H369" s="308" t="s">
        <v>418</v>
      </c>
      <c r="I369" s="308" t="s">
        <v>421</v>
      </c>
    </row>
    <row r="370" spans="2:9" ht="33" customHeight="1">
      <c r="B370" s="486">
        <v>62</v>
      </c>
      <c r="C370" s="489" t="s">
        <v>17</v>
      </c>
      <c r="D370" s="71" t="s">
        <v>273</v>
      </c>
      <c r="E370" s="308" t="s">
        <v>312</v>
      </c>
      <c r="F370" s="308" t="s">
        <v>393</v>
      </c>
      <c r="G370" s="308" t="s">
        <v>425</v>
      </c>
      <c r="H370" s="308" t="s">
        <v>396</v>
      </c>
      <c r="I370" s="308" t="s">
        <v>394</v>
      </c>
    </row>
    <row r="371" spans="2:9" ht="33" customHeight="1">
      <c r="B371" s="487"/>
      <c r="C371" s="490"/>
      <c r="D371" s="265" t="s">
        <v>274</v>
      </c>
      <c r="E371" s="308" t="s">
        <v>397</v>
      </c>
      <c r="F371" s="308" t="s">
        <v>398</v>
      </c>
      <c r="G371" s="308" t="s">
        <v>401</v>
      </c>
      <c r="H371" s="308" t="s">
        <v>399</v>
      </c>
      <c r="I371" s="308" t="s">
        <v>400</v>
      </c>
    </row>
    <row r="372" spans="2:9" ht="33" customHeight="1">
      <c r="B372" s="487"/>
      <c r="C372" s="490"/>
      <c r="D372" s="265" t="s">
        <v>277</v>
      </c>
      <c r="E372" s="308" t="s">
        <v>402</v>
      </c>
      <c r="F372" s="308" t="s">
        <v>403</v>
      </c>
      <c r="G372" s="308" t="s">
        <v>404</v>
      </c>
      <c r="H372" s="308" t="s">
        <v>436</v>
      </c>
      <c r="I372" s="308" t="s">
        <v>406</v>
      </c>
    </row>
    <row r="373" spans="2:9" ht="33" customHeight="1">
      <c r="B373" s="487"/>
      <c r="C373" s="490"/>
      <c r="D373" s="266" t="s">
        <v>114</v>
      </c>
      <c r="E373" s="308" t="s">
        <v>407</v>
      </c>
      <c r="F373" s="308" t="s">
        <v>408</v>
      </c>
      <c r="G373" s="308" t="s">
        <v>410</v>
      </c>
      <c r="H373" s="308" t="s">
        <v>411</v>
      </c>
      <c r="I373" s="308" t="s">
        <v>409</v>
      </c>
    </row>
    <row r="374" spans="2:9" ht="33" customHeight="1">
      <c r="B374" s="487"/>
      <c r="C374" s="490"/>
      <c r="D374" s="267" t="s">
        <v>275</v>
      </c>
      <c r="E374" s="308" t="s">
        <v>412</v>
      </c>
      <c r="F374" s="308" t="s">
        <v>413</v>
      </c>
      <c r="G374" s="308" t="s">
        <v>414</v>
      </c>
      <c r="H374" s="308" t="s">
        <v>443</v>
      </c>
      <c r="I374" s="308" t="s">
        <v>453</v>
      </c>
    </row>
    <row r="375" spans="2:9" ht="33" customHeight="1">
      <c r="B375" s="488"/>
      <c r="C375" s="491"/>
      <c r="D375" s="267" t="s">
        <v>278</v>
      </c>
      <c r="E375" s="308" t="s">
        <v>419</v>
      </c>
      <c r="F375" s="308" t="s">
        <v>417</v>
      </c>
      <c r="G375" s="308" t="s">
        <v>421</v>
      </c>
      <c r="H375" s="308" t="s">
        <v>420</v>
      </c>
      <c r="I375" s="308" t="s">
        <v>418</v>
      </c>
    </row>
    <row r="376" spans="2:9" ht="33" customHeight="1">
      <c r="B376" s="486">
        <v>63</v>
      </c>
      <c r="C376" s="489" t="s">
        <v>26</v>
      </c>
      <c r="D376" s="71" t="s">
        <v>273</v>
      </c>
      <c r="E376" s="308" t="s">
        <v>312</v>
      </c>
      <c r="F376" s="308" t="s">
        <v>395</v>
      </c>
      <c r="G376" s="308" t="s">
        <v>394</v>
      </c>
      <c r="H376" s="308" t="s">
        <v>393</v>
      </c>
      <c r="I376" s="308" t="s">
        <v>425</v>
      </c>
    </row>
    <row r="377" spans="2:9" ht="33" customHeight="1">
      <c r="B377" s="487"/>
      <c r="C377" s="490"/>
      <c r="D377" s="265" t="s">
        <v>274</v>
      </c>
      <c r="E377" s="308" t="s">
        <v>397</v>
      </c>
      <c r="F377" s="308" t="s">
        <v>398</v>
      </c>
      <c r="G377" s="308" t="s">
        <v>399</v>
      </c>
      <c r="H377" s="308" t="s">
        <v>401</v>
      </c>
      <c r="I377" s="308" t="s">
        <v>400</v>
      </c>
    </row>
    <row r="378" spans="2:9" ht="33" customHeight="1">
      <c r="B378" s="487"/>
      <c r="C378" s="490"/>
      <c r="D378" s="265" t="s">
        <v>277</v>
      </c>
      <c r="E378" s="308" t="s">
        <v>402</v>
      </c>
      <c r="F378" s="308" t="s">
        <v>403</v>
      </c>
      <c r="G378" s="308" t="s">
        <v>404</v>
      </c>
      <c r="H378" s="308" t="s">
        <v>406</v>
      </c>
      <c r="I378" s="308" t="s">
        <v>428</v>
      </c>
    </row>
    <row r="379" spans="2:9" ht="33" customHeight="1">
      <c r="B379" s="487"/>
      <c r="C379" s="490"/>
      <c r="D379" s="266" t="s">
        <v>114</v>
      </c>
      <c r="E379" s="308" t="s">
        <v>407</v>
      </c>
      <c r="F379" s="308" t="s">
        <v>408</v>
      </c>
      <c r="G379" s="308" t="s">
        <v>411</v>
      </c>
      <c r="H379" s="308" t="s">
        <v>410</v>
      </c>
      <c r="I379" s="308" t="s">
        <v>451</v>
      </c>
    </row>
    <row r="380" spans="2:9" ht="33" customHeight="1">
      <c r="B380" s="487"/>
      <c r="C380" s="490"/>
      <c r="D380" s="267" t="s">
        <v>275</v>
      </c>
      <c r="E380" s="308" t="s">
        <v>412</v>
      </c>
      <c r="F380" s="308" t="s">
        <v>413</v>
      </c>
      <c r="G380" s="308" t="s">
        <v>443</v>
      </c>
      <c r="H380" s="308" t="s">
        <v>453</v>
      </c>
      <c r="I380" s="308" t="s">
        <v>414</v>
      </c>
    </row>
    <row r="381" spans="2:9" ht="33" customHeight="1">
      <c r="B381" s="488"/>
      <c r="C381" s="491"/>
      <c r="D381" s="267" t="s">
        <v>278</v>
      </c>
      <c r="E381" s="308" t="s">
        <v>417</v>
      </c>
      <c r="F381" s="308" t="s">
        <v>418</v>
      </c>
      <c r="G381" s="308" t="s">
        <v>419</v>
      </c>
      <c r="H381" s="308" t="s">
        <v>420</v>
      </c>
      <c r="I381" s="308" t="s">
        <v>479</v>
      </c>
    </row>
    <row r="382" spans="2:9" ht="33" customHeight="1">
      <c r="B382" s="486">
        <v>64</v>
      </c>
      <c r="C382" s="489" t="s">
        <v>45</v>
      </c>
      <c r="D382" s="71" t="s">
        <v>273</v>
      </c>
      <c r="E382" s="308" t="s">
        <v>312</v>
      </c>
      <c r="F382" s="308" t="s">
        <v>393</v>
      </c>
      <c r="G382" s="308" t="s">
        <v>394</v>
      </c>
      <c r="H382" s="308" t="s">
        <v>396</v>
      </c>
      <c r="I382" s="308" t="s">
        <v>425</v>
      </c>
    </row>
    <row r="383" spans="2:9" ht="33" customHeight="1">
      <c r="B383" s="487"/>
      <c r="C383" s="490"/>
      <c r="D383" s="265" t="s">
        <v>274</v>
      </c>
      <c r="E383" s="308" t="s">
        <v>397</v>
      </c>
      <c r="F383" s="308" t="s">
        <v>398</v>
      </c>
      <c r="G383" s="308" t="s">
        <v>401</v>
      </c>
      <c r="H383" s="308" t="s">
        <v>399</v>
      </c>
      <c r="I383" s="308" t="s">
        <v>449</v>
      </c>
    </row>
    <row r="384" spans="2:9" ht="33" customHeight="1">
      <c r="B384" s="487"/>
      <c r="C384" s="490"/>
      <c r="D384" s="265" t="s">
        <v>277</v>
      </c>
      <c r="E384" s="308" t="s">
        <v>402</v>
      </c>
      <c r="F384" s="308" t="s">
        <v>404</v>
      </c>
      <c r="G384" s="308" t="s">
        <v>428</v>
      </c>
      <c r="H384" s="308" t="s">
        <v>403</v>
      </c>
      <c r="I384" s="308" t="s">
        <v>431</v>
      </c>
    </row>
    <row r="385" spans="2:9" ht="33" customHeight="1">
      <c r="B385" s="487"/>
      <c r="C385" s="490"/>
      <c r="D385" s="266" t="s">
        <v>114</v>
      </c>
      <c r="E385" s="308" t="s">
        <v>407</v>
      </c>
      <c r="F385" s="308" t="s">
        <v>410</v>
      </c>
      <c r="G385" s="308" t="s">
        <v>408</v>
      </c>
      <c r="H385" s="308" t="s">
        <v>411</v>
      </c>
      <c r="I385" s="308" t="s">
        <v>409</v>
      </c>
    </row>
    <row r="386" spans="2:9" ht="33" customHeight="1">
      <c r="B386" s="487"/>
      <c r="C386" s="490"/>
      <c r="D386" s="267" t="s">
        <v>275</v>
      </c>
      <c r="E386" s="308" t="s">
        <v>412</v>
      </c>
      <c r="F386" s="308" t="s">
        <v>413</v>
      </c>
      <c r="G386" s="308" t="s">
        <v>443</v>
      </c>
      <c r="H386" s="308" t="s">
        <v>453</v>
      </c>
      <c r="I386" s="308" t="s">
        <v>414</v>
      </c>
    </row>
    <row r="387" spans="2:9" ht="33" customHeight="1">
      <c r="B387" s="488"/>
      <c r="C387" s="491"/>
      <c r="D387" s="267" t="s">
        <v>278</v>
      </c>
      <c r="E387" s="308" t="s">
        <v>417</v>
      </c>
      <c r="F387" s="308" t="s">
        <v>419</v>
      </c>
      <c r="G387" s="308" t="s">
        <v>432</v>
      </c>
      <c r="H387" s="308" t="s">
        <v>427</v>
      </c>
      <c r="I387" s="308" t="s">
        <v>420</v>
      </c>
    </row>
    <row r="388" spans="2:9" ht="33" customHeight="1">
      <c r="B388" s="486">
        <v>65</v>
      </c>
      <c r="C388" s="489" t="s">
        <v>10</v>
      </c>
      <c r="D388" s="71" t="s">
        <v>273</v>
      </c>
      <c r="E388" s="308" t="s">
        <v>312</v>
      </c>
      <c r="F388" s="308" t="s">
        <v>396</v>
      </c>
      <c r="G388" s="308" t="s">
        <v>393</v>
      </c>
      <c r="H388" s="308" t="s">
        <v>435</v>
      </c>
      <c r="I388" s="308" t="s">
        <v>394</v>
      </c>
    </row>
    <row r="389" spans="2:9" ht="33" customHeight="1">
      <c r="B389" s="487"/>
      <c r="C389" s="490"/>
      <c r="D389" s="265" t="s">
        <v>274</v>
      </c>
      <c r="E389" s="308" t="s">
        <v>397</v>
      </c>
      <c r="F389" s="308" t="s">
        <v>398</v>
      </c>
      <c r="G389" s="308" t="s">
        <v>399</v>
      </c>
      <c r="H389" s="308" t="s">
        <v>401</v>
      </c>
      <c r="I389" s="308" t="s">
        <v>400</v>
      </c>
    </row>
    <row r="390" spans="2:9" ht="33" customHeight="1">
      <c r="B390" s="487"/>
      <c r="C390" s="490"/>
      <c r="D390" s="265" t="s">
        <v>277</v>
      </c>
      <c r="E390" s="308" t="s">
        <v>402</v>
      </c>
      <c r="F390" s="308" t="s">
        <v>404</v>
      </c>
      <c r="G390" s="308" t="s">
        <v>403</v>
      </c>
      <c r="H390" s="308" t="s">
        <v>478</v>
      </c>
      <c r="I390" s="308" t="s">
        <v>428</v>
      </c>
    </row>
    <row r="391" spans="2:9" ht="33" customHeight="1">
      <c r="B391" s="487"/>
      <c r="C391" s="490"/>
      <c r="D391" s="266" t="s">
        <v>114</v>
      </c>
      <c r="E391" s="308" t="s">
        <v>407</v>
      </c>
      <c r="F391" s="308" t="s">
        <v>410</v>
      </c>
      <c r="G391" s="308" t="s">
        <v>408</v>
      </c>
      <c r="H391" s="308" t="s">
        <v>409</v>
      </c>
      <c r="I391" s="308" t="s">
        <v>411</v>
      </c>
    </row>
    <row r="392" spans="2:9" ht="33" customHeight="1">
      <c r="B392" s="487"/>
      <c r="C392" s="490"/>
      <c r="D392" s="267" t="s">
        <v>275</v>
      </c>
      <c r="E392" s="308" t="s">
        <v>412</v>
      </c>
      <c r="F392" s="308" t="s">
        <v>413</v>
      </c>
      <c r="G392" s="308" t="s">
        <v>459</v>
      </c>
      <c r="H392" s="308" t="s">
        <v>416</v>
      </c>
      <c r="I392" s="308" t="s">
        <v>414</v>
      </c>
    </row>
    <row r="393" spans="2:9" ht="33" customHeight="1">
      <c r="B393" s="488"/>
      <c r="C393" s="491"/>
      <c r="D393" s="269" t="s">
        <v>278</v>
      </c>
      <c r="E393" s="309" t="s">
        <v>417</v>
      </c>
      <c r="F393" s="309" t="s">
        <v>420</v>
      </c>
      <c r="G393" s="309" t="s">
        <v>419</v>
      </c>
      <c r="H393" s="309" t="s">
        <v>418</v>
      </c>
      <c r="I393" s="309" t="s">
        <v>434</v>
      </c>
    </row>
    <row r="394" spans="2:9" ht="33" customHeight="1">
      <c r="B394" s="486">
        <v>66</v>
      </c>
      <c r="C394" s="489" t="s">
        <v>5</v>
      </c>
      <c r="D394" s="71" t="s">
        <v>273</v>
      </c>
      <c r="E394" s="308" t="s">
        <v>312</v>
      </c>
      <c r="F394" s="308" t="s">
        <v>393</v>
      </c>
      <c r="G394" s="308" t="s">
        <v>396</v>
      </c>
      <c r="H394" s="308" t="s">
        <v>425</v>
      </c>
      <c r="I394" s="308" t="s">
        <v>394</v>
      </c>
    </row>
    <row r="395" spans="2:9" ht="33" customHeight="1">
      <c r="B395" s="487"/>
      <c r="C395" s="490"/>
      <c r="D395" s="265" t="s">
        <v>274</v>
      </c>
      <c r="E395" s="308" t="s">
        <v>397</v>
      </c>
      <c r="F395" s="308" t="s">
        <v>449</v>
      </c>
      <c r="G395" s="308" t="s">
        <v>401</v>
      </c>
      <c r="H395" s="308" t="s">
        <v>398</v>
      </c>
      <c r="I395" s="308" t="s">
        <v>399</v>
      </c>
    </row>
    <row r="396" spans="2:9" ht="33" customHeight="1">
      <c r="B396" s="487"/>
      <c r="C396" s="490"/>
      <c r="D396" s="265" t="s">
        <v>277</v>
      </c>
      <c r="E396" s="308" t="s">
        <v>402</v>
      </c>
      <c r="F396" s="308" t="s">
        <v>431</v>
      </c>
      <c r="G396" s="308" t="s">
        <v>428</v>
      </c>
      <c r="H396" s="308" t="s">
        <v>404</v>
      </c>
      <c r="I396" s="308" t="s">
        <v>403</v>
      </c>
    </row>
    <row r="397" spans="2:9" ht="33" customHeight="1">
      <c r="B397" s="487"/>
      <c r="C397" s="490"/>
      <c r="D397" s="266" t="s">
        <v>114</v>
      </c>
      <c r="E397" s="308" t="s">
        <v>407</v>
      </c>
      <c r="F397" s="308" t="s">
        <v>408</v>
      </c>
      <c r="G397" s="308" t="s">
        <v>411</v>
      </c>
      <c r="H397" s="308" t="s">
        <v>409</v>
      </c>
      <c r="I397" s="308" t="s">
        <v>473</v>
      </c>
    </row>
    <row r="398" spans="2:9" ht="33" customHeight="1">
      <c r="B398" s="487"/>
      <c r="C398" s="490"/>
      <c r="D398" s="267" t="s">
        <v>275</v>
      </c>
      <c r="E398" s="308" t="s">
        <v>412</v>
      </c>
      <c r="F398" s="308" t="s">
        <v>413</v>
      </c>
      <c r="G398" s="308" t="s">
        <v>463</v>
      </c>
      <c r="H398" s="308" t="s">
        <v>443</v>
      </c>
      <c r="I398" s="308" t="s">
        <v>414</v>
      </c>
    </row>
    <row r="399" spans="2:9" ht="33" customHeight="1">
      <c r="B399" s="488"/>
      <c r="C399" s="491"/>
      <c r="D399" s="267" t="s">
        <v>278</v>
      </c>
      <c r="E399" s="308" t="s">
        <v>419</v>
      </c>
      <c r="F399" s="308" t="s">
        <v>418</v>
      </c>
      <c r="G399" s="308" t="s">
        <v>417</v>
      </c>
      <c r="H399" s="308" t="s">
        <v>475</v>
      </c>
      <c r="I399" s="308" t="s">
        <v>427</v>
      </c>
    </row>
    <row r="400" spans="2:9" ht="33" customHeight="1">
      <c r="B400" s="486">
        <v>67</v>
      </c>
      <c r="C400" s="489" t="s">
        <v>6</v>
      </c>
      <c r="D400" s="71" t="s">
        <v>273</v>
      </c>
      <c r="E400" s="308" t="s">
        <v>312</v>
      </c>
      <c r="F400" s="308" t="s">
        <v>425</v>
      </c>
      <c r="G400" s="308" t="s">
        <v>435</v>
      </c>
      <c r="H400" s="308" t="s">
        <v>393</v>
      </c>
      <c r="I400" s="308" t="s">
        <v>394</v>
      </c>
    </row>
    <row r="401" spans="2:9" ht="33" customHeight="1">
      <c r="B401" s="487"/>
      <c r="C401" s="490"/>
      <c r="D401" s="265" t="s">
        <v>274</v>
      </c>
      <c r="E401" s="308" t="s">
        <v>397</v>
      </c>
      <c r="F401" s="308" t="s">
        <v>399</v>
      </c>
      <c r="G401" s="308" t="s">
        <v>401</v>
      </c>
      <c r="H401" s="308" t="s">
        <v>398</v>
      </c>
      <c r="I401" s="308" t="s">
        <v>400</v>
      </c>
    </row>
    <row r="402" spans="2:9" ht="33" customHeight="1">
      <c r="B402" s="487"/>
      <c r="C402" s="490"/>
      <c r="D402" s="265" t="s">
        <v>277</v>
      </c>
      <c r="E402" s="308" t="s">
        <v>402</v>
      </c>
      <c r="F402" s="308" t="s">
        <v>403</v>
      </c>
      <c r="G402" s="308" t="s">
        <v>404</v>
      </c>
      <c r="H402" s="308" t="s">
        <v>428</v>
      </c>
      <c r="I402" s="308" t="s">
        <v>405</v>
      </c>
    </row>
    <row r="403" spans="2:9" ht="33" customHeight="1">
      <c r="B403" s="487"/>
      <c r="C403" s="490"/>
      <c r="D403" s="266" t="s">
        <v>114</v>
      </c>
      <c r="E403" s="308" t="s">
        <v>408</v>
      </c>
      <c r="F403" s="308" t="s">
        <v>407</v>
      </c>
      <c r="G403" s="308" t="s">
        <v>465</v>
      </c>
      <c r="H403" s="308" t="s">
        <v>411</v>
      </c>
      <c r="I403" s="308" t="s">
        <v>409</v>
      </c>
    </row>
    <row r="404" spans="2:9" ht="33" customHeight="1">
      <c r="B404" s="487"/>
      <c r="C404" s="490"/>
      <c r="D404" s="267" t="s">
        <v>275</v>
      </c>
      <c r="E404" s="308" t="s">
        <v>412</v>
      </c>
      <c r="F404" s="308" t="s">
        <v>413</v>
      </c>
      <c r="G404" s="308" t="s">
        <v>414</v>
      </c>
      <c r="H404" s="308" t="s">
        <v>415</v>
      </c>
      <c r="I404" s="308" t="s">
        <v>463</v>
      </c>
    </row>
    <row r="405" spans="2:9" ht="33" customHeight="1">
      <c r="B405" s="488"/>
      <c r="C405" s="491"/>
      <c r="D405" s="267" t="s">
        <v>278</v>
      </c>
      <c r="E405" s="308" t="s">
        <v>417</v>
      </c>
      <c r="F405" s="308" t="s">
        <v>418</v>
      </c>
      <c r="G405" s="308" t="s">
        <v>419</v>
      </c>
      <c r="H405" s="308" t="s">
        <v>427</v>
      </c>
      <c r="I405" s="308" t="s">
        <v>420</v>
      </c>
    </row>
    <row r="406" spans="2:9" ht="33" customHeight="1">
      <c r="B406" s="486">
        <v>68</v>
      </c>
      <c r="C406" s="489" t="s">
        <v>46</v>
      </c>
      <c r="D406" s="71" t="s">
        <v>273</v>
      </c>
      <c r="E406" s="308" t="s">
        <v>312</v>
      </c>
      <c r="F406" s="308" t="s">
        <v>394</v>
      </c>
      <c r="G406" s="308" t="s">
        <v>393</v>
      </c>
      <c r="H406" s="308" t="s">
        <v>396</v>
      </c>
      <c r="I406" s="308" t="s">
        <v>435</v>
      </c>
    </row>
    <row r="407" spans="2:9" ht="33" customHeight="1">
      <c r="B407" s="487"/>
      <c r="C407" s="490"/>
      <c r="D407" s="265" t="s">
        <v>274</v>
      </c>
      <c r="E407" s="308" t="s">
        <v>397</v>
      </c>
      <c r="F407" s="308" t="s">
        <v>399</v>
      </c>
      <c r="G407" s="308" t="s">
        <v>449</v>
      </c>
      <c r="H407" s="308" t="s">
        <v>398</v>
      </c>
      <c r="I407" s="308" t="s">
        <v>401</v>
      </c>
    </row>
    <row r="408" spans="2:9" ht="33" customHeight="1">
      <c r="B408" s="487"/>
      <c r="C408" s="490"/>
      <c r="D408" s="265" t="s">
        <v>277</v>
      </c>
      <c r="E408" s="308" t="s">
        <v>402</v>
      </c>
      <c r="F408" s="308" t="s">
        <v>403</v>
      </c>
      <c r="G408" s="308" t="s">
        <v>404</v>
      </c>
      <c r="H408" s="308" t="s">
        <v>422</v>
      </c>
      <c r="I408" s="308" t="s">
        <v>436</v>
      </c>
    </row>
    <row r="409" spans="2:9" ht="33" customHeight="1">
      <c r="B409" s="487"/>
      <c r="C409" s="490"/>
      <c r="D409" s="266" t="s">
        <v>114</v>
      </c>
      <c r="E409" s="308" t="s">
        <v>407</v>
      </c>
      <c r="F409" s="308" t="s">
        <v>411</v>
      </c>
      <c r="G409" s="308" t="s">
        <v>408</v>
      </c>
      <c r="H409" s="308" t="s">
        <v>410</v>
      </c>
      <c r="I409" s="308" t="s">
        <v>409</v>
      </c>
    </row>
    <row r="410" spans="2:9" ht="33" customHeight="1">
      <c r="B410" s="487"/>
      <c r="C410" s="490"/>
      <c r="D410" s="267" t="s">
        <v>275</v>
      </c>
      <c r="E410" s="308" t="s">
        <v>412</v>
      </c>
      <c r="F410" s="308" t="s">
        <v>413</v>
      </c>
      <c r="G410" s="308" t="s">
        <v>414</v>
      </c>
      <c r="H410" s="308" t="s">
        <v>416</v>
      </c>
      <c r="I410" s="308" t="s">
        <v>453</v>
      </c>
    </row>
    <row r="411" spans="2:9" ht="33" customHeight="1">
      <c r="B411" s="488"/>
      <c r="C411" s="491"/>
      <c r="D411" s="267" t="s">
        <v>278</v>
      </c>
      <c r="E411" s="308" t="s">
        <v>417</v>
      </c>
      <c r="F411" s="308" t="s">
        <v>420</v>
      </c>
      <c r="G411" s="308" t="s">
        <v>419</v>
      </c>
      <c r="H411" s="308" t="s">
        <v>418</v>
      </c>
      <c r="I411" s="308" t="s">
        <v>437</v>
      </c>
    </row>
    <row r="412" spans="2:9" ht="33" customHeight="1">
      <c r="B412" s="486">
        <v>69</v>
      </c>
      <c r="C412" s="489" t="s">
        <v>47</v>
      </c>
      <c r="D412" s="71" t="s">
        <v>273</v>
      </c>
      <c r="E412" s="308" t="s">
        <v>312</v>
      </c>
      <c r="F412" s="308" t="s">
        <v>395</v>
      </c>
      <c r="G412" s="308" t="s">
        <v>396</v>
      </c>
      <c r="H412" s="308" t="s">
        <v>393</v>
      </c>
      <c r="I412" s="308" t="s">
        <v>394</v>
      </c>
    </row>
    <row r="413" spans="2:9" ht="33" customHeight="1">
      <c r="B413" s="487"/>
      <c r="C413" s="490"/>
      <c r="D413" s="265" t="s">
        <v>274</v>
      </c>
      <c r="E413" s="308" t="s">
        <v>397</v>
      </c>
      <c r="F413" s="308" t="s">
        <v>398</v>
      </c>
      <c r="G413" s="308" t="s">
        <v>401</v>
      </c>
      <c r="H413" s="308" t="s">
        <v>399</v>
      </c>
      <c r="I413" s="308" t="s">
        <v>449</v>
      </c>
    </row>
    <row r="414" spans="2:9" ht="33" customHeight="1">
      <c r="B414" s="487"/>
      <c r="C414" s="490"/>
      <c r="D414" s="265" t="s">
        <v>277</v>
      </c>
      <c r="E414" s="308" t="s">
        <v>402</v>
      </c>
      <c r="F414" s="308" t="s">
        <v>403</v>
      </c>
      <c r="G414" s="308" t="s">
        <v>404</v>
      </c>
      <c r="H414" s="308" t="s">
        <v>406</v>
      </c>
      <c r="I414" s="308" t="s">
        <v>428</v>
      </c>
    </row>
    <row r="415" spans="2:9" ht="33" customHeight="1">
      <c r="B415" s="487"/>
      <c r="C415" s="490"/>
      <c r="D415" s="266" t="s">
        <v>114</v>
      </c>
      <c r="E415" s="308" t="s">
        <v>407</v>
      </c>
      <c r="F415" s="308" t="s">
        <v>408</v>
      </c>
      <c r="G415" s="308" t="s">
        <v>409</v>
      </c>
      <c r="H415" s="308" t="s">
        <v>411</v>
      </c>
      <c r="I415" s="308" t="s">
        <v>473</v>
      </c>
    </row>
    <row r="416" spans="2:9" ht="33" customHeight="1">
      <c r="B416" s="487"/>
      <c r="C416" s="490"/>
      <c r="D416" s="267" t="s">
        <v>275</v>
      </c>
      <c r="E416" s="308" t="s">
        <v>412</v>
      </c>
      <c r="F416" s="308" t="s">
        <v>413</v>
      </c>
      <c r="G416" s="308" t="s">
        <v>414</v>
      </c>
      <c r="H416" s="308" t="s">
        <v>453</v>
      </c>
      <c r="I416" s="308" t="s">
        <v>443</v>
      </c>
    </row>
    <row r="417" spans="2:9" ht="33" customHeight="1">
      <c r="B417" s="488"/>
      <c r="C417" s="491"/>
      <c r="D417" s="267" t="s">
        <v>278</v>
      </c>
      <c r="E417" s="308" t="s">
        <v>417</v>
      </c>
      <c r="F417" s="308" t="s">
        <v>420</v>
      </c>
      <c r="G417" s="308" t="s">
        <v>452</v>
      </c>
      <c r="H417" s="308" t="s">
        <v>419</v>
      </c>
      <c r="I417" s="308" t="s">
        <v>421</v>
      </c>
    </row>
    <row r="418" spans="2:9" ht="33" customHeight="1">
      <c r="B418" s="486">
        <v>70</v>
      </c>
      <c r="C418" s="489" t="s">
        <v>48</v>
      </c>
      <c r="D418" s="71" t="s">
        <v>273</v>
      </c>
      <c r="E418" s="308" t="s">
        <v>312</v>
      </c>
      <c r="F418" s="308" t="s">
        <v>393</v>
      </c>
      <c r="G418" s="308" t="s">
        <v>396</v>
      </c>
      <c r="H418" s="308" t="s">
        <v>435</v>
      </c>
      <c r="I418" s="308" t="s">
        <v>425</v>
      </c>
    </row>
    <row r="419" spans="2:9" ht="33" customHeight="1">
      <c r="B419" s="487"/>
      <c r="C419" s="490"/>
      <c r="D419" s="265" t="s">
        <v>274</v>
      </c>
      <c r="E419" s="308" t="s">
        <v>397</v>
      </c>
      <c r="F419" s="308" t="s">
        <v>401</v>
      </c>
      <c r="G419" s="308" t="s">
        <v>398</v>
      </c>
      <c r="H419" s="308" t="s">
        <v>399</v>
      </c>
      <c r="I419" s="308" t="s">
        <v>400</v>
      </c>
    </row>
    <row r="420" spans="2:9" ht="33" customHeight="1">
      <c r="B420" s="487"/>
      <c r="C420" s="490"/>
      <c r="D420" s="265" t="s">
        <v>277</v>
      </c>
      <c r="E420" s="308" t="s">
        <v>402</v>
      </c>
      <c r="F420" s="308" t="s">
        <v>403</v>
      </c>
      <c r="G420" s="308" t="s">
        <v>422</v>
      </c>
      <c r="H420" s="308" t="s">
        <v>404</v>
      </c>
      <c r="I420" s="308" t="s">
        <v>478</v>
      </c>
    </row>
    <row r="421" spans="2:9" ht="33" customHeight="1">
      <c r="B421" s="487"/>
      <c r="C421" s="490"/>
      <c r="D421" s="266" t="s">
        <v>114</v>
      </c>
      <c r="E421" s="308" t="s">
        <v>407</v>
      </c>
      <c r="F421" s="308" t="s">
        <v>408</v>
      </c>
      <c r="G421" s="308" t="s">
        <v>410</v>
      </c>
      <c r="H421" s="308" t="s">
        <v>423</v>
      </c>
      <c r="I421" s="308" t="s">
        <v>409</v>
      </c>
    </row>
    <row r="422" spans="2:9" ht="33" customHeight="1">
      <c r="B422" s="487"/>
      <c r="C422" s="490"/>
      <c r="D422" s="267" t="s">
        <v>275</v>
      </c>
      <c r="E422" s="308" t="s">
        <v>412</v>
      </c>
      <c r="F422" s="308" t="s">
        <v>413</v>
      </c>
      <c r="G422" s="308" t="s">
        <v>414</v>
      </c>
      <c r="H422" s="308" t="s">
        <v>453</v>
      </c>
      <c r="I422" s="308" t="s">
        <v>415</v>
      </c>
    </row>
    <row r="423" spans="2:9" ht="33" customHeight="1">
      <c r="B423" s="488"/>
      <c r="C423" s="491"/>
      <c r="D423" s="269" t="s">
        <v>278</v>
      </c>
      <c r="E423" s="309" t="s">
        <v>417</v>
      </c>
      <c r="F423" s="309" t="s">
        <v>418</v>
      </c>
      <c r="G423" s="309" t="s">
        <v>419</v>
      </c>
      <c r="H423" s="309" t="s">
        <v>420</v>
      </c>
      <c r="I423" s="309" t="s">
        <v>104</v>
      </c>
    </row>
    <row r="424" spans="2:9" ht="33" customHeight="1">
      <c r="B424" s="486">
        <v>71</v>
      </c>
      <c r="C424" s="489" t="s">
        <v>49</v>
      </c>
      <c r="D424" s="71" t="s">
        <v>273</v>
      </c>
      <c r="E424" s="308" t="s">
        <v>312</v>
      </c>
      <c r="F424" s="308" t="s">
        <v>393</v>
      </c>
      <c r="G424" s="308" t="s">
        <v>394</v>
      </c>
      <c r="H424" s="308" t="s">
        <v>425</v>
      </c>
      <c r="I424" s="308" t="s">
        <v>435</v>
      </c>
    </row>
    <row r="425" spans="2:9" ht="33" customHeight="1">
      <c r="B425" s="487"/>
      <c r="C425" s="490"/>
      <c r="D425" s="265" t="s">
        <v>274</v>
      </c>
      <c r="E425" s="308" t="s">
        <v>397</v>
      </c>
      <c r="F425" s="308" t="s">
        <v>398</v>
      </c>
      <c r="G425" s="308" t="s">
        <v>401</v>
      </c>
      <c r="H425" s="308" t="s">
        <v>399</v>
      </c>
      <c r="I425" s="308" t="s">
        <v>449</v>
      </c>
    </row>
    <row r="426" spans="2:9" ht="33" customHeight="1">
      <c r="B426" s="487"/>
      <c r="C426" s="490"/>
      <c r="D426" s="265" t="s">
        <v>277</v>
      </c>
      <c r="E426" s="308" t="s">
        <v>402</v>
      </c>
      <c r="F426" s="308" t="s">
        <v>428</v>
      </c>
      <c r="G426" s="308" t="s">
        <v>403</v>
      </c>
      <c r="H426" s="308" t="s">
        <v>404</v>
      </c>
      <c r="I426" s="308" t="s">
        <v>478</v>
      </c>
    </row>
    <row r="427" spans="2:9" ht="33" customHeight="1">
      <c r="B427" s="487"/>
      <c r="C427" s="490"/>
      <c r="D427" s="266" t="s">
        <v>114</v>
      </c>
      <c r="E427" s="308" t="s">
        <v>407</v>
      </c>
      <c r="F427" s="308" t="s">
        <v>408</v>
      </c>
      <c r="G427" s="308" t="s">
        <v>410</v>
      </c>
      <c r="H427" s="308" t="s">
        <v>477</v>
      </c>
      <c r="I427" s="308" t="s">
        <v>409</v>
      </c>
    </row>
    <row r="428" spans="2:9" ht="33" customHeight="1">
      <c r="B428" s="487"/>
      <c r="C428" s="490"/>
      <c r="D428" s="267" t="s">
        <v>275</v>
      </c>
      <c r="E428" s="308" t="s">
        <v>412</v>
      </c>
      <c r="F428" s="308" t="s">
        <v>413</v>
      </c>
      <c r="G428" s="308" t="s">
        <v>415</v>
      </c>
      <c r="H428" s="308" t="s">
        <v>443</v>
      </c>
      <c r="I428" s="308" t="s">
        <v>467</v>
      </c>
    </row>
    <row r="429" spans="2:9" ht="33" customHeight="1">
      <c r="B429" s="488"/>
      <c r="C429" s="491"/>
      <c r="D429" s="267" t="s">
        <v>278</v>
      </c>
      <c r="E429" s="308" t="s">
        <v>417</v>
      </c>
      <c r="F429" s="308" t="s">
        <v>419</v>
      </c>
      <c r="G429" s="308" t="s">
        <v>420</v>
      </c>
      <c r="H429" s="308" t="s">
        <v>437</v>
      </c>
      <c r="I429" s="308" t="s">
        <v>480</v>
      </c>
    </row>
    <row r="430" spans="2:9" ht="33" customHeight="1">
      <c r="B430" s="486">
        <v>72</v>
      </c>
      <c r="C430" s="489" t="s">
        <v>27</v>
      </c>
      <c r="D430" s="71" t="s">
        <v>273</v>
      </c>
      <c r="E430" s="308" t="s">
        <v>312</v>
      </c>
      <c r="F430" s="308" t="s">
        <v>396</v>
      </c>
      <c r="G430" s="308" t="s">
        <v>425</v>
      </c>
      <c r="H430" s="308" t="s">
        <v>393</v>
      </c>
      <c r="I430" s="308" t="s">
        <v>394</v>
      </c>
    </row>
    <row r="431" spans="2:9" ht="33" customHeight="1">
      <c r="B431" s="487"/>
      <c r="C431" s="490"/>
      <c r="D431" s="265" t="s">
        <v>274</v>
      </c>
      <c r="E431" s="308" t="s">
        <v>397</v>
      </c>
      <c r="F431" s="308" t="s">
        <v>400</v>
      </c>
      <c r="G431" s="308" t="s">
        <v>401</v>
      </c>
      <c r="H431" s="308" t="s">
        <v>399</v>
      </c>
      <c r="I431" s="308" t="s">
        <v>398</v>
      </c>
    </row>
    <row r="432" spans="2:9" ht="33" customHeight="1">
      <c r="B432" s="487"/>
      <c r="C432" s="490"/>
      <c r="D432" s="265" t="s">
        <v>277</v>
      </c>
      <c r="E432" s="308" t="s">
        <v>402</v>
      </c>
      <c r="F432" s="308" t="s">
        <v>403</v>
      </c>
      <c r="G432" s="308" t="s">
        <v>404</v>
      </c>
      <c r="H432" s="308" t="s">
        <v>422</v>
      </c>
      <c r="I432" s="308" t="s">
        <v>428</v>
      </c>
    </row>
    <row r="433" spans="2:9" ht="33" customHeight="1">
      <c r="B433" s="487"/>
      <c r="C433" s="490"/>
      <c r="D433" s="266" t="s">
        <v>114</v>
      </c>
      <c r="E433" s="308" t="s">
        <v>407</v>
      </c>
      <c r="F433" s="308" t="s">
        <v>408</v>
      </c>
      <c r="G433" s="308" t="s">
        <v>411</v>
      </c>
      <c r="H433" s="308" t="s">
        <v>477</v>
      </c>
      <c r="I433" s="308" t="s">
        <v>409</v>
      </c>
    </row>
    <row r="434" spans="2:9" ht="33" customHeight="1">
      <c r="B434" s="487"/>
      <c r="C434" s="490"/>
      <c r="D434" s="267" t="s">
        <v>275</v>
      </c>
      <c r="E434" s="308" t="s">
        <v>412</v>
      </c>
      <c r="F434" s="308" t="s">
        <v>413</v>
      </c>
      <c r="G434" s="308" t="s">
        <v>443</v>
      </c>
      <c r="H434" s="308" t="s">
        <v>416</v>
      </c>
      <c r="I434" s="308" t="s">
        <v>459</v>
      </c>
    </row>
    <row r="435" spans="2:9" ht="33" customHeight="1">
      <c r="B435" s="488"/>
      <c r="C435" s="491"/>
      <c r="D435" s="267" t="s">
        <v>278</v>
      </c>
      <c r="E435" s="308" t="s">
        <v>417</v>
      </c>
      <c r="F435" s="308" t="s">
        <v>421</v>
      </c>
      <c r="G435" s="308" t="s">
        <v>419</v>
      </c>
      <c r="H435" s="308" t="s">
        <v>432</v>
      </c>
      <c r="I435" s="308" t="s">
        <v>104</v>
      </c>
    </row>
    <row r="436" spans="2:9" ht="33" customHeight="1">
      <c r="B436" s="486">
        <v>73</v>
      </c>
      <c r="C436" s="489" t="s">
        <v>28</v>
      </c>
      <c r="D436" s="71" t="s">
        <v>273</v>
      </c>
      <c r="E436" s="308" t="s">
        <v>312</v>
      </c>
      <c r="F436" s="308" t="s">
        <v>393</v>
      </c>
      <c r="G436" s="308" t="s">
        <v>394</v>
      </c>
      <c r="H436" s="308" t="s">
        <v>435</v>
      </c>
      <c r="I436" s="308" t="s">
        <v>396</v>
      </c>
    </row>
    <row r="437" spans="2:9" ht="33" customHeight="1">
      <c r="B437" s="487"/>
      <c r="C437" s="490"/>
      <c r="D437" s="265" t="s">
        <v>274</v>
      </c>
      <c r="E437" s="308" t="s">
        <v>397</v>
      </c>
      <c r="F437" s="308" t="s">
        <v>401</v>
      </c>
      <c r="G437" s="308" t="s">
        <v>399</v>
      </c>
      <c r="H437" s="308" t="s">
        <v>449</v>
      </c>
      <c r="I437" s="308" t="s">
        <v>398</v>
      </c>
    </row>
    <row r="438" spans="2:9" ht="33" customHeight="1">
      <c r="B438" s="487"/>
      <c r="C438" s="490"/>
      <c r="D438" s="265" t="s">
        <v>277</v>
      </c>
      <c r="E438" s="308" t="s">
        <v>402</v>
      </c>
      <c r="F438" s="308" t="s">
        <v>403</v>
      </c>
      <c r="G438" s="308" t="s">
        <v>404</v>
      </c>
      <c r="H438" s="308" t="s">
        <v>478</v>
      </c>
      <c r="I438" s="308" t="s">
        <v>422</v>
      </c>
    </row>
    <row r="439" spans="2:9" ht="33" customHeight="1">
      <c r="B439" s="487"/>
      <c r="C439" s="490"/>
      <c r="D439" s="266" t="s">
        <v>114</v>
      </c>
      <c r="E439" s="308" t="s">
        <v>407</v>
      </c>
      <c r="F439" s="308" t="s">
        <v>408</v>
      </c>
      <c r="G439" s="308" t="s">
        <v>411</v>
      </c>
      <c r="H439" s="308" t="s">
        <v>409</v>
      </c>
      <c r="I439" s="308" t="s">
        <v>451</v>
      </c>
    </row>
    <row r="440" spans="2:9" ht="33" customHeight="1">
      <c r="B440" s="487"/>
      <c r="C440" s="490"/>
      <c r="D440" s="267" t="s">
        <v>275</v>
      </c>
      <c r="E440" s="308" t="s">
        <v>412</v>
      </c>
      <c r="F440" s="308" t="s">
        <v>413</v>
      </c>
      <c r="G440" s="308" t="s">
        <v>415</v>
      </c>
      <c r="H440" s="308" t="s">
        <v>443</v>
      </c>
      <c r="I440" s="308" t="s">
        <v>459</v>
      </c>
    </row>
    <row r="441" spans="2:9" ht="33" customHeight="1">
      <c r="B441" s="488"/>
      <c r="C441" s="491"/>
      <c r="D441" s="267" t="s">
        <v>278</v>
      </c>
      <c r="E441" s="308" t="s">
        <v>417</v>
      </c>
      <c r="F441" s="308" t="s">
        <v>421</v>
      </c>
      <c r="G441" s="308" t="s">
        <v>420</v>
      </c>
      <c r="H441" s="308" t="s">
        <v>419</v>
      </c>
      <c r="I441" s="308" t="s">
        <v>437</v>
      </c>
    </row>
    <row r="442" spans="2:9" ht="33" customHeight="1">
      <c r="B442" s="486">
        <v>74</v>
      </c>
      <c r="C442" s="489" t="s">
        <v>29</v>
      </c>
      <c r="D442" s="71" t="s">
        <v>273</v>
      </c>
      <c r="E442" s="308" t="s">
        <v>312</v>
      </c>
      <c r="F442" s="308" t="s">
        <v>435</v>
      </c>
      <c r="G442" s="308" t="s">
        <v>393</v>
      </c>
      <c r="H442" s="308" t="s">
        <v>394</v>
      </c>
      <c r="I442" s="308" t="s">
        <v>396</v>
      </c>
    </row>
    <row r="443" spans="2:9" ht="33" customHeight="1">
      <c r="B443" s="487"/>
      <c r="C443" s="490"/>
      <c r="D443" s="265" t="s">
        <v>274</v>
      </c>
      <c r="E443" s="308" t="s">
        <v>397</v>
      </c>
      <c r="F443" s="308" t="s">
        <v>401</v>
      </c>
      <c r="G443" s="308" t="s">
        <v>399</v>
      </c>
      <c r="H443" s="308" t="s">
        <v>398</v>
      </c>
      <c r="I443" s="308" t="s">
        <v>400</v>
      </c>
    </row>
    <row r="444" spans="2:9" ht="33" customHeight="1">
      <c r="B444" s="487"/>
      <c r="C444" s="490"/>
      <c r="D444" s="265" t="s">
        <v>277</v>
      </c>
      <c r="E444" s="308" t="s">
        <v>402</v>
      </c>
      <c r="F444" s="308" t="s">
        <v>403</v>
      </c>
      <c r="G444" s="308" t="s">
        <v>404</v>
      </c>
      <c r="H444" s="308" t="s">
        <v>422</v>
      </c>
      <c r="I444" s="308" t="s">
        <v>431</v>
      </c>
    </row>
    <row r="445" spans="2:9" ht="33" customHeight="1">
      <c r="B445" s="487"/>
      <c r="C445" s="490"/>
      <c r="D445" s="266" t="s">
        <v>114</v>
      </c>
      <c r="E445" s="308" t="s">
        <v>407</v>
      </c>
      <c r="F445" s="308" t="s">
        <v>408</v>
      </c>
      <c r="G445" s="308" t="s">
        <v>410</v>
      </c>
      <c r="H445" s="308" t="s">
        <v>477</v>
      </c>
      <c r="I445" s="308" t="s">
        <v>409</v>
      </c>
    </row>
    <row r="446" spans="2:9" ht="33" customHeight="1">
      <c r="B446" s="487"/>
      <c r="C446" s="490"/>
      <c r="D446" s="267" t="s">
        <v>275</v>
      </c>
      <c r="E446" s="308" t="s">
        <v>412</v>
      </c>
      <c r="F446" s="308" t="s">
        <v>413</v>
      </c>
      <c r="G446" s="308" t="s">
        <v>415</v>
      </c>
      <c r="H446" s="308" t="s">
        <v>416</v>
      </c>
      <c r="I446" s="308" t="s">
        <v>443</v>
      </c>
    </row>
    <row r="447" spans="2:9" ht="33" customHeight="1" thickBot="1">
      <c r="B447" s="488"/>
      <c r="C447" s="491"/>
      <c r="D447" s="267" t="s">
        <v>278</v>
      </c>
      <c r="E447" s="308" t="s">
        <v>420</v>
      </c>
      <c r="F447" s="308" t="s">
        <v>417</v>
      </c>
      <c r="G447" s="308" t="s">
        <v>437</v>
      </c>
      <c r="H447" s="308" t="s">
        <v>421</v>
      </c>
      <c r="I447" s="308" t="s">
        <v>481</v>
      </c>
    </row>
    <row r="448" spans="2:9" ht="33" customHeight="1" thickTop="1">
      <c r="B448" s="492" t="s">
        <v>279</v>
      </c>
      <c r="C448" s="493"/>
      <c r="D448" s="268" t="s">
        <v>273</v>
      </c>
      <c r="E448" s="307" t="str">
        <f>中分類別歯科患者数上位5疾病!C4</f>
        <v>う蝕</v>
      </c>
      <c r="F448" s="307" t="str">
        <f>中分類別歯科患者数上位5疾病!D4</f>
        <v>う蝕処置済み歯</v>
      </c>
      <c r="G448" s="307" t="str">
        <f>中分類別歯科患者数上位5疾病!E4</f>
        <v>初期の根面う蝕</v>
      </c>
      <c r="H448" s="307" t="str">
        <f>中分類別歯科患者数上位5疾病!F4</f>
        <v>う蝕第２度</v>
      </c>
      <c r="I448" s="307" t="str">
        <f>中分類別歯科患者数上位5疾病!G4</f>
        <v>エナメル質初期う蝕</v>
      </c>
    </row>
    <row r="449" spans="2:9" ht="33" customHeight="1">
      <c r="B449" s="494"/>
      <c r="C449" s="495"/>
      <c r="D449" s="265" t="s">
        <v>274</v>
      </c>
      <c r="E449" s="308" t="str">
        <f>中分類別歯科患者数上位5疾病!C5</f>
        <v>歯周炎</v>
      </c>
      <c r="F449" s="308" t="str">
        <f>中分類別歯科患者数上位5疾病!D5</f>
        <v>慢性辺縁性歯周炎急性発作</v>
      </c>
      <c r="G449" s="308" t="str">
        <f>中分類別歯科患者数上位5疾病!E5</f>
        <v>慢性歯周炎</v>
      </c>
      <c r="H449" s="308" t="str">
        <f>中分類別歯科患者数上位5疾病!F5</f>
        <v>歯肉膿瘍</v>
      </c>
      <c r="I449" s="308" t="str">
        <f>中分類別歯科患者数上位5疾病!G5</f>
        <v>慢性辺縁性歯周炎中等度</v>
      </c>
    </row>
    <row r="450" spans="2:9" ht="33" customHeight="1">
      <c r="B450" s="494"/>
      <c r="C450" s="495"/>
      <c r="D450" s="265" t="s">
        <v>277</v>
      </c>
      <c r="E450" s="308" t="str">
        <f>中分類別歯科患者数上位5疾病!C6</f>
        <v>欠損歯</v>
      </c>
      <c r="F450" s="308" t="str">
        <f>中分類別歯科患者数上位5疾病!D6</f>
        <v>根尖性歯周炎</v>
      </c>
      <c r="G450" s="308" t="str">
        <f>中分類別歯科患者数上位5疾病!E6</f>
        <v>歯髄炎</v>
      </c>
      <c r="H450" s="308" t="str">
        <f>中分類別歯科患者数上位5疾病!F6</f>
        <v>象牙質知覚過敏症</v>
      </c>
      <c r="I450" s="308" t="str">
        <f>中分類別歯科患者数上位5疾病!G6</f>
        <v>義歯床下粘膜異常</v>
      </c>
    </row>
    <row r="451" spans="2:9" ht="33" customHeight="1">
      <c r="B451" s="494"/>
      <c r="C451" s="495"/>
      <c r="D451" s="266" t="s">
        <v>114</v>
      </c>
      <c r="E451" s="308" t="str">
        <f>中分類別歯科患者数上位5疾病!C7</f>
        <v>口腔褥瘡性潰瘍</v>
      </c>
      <c r="F451" s="308" t="str">
        <f>中分類別歯科患者数上位5疾病!D7</f>
        <v>口内炎</v>
      </c>
      <c r="G451" s="308" t="str">
        <f>中分類別歯科患者数上位5疾病!E7</f>
        <v>アフタ性口内炎</v>
      </c>
      <c r="H451" s="308" t="str">
        <f>中分類別歯科患者数上位5疾病!F7</f>
        <v>義歯性潰瘍</v>
      </c>
      <c r="I451" s="308" t="str">
        <f>中分類別歯科患者数上位5疾病!G7</f>
        <v>口腔乾燥症</v>
      </c>
    </row>
    <row r="452" spans="2:9" ht="33" customHeight="1">
      <c r="B452" s="494"/>
      <c r="C452" s="495"/>
      <c r="D452" s="267" t="s">
        <v>275</v>
      </c>
      <c r="E452" s="308" t="str">
        <f>中分類別歯科患者数上位5疾病!C8</f>
        <v>義歯不適合</v>
      </c>
      <c r="F452" s="308" t="str">
        <f>中分類別歯科患者数上位5疾病!D8</f>
        <v>義歯破損</v>
      </c>
      <c r="G452" s="308" t="str">
        <f>中分類別歯科患者数上位5疾病!E8</f>
        <v>全部金属冠不適合</v>
      </c>
      <c r="H452" s="308" t="str">
        <f>中分類別歯科患者数上位5疾病!F8</f>
        <v>全部金属冠脱離</v>
      </c>
      <c r="I452" s="308" t="str">
        <f>中分類別歯科患者数上位5疾病!G8</f>
        <v>ブリッジ不適合</v>
      </c>
    </row>
    <row r="453" spans="2:9" ht="33" customHeight="1">
      <c r="B453" s="496"/>
      <c r="C453" s="497"/>
      <c r="D453" s="269" t="s">
        <v>278</v>
      </c>
      <c r="E453" s="309" t="str">
        <f>中分類別歯科患者数上位5疾病!C9</f>
        <v>口腔機能低下症</v>
      </c>
      <c r="F453" s="309" t="str">
        <f>中分類別歯科患者数上位5疾病!D9</f>
        <v>歯ぎしり</v>
      </c>
      <c r="G453" s="309" t="str">
        <f>中分類別歯科患者数上位5疾病!E9</f>
        <v>周術期口腔機能管理中</v>
      </c>
      <c r="H453" s="309" t="str">
        <f>中分類別歯科患者数上位5疾病!F9</f>
        <v>摂食機能障害</v>
      </c>
      <c r="I453" s="309" t="str">
        <f>中分類別歯科患者数上位5疾病!G9</f>
        <v>口腔バイオフィルム感染症</v>
      </c>
    </row>
    <row r="454" spans="2:9">
      <c r="B454" s="255"/>
    </row>
    <row r="455" spans="2:9">
      <c r="B455" s="255"/>
    </row>
    <row r="456" spans="2:9">
      <c r="B456" s="256"/>
    </row>
    <row r="457" spans="2:9">
      <c r="B457" s="251"/>
    </row>
  </sheetData>
  <mergeCells count="149">
    <mergeCell ref="B4:B9"/>
    <mergeCell ref="C4:C9"/>
    <mergeCell ref="B10:B15"/>
    <mergeCell ref="C10:C15"/>
    <mergeCell ref="B16:B21"/>
    <mergeCell ref="C16:C21"/>
    <mergeCell ref="B40:B45"/>
    <mergeCell ref="C40:C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M87"/>
  <sheetViews>
    <sheetView showGridLines="0" zoomScaleNormal="100" zoomScaleSheetLayoutView="100" workbookViewId="0"/>
  </sheetViews>
  <sheetFormatPr defaultColWidth="9" defaultRowHeight="13.5" customHeight="1"/>
  <cols>
    <col min="1" max="1" width="4.625" style="79" customWidth="1"/>
    <col min="2" max="2" width="17.625" style="80" customWidth="1"/>
    <col min="3" max="3" width="13.75" style="80" customWidth="1"/>
    <col min="4" max="4" width="15.375" style="80" customWidth="1"/>
    <col min="5" max="8" width="13.75" style="80" customWidth="1"/>
    <col min="9" max="9" width="12.5" style="80" customWidth="1"/>
    <col min="10" max="11" width="8.625" style="80" customWidth="1"/>
    <col min="12" max="12" width="13.125" style="80" customWidth="1"/>
    <col min="13" max="13" width="12.875" style="80" customWidth="1"/>
    <col min="14" max="16384" width="9" style="80"/>
  </cols>
  <sheetData>
    <row r="1" spans="1:13" ht="16.5" customHeight="1">
      <c r="B1" s="2" t="s">
        <v>207</v>
      </c>
    </row>
    <row r="2" spans="1:13" ht="16.5" customHeight="1">
      <c r="B2" s="2" t="s">
        <v>105</v>
      </c>
    </row>
    <row r="3" spans="1:13" ht="18" customHeight="1">
      <c r="A3" s="2"/>
      <c r="B3" s="498" t="s">
        <v>182</v>
      </c>
      <c r="C3" s="144" t="s">
        <v>143</v>
      </c>
      <c r="D3" s="144" t="s">
        <v>140</v>
      </c>
      <c r="E3" s="144" t="s">
        <v>60</v>
      </c>
      <c r="F3" s="162" t="s">
        <v>141</v>
      </c>
      <c r="G3" s="144" t="s">
        <v>142</v>
      </c>
      <c r="H3" s="144" t="s">
        <v>144</v>
      </c>
      <c r="I3" s="157"/>
      <c r="J3" s="158"/>
      <c r="K3" s="158"/>
    </row>
    <row r="4" spans="1:13" ht="27" customHeight="1">
      <c r="A4" s="84"/>
      <c r="B4" s="499"/>
      <c r="C4" s="505" t="s">
        <v>135</v>
      </c>
      <c r="D4" s="503" t="s">
        <v>354</v>
      </c>
      <c r="E4" s="503" t="s">
        <v>161</v>
      </c>
      <c r="F4" s="507" t="s">
        <v>188</v>
      </c>
      <c r="G4" s="508"/>
      <c r="H4" s="501" t="s">
        <v>162</v>
      </c>
    </row>
    <row r="5" spans="1:13" ht="28.15" customHeight="1">
      <c r="A5" s="84"/>
      <c r="B5" s="500"/>
      <c r="C5" s="506"/>
      <c r="D5" s="504"/>
      <c r="E5" s="504"/>
      <c r="F5" s="96" t="s">
        <v>163</v>
      </c>
      <c r="G5" s="96" t="s">
        <v>164</v>
      </c>
      <c r="H5" s="502"/>
      <c r="L5" s="79" t="s">
        <v>150</v>
      </c>
    </row>
    <row r="6" spans="1:13" ht="13.5" customHeight="1">
      <c r="A6" s="84"/>
      <c r="B6" s="214" t="s">
        <v>104</v>
      </c>
      <c r="C6" s="389">
        <v>751105</v>
      </c>
      <c r="D6" s="389">
        <v>464090</v>
      </c>
      <c r="E6" s="390">
        <v>36636131060</v>
      </c>
      <c r="F6" s="97">
        <f t="shared" ref="F6:F15" si="0">IFERROR(D6/$M$6,"-")</f>
        <v>0.32510386945688058</v>
      </c>
      <c r="G6" s="97">
        <f>IFERROR(D6/C6,"-")</f>
        <v>0.61787632887545685</v>
      </c>
      <c r="H6" s="151">
        <f>IFERROR(E6/D6,"-")</f>
        <v>78941.867008554371</v>
      </c>
      <c r="L6" s="103" t="s">
        <v>125</v>
      </c>
      <c r="M6" s="101">
        <f>年齢階層別_歯科医療費!$C$13</f>
        <v>1427513</v>
      </c>
    </row>
    <row r="7" spans="1:13" ht="13.5" customHeight="1">
      <c r="A7" s="84"/>
      <c r="B7" s="215" t="s">
        <v>136</v>
      </c>
      <c r="C7" s="391">
        <v>615368</v>
      </c>
      <c r="D7" s="391">
        <v>387109</v>
      </c>
      <c r="E7" s="392">
        <v>29091556600</v>
      </c>
      <c r="F7" s="98">
        <f t="shared" si="0"/>
        <v>0.27117721519874077</v>
      </c>
      <c r="G7" s="98">
        <f>IFERROR(D7/C7,"-")</f>
        <v>0.62906910986596642</v>
      </c>
      <c r="H7" s="152">
        <f t="shared" ref="H7:H16" si="1">IFERROR(E7/D7,"-")</f>
        <v>75150.814370112814</v>
      </c>
    </row>
    <row r="8" spans="1:13" ht="13.5" customHeight="1">
      <c r="A8" s="84"/>
      <c r="B8" s="215" t="s">
        <v>103</v>
      </c>
      <c r="C8" s="391">
        <v>935135</v>
      </c>
      <c r="D8" s="391">
        <v>567207</v>
      </c>
      <c r="E8" s="392">
        <v>44932462630</v>
      </c>
      <c r="F8" s="98">
        <f t="shared" si="0"/>
        <v>0.39733928867898227</v>
      </c>
      <c r="G8" s="98">
        <f>IFERROR(D8/C8,"-")</f>
        <v>0.60655092580215686</v>
      </c>
      <c r="H8" s="152">
        <f t="shared" si="1"/>
        <v>79217.045329130284</v>
      </c>
    </row>
    <row r="9" spans="1:13" ht="13.5" customHeight="1">
      <c r="A9" s="84"/>
      <c r="B9" s="216" t="s">
        <v>106</v>
      </c>
      <c r="C9" s="391">
        <v>341267</v>
      </c>
      <c r="D9" s="391">
        <v>210915</v>
      </c>
      <c r="E9" s="392">
        <v>16943725330</v>
      </c>
      <c r="F9" s="98">
        <f t="shared" si="0"/>
        <v>0.14774996795125508</v>
      </c>
      <c r="G9" s="98">
        <f>IFERROR(D9/C9,"-")</f>
        <v>0.61803514550190908</v>
      </c>
      <c r="H9" s="152">
        <f t="shared" si="1"/>
        <v>80334.377972168877</v>
      </c>
    </row>
    <row r="10" spans="1:13" ht="13.5" customHeight="1">
      <c r="A10" s="84"/>
      <c r="B10" s="216" t="s">
        <v>119</v>
      </c>
      <c r="C10" s="391">
        <v>372938</v>
      </c>
      <c r="D10" s="391">
        <v>233440</v>
      </c>
      <c r="E10" s="392">
        <v>19424901670</v>
      </c>
      <c r="F10" s="98">
        <f t="shared" si="0"/>
        <v>0.16352915875372062</v>
      </c>
      <c r="G10" s="98">
        <f t="shared" ref="G10:G16" si="2">IFERROR(D10/C10,"-")</f>
        <v>0.62594854908858844</v>
      </c>
      <c r="H10" s="152">
        <f t="shared" si="1"/>
        <v>83211.539025017133</v>
      </c>
    </row>
    <row r="11" spans="1:13" ht="13.5" customHeight="1">
      <c r="A11" s="84"/>
      <c r="B11" s="216" t="s">
        <v>120</v>
      </c>
      <c r="C11" s="391">
        <v>167219</v>
      </c>
      <c r="D11" s="391">
        <v>109076</v>
      </c>
      <c r="E11" s="392">
        <v>8461727930</v>
      </c>
      <c r="F11" s="98">
        <f t="shared" si="0"/>
        <v>7.6409812029732835E-2</v>
      </c>
      <c r="G11" s="98">
        <f t="shared" si="2"/>
        <v>0.6522942967007338</v>
      </c>
      <c r="H11" s="152">
        <f t="shared" si="1"/>
        <v>77576.44147200117</v>
      </c>
    </row>
    <row r="12" spans="1:13" ht="13.5" customHeight="1">
      <c r="A12" s="84"/>
      <c r="B12" s="216" t="s">
        <v>121</v>
      </c>
      <c r="C12" s="391">
        <v>145580</v>
      </c>
      <c r="D12" s="391">
        <v>84178</v>
      </c>
      <c r="E12" s="392">
        <v>6889503670</v>
      </c>
      <c r="F12" s="98">
        <f t="shared" si="0"/>
        <v>5.8968289605768914E-2</v>
      </c>
      <c r="G12" s="98">
        <f t="shared" si="2"/>
        <v>0.57822503091083943</v>
      </c>
      <c r="H12" s="152">
        <f t="shared" si="1"/>
        <v>81844.468507210913</v>
      </c>
    </row>
    <row r="13" spans="1:13" ht="13.5" customHeight="1">
      <c r="A13" s="84"/>
      <c r="B13" s="217" t="s">
        <v>122</v>
      </c>
      <c r="C13" s="391">
        <v>91790</v>
      </c>
      <c r="D13" s="391">
        <v>59307</v>
      </c>
      <c r="E13" s="392">
        <v>5331168920</v>
      </c>
      <c r="F13" s="98">
        <f t="shared" si="0"/>
        <v>4.1545681195197519E-2</v>
      </c>
      <c r="G13" s="98">
        <f t="shared" si="2"/>
        <v>0.64611613465519124</v>
      </c>
      <c r="H13" s="152">
        <f t="shared" si="1"/>
        <v>89891.057042170403</v>
      </c>
    </row>
    <row r="14" spans="1:13" ht="13.5" customHeight="1">
      <c r="A14" s="84"/>
      <c r="B14" s="217" t="s">
        <v>123</v>
      </c>
      <c r="C14" s="391">
        <v>567248</v>
      </c>
      <c r="D14" s="391">
        <v>369893</v>
      </c>
      <c r="E14" s="392">
        <v>28843159220</v>
      </c>
      <c r="F14" s="98">
        <f t="shared" si="0"/>
        <v>0.25911707984445675</v>
      </c>
      <c r="G14" s="98">
        <f t="shared" si="2"/>
        <v>0.65208339209657862</v>
      </c>
      <c r="H14" s="152">
        <f t="shared" si="1"/>
        <v>77977.034493759013</v>
      </c>
    </row>
    <row r="15" spans="1:13" ht="13.5" customHeight="1">
      <c r="A15" s="84"/>
      <c r="B15" s="218" t="s">
        <v>124</v>
      </c>
      <c r="C15" s="393">
        <v>164400</v>
      </c>
      <c r="D15" s="393">
        <v>99879</v>
      </c>
      <c r="E15" s="394">
        <v>8559700170</v>
      </c>
      <c r="F15" s="99">
        <f t="shared" si="0"/>
        <v>6.9967138653028033E-2</v>
      </c>
      <c r="G15" s="99">
        <f t="shared" si="2"/>
        <v>0.607536496350365</v>
      </c>
      <c r="H15" s="153">
        <f t="shared" si="1"/>
        <v>85700.6995464512</v>
      </c>
    </row>
    <row r="16" spans="1:13" ht="24" customHeight="1">
      <c r="A16" s="84"/>
      <c r="B16" s="213" t="s">
        <v>204</v>
      </c>
      <c r="C16" s="395">
        <v>99938</v>
      </c>
      <c r="D16" s="395">
        <v>55826</v>
      </c>
      <c r="E16" s="396">
        <v>4361549900</v>
      </c>
      <c r="F16" s="100">
        <f t="shared" ref="F16" si="3">IFERROR(D16/$M$6,"-")</f>
        <v>3.9107174505591195E-2</v>
      </c>
      <c r="G16" s="100">
        <f t="shared" si="2"/>
        <v>0.55860633592827558</v>
      </c>
      <c r="H16" s="154">
        <f t="shared" si="1"/>
        <v>78127.573173789991</v>
      </c>
    </row>
    <row r="17" spans="1:12" ht="13.5" customHeight="1">
      <c r="A17" s="84"/>
      <c r="B17" s="87" t="s">
        <v>388</v>
      </c>
      <c r="C17" s="82"/>
      <c r="D17" s="82"/>
      <c r="E17" s="82"/>
      <c r="F17" s="83"/>
      <c r="G17" s="81"/>
      <c r="H17" s="81"/>
    </row>
    <row r="18" spans="1:12" ht="13.5" customHeight="1">
      <c r="A18" s="84"/>
      <c r="B18" s="67" t="s">
        <v>95</v>
      </c>
    </row>
    <row r="19" spans="1:12" ht="13.5" customHeight="1">
      <c r="A19" s="84"/>
      <c r="B19" s="67"/>
    </row>
    <row r="20" spans="1:12" ht="13.5" customHeight="1">
      <c r="A20" s="84"/>
      <c r="B20" s="67"/>
    </row>
    <row r="21" spans="1:12" ht="16.5" customHeight="1">
      <c r="A21" s="89"/>
      <c r="B21" s="79" t="s">
        <v>145</v>
      </c>
      <c r="C21" s="86"/>
      <c r="D21" s="86"/>
      <c r="E21" s="86"/>
      <c r="F21" s="86"/>
      <c r="G21" s="86"/>
      <c r="H21" s="86"/>
      <c r="I21" s="86"/>
    </row>
    <row r="22" spans="1:12" ht="16.5" customHeight="1">
      <c r="B22" s="79" t="s">
        <v>105</v>
      </c>
      <c r="J22" s="82"/>
      <c r="K22" s="82"/>
    </row>
    <row r="23" spans="1:12" ht="13.5" customHeight="1">
      <c r="L23" s="80" t="s">
        <v>335</v>
      </c>
    </row>
    <row r="24" spans="1:12" ht="13.5" customHeight="1">
      <c r="J24" s="82"/>
      <c r="K24" s="82"/>
      <c r="L24" s="80" t="s">
        <v>334</v>
      </c>
    </row>
    <row r="26" spans="1:12" ht="13.5" customHeight="1">
      <c r="J26" s="82"/>
      <c r="K26" s="82"/>
    </row>
    <row r="28" spans="1:12" ht="13.5" customHeight="1">
      <c r="J28" s="82"/>
      <c r="K28" s="82"/>
    </row>
    <row r="35" spans="1:11" ht="13.5" customHeight="1">
      <c r="J35" s="82"/>
      <c r="K35" s="82"/>
    </row>
    <row r="42" spans="1:11" s="86" customFormat="1" ht="13.5" customHeight="1">
      <c r="A42" s="79"/>
      <c r="B42" s="80"/>
      <c r="C42" s="80"/>
      <c r="D42" s="80"/>
      <c r="E42" s="80"/>
      <c r="F42" s="80"/>
      <c r="G42" s="80"/>
      <c r="H42" s="80"/>
      <c r="I42" s="80"/>
    </row>
    <row r="43" spans="1:11" s="86" customFormat="1" ht="13.5" customHeight="1">
      <c r="A43" s="79"/>
      <c r="B43" s="80"/>
      <c r="C43" s="80"/>
      <c r="D43" s="80"/>
      <c r="E43" s="80"/>
      <c r="F43" s="80"/>
      <c r="G43" s="80"/>
      <c r="H43" s="80"/>
      <c r="I43" s="80"/>
    </row>
    <row r="44" spans="1:11" s="86" customFormat="1" ht="13.5" customHeight="1">
      <c r="A44" s="79"/>
      <c r="B44" s="80"/>
      <c r="C44" s="80"/>
      <c r="D44" s="80"/>
      <c r="E44" s="80"/>
      <c r="F44" s="80"/>
      <c r="G44" s="80"/>
      <c r="H44" s="80"/>
      <c r="I44" s="80"/>
    </row>
    <row r="45" spans="1:11" ht="13.5" customHeight="1">
      <c r="A45" s="84"/>
      <c r="B45" s="87" t="s">
        <v>388</v>
      </c>
      <c r="C45" s="82"/>
      <c r="D45" s="82"/>
      <c r="E45" s="82"/>
      <c r="F45" s="83"/>
      <c r="G45" s="81"/>
      <c r="H45" s="81"/>
    </row>
    <row r="46" spans="1:11" ht="13.5" customHeight="1">
      <c r="A46" s="84"/>
      <c r="B46" s="67" t="s">
        <v>95</v>
      </c>
      <c r="C46" s="82"/>
      <c r="D46" s="82"/>
      <c r="E46" s="82"/>
      <c r="F46" s="83"/>
      <c r="G46" s="81"/>
      <c r="H46" s="81"/>
    </row>
    <row r="47" spans="1:11" ht="13.5" customHeight="1">
      <c r="A47" s="84"/>
      <c r="B47" s="67"/>
      <c r="C47" s="82"/>
      <c r="D47" s="82"/>
      <c r="E47" s="82"/>
      <c r="F47" s="83"/>
      <c r="G47" s="81"/>
      <c r="H47" s="81"/>
    </row>
    <row r="48" spans="1:11" ht="13.5" customHeight="1">
      <c r="B48" s="85"/>
      <c r="C48" s="82"/>
      <c r="D48" s="82"/>
      <c r="E48" s="82"/>
      <c r="F48" s="82"/>
      <c r="G48" s="82"/>
      <c r="H48" s="82"/>
      <c r="I48" s="82"/>
    </row>
    <row r="49" spans="1:12" ht="16.5" customHeight="1">
      <c r="B49" s="79" t="s">
        <v>137</v>
      </c>
    </row>
    <row r="50" spans="1:12" ht="16.5" customHeight="1">
      <c r="B50" s="79" t="s">
        <v>105</v>
      </c>
      <c r="J50" s="82"/>
      <c r="K50" s="82"/>
    </row>
    <row r="51" spans="1:12" ht="13.5" customHeight="1">
      <c r="L51" s="80" t="s">
        <v>335</v>
      </c>
    </row>
    <row r="52" spans="1:12" ht="13.5" customHeight="1">
      <c r="A52" s="80"/>
      <c r="J52" s="82"/>
      <c r="K52" s="82"/>
      <c r="L52" s="80" t="s">
        <v>370</v>
      </c>
    </row>
    <row r="54" spans="1:12" ht="13.5" customHeight="1">
      <c r="A54" s="80"/>
      <c r="J54" s="82"/>
      <c r="K54" s="82"/>
    </row>
    <row r="56" spans="1:12" ht="13.5" customHeight="1">
      <c r="A56" s="80"/>
      <c r="J56" s="82"/>
      <c r="K56" s="82"/>
    </row>
    <row r="64" spans="1:12" ht="13.5" customHeight="1">
      <c r="A64" s="80"/>
      <c r="J64" s="82"/>
      <c r="K64" s="82"/>
    </row>
    <row r="65" spans="1:11" ht="13.5" customHeight="1">
      <c r="A65" s="80"/>
      <c r="J65" s="82"/>
      <c r="K65" s="82"/>
    </row>
    <row r="66" spans="1:11" ht="13.5" customHeight="1">
      <c r="A66" s="80"/>
      <c r="J66" s="82"/>
      <c r="K66" s="82"/>
    </row>
    <row r="73" spans="1:11" ht="13.5" customHeight="1">
      <c r="A73" s="84"/>
      <c r="B73" s="87" t="s">
        <v>388</v>
      </c>
      <c r="C73" s="82"/>
      <c r="D73" s="82"/>
      <c r="E73" s="82"/>
      <c r="F73" s="83"/>
      <c r="G73" s="81"/>
      <c r="H73" s="81"/>
    </row>
    <row r="74" spans="1:11" ht="13.5" customHeight="1">
      <c r="A74" s="84"/>
      <c r="B74" s="67" t="s">
        <v>95</v>
      </c>
      <c r="C74" s="82"/>
      <c r="D74" s="82"/>
      <c r="E74" s="82"/>
      <c r="F74" s="83"/>
      <c r="G74" s="81"/>
      <c r="H74" s="81"/>
    </row>
    <row r="75" spans="1:11" ht="13.5" customHeight="1">
      <c r="A75" s="84"/>
      <c r="B75" s="85"/>
      <c r="C75" s="82"/>
      <c r="D75" s="82"/>
      <c r="E75" s="82"/>
      <c r="F75" s="83"/>
      <c r="G75" s="81"/>
      <c r="H75" s="81"/>
    </row>
    <row r="81" spans="1:11" ht="13.5" customHeight="1">
      <c r="J81" s="82"/>
      <c r="K81" s="82"/>
    </row>
    <row r="83" spans="1:11" ht="13.5" customHeight="1">
      <c r="A83" s="80"/>
      <c r="J83" s="82"/>
      <c r="K83" s="82"/>
    </row>
    <row r="85" spans="1:11" ht="13.5" customHeight="1">
      <c r="A85" s="80"/>
      <c r="J85" s="82"/>
      <c r="K85" s="82"/>
    </row>
    <row r="87" spans="1:11" ht="13.5" customHeight="1">
      <c r="A87" s="80"/>
      <c r="J87" s="82"/>
      <c r="K87" s="82"/>
    </row>
  </sheetData>
  <mergeCells count="6">
    <mergeCell ref="B3:B5"/>
    <mergeCell ref="H4:H5"/>
    <mergeCell ref="D4:D5"/>
    <mergeCell ref="C4:C5"/>
    <mergeCell ref="E4:E5"/>
    <mergeCell ref="F4:G4"/>
  </mergeCells>
  <phoneticPr fontId="4"/>
  <pageMargins left="0.70866141732283472" right="0.43307086614173229" top="0.74803149606299213" bottom="0.74803149606299213" header="0.31496062992125984" footer="0.31496062992125984"/>
  <pageSetup paperSize="8" scale="75" fitToHeight="4" orientation="landscape" r:id="rId1"/>
  <headerFooter scaleWithDoc="0" alignWithMargins="0">
    <oddHeader>&amp;R&amp;"ＭＳ 明朝,標準"&amp;9 2-5.歯科医療費の状況</oddHeader>
  </headerFooter>
  <ignoredErrors>
    <ignoredError sqref="F6:H16" emptyCellReferenc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BZ832"/>
  <sheetViews>
    <sheetView showGridLines="0" zoomScaleNormal="100" zoomScaleSheetLayoutView="100" workbookViewId="0"/>
  </sheetViews>
  <sheetFormatPr defaultColWidth="9" defaultRowHeight="13.5"/>
  <cols>
    <col min="1" max="1" width="4.625" style="73" customWidth="1"/>
    <col min="2" max="2" width="3.25" style="73" customWidth="1"/>
    <col min="3" max="3" width="17.625" style="73" customWidth="1"/>
    <col min="4" max="4" width="9.125" style="76" customWidth="1"/>
    <col min="5" max="5" width="14.75" style="77" customWidth="1"/>
    <col min="6" max="6" width="8.625" style="73" customWidth="1"/>
    <col min="7" max="7" width="15.75" style="73" customWidth="1"/>
    <col min="8" max="8" width="9.125" style="73" customWidth="1"/>
    <col min="9" max="9" width="9" style="73" customWidth="1"/>
    <col min="10" max="10" width="8.625" style="73" customWidth="1"/>
    <col min="11" max="11" width="9" style="73" customWidth="1"/>
    <col min="12" max="12" width="9.125" style="180" customWidth="1"/>
    <col min="13" max="13" width="14.75" style="77" customWidth="1"/>
    <col min="14" max="14" width="8.625" style="73" customWidth="1"/>
    <col min="15" max="15" width="15.75" style="73" customWidth="1"/>
    <col min="16" max="16" width="9.125" style="73" customWidth="1"/>
    <col min="17" max="17" width="9" style="73" customWidth="1"/>
    <col min="18" max="18" width="8.625" style="73" customWidth="1"/>
    <col min="19" max="19" width="9" style="73" customWidth="1"/>
    <col min="20" max="20" width="9.125" style="76" customWidth="1"/>
    <col min="21" max="21" width="14.75" style="77" customWidth="1"/>
    <col min="22" max="22" width="8.625" style="73" customWidth="1"/>
    <col min="23" max="23" width="15.75" style="73" customWidth="1"/>
    <col min="24" max="24" width="9.125" style="73" customWidth="1"/>
    <col min="25" max="25" width="9" style="73" customWidth="1"/>
    <col min="26" max="26" width="8.625" style="73" customWidth="1"/>
    <col min="27" max="27" width="9" style="73" customWidth="1"/>
    <col min="28" max="28" width="9.125" style="76" customWidth="1"/>
    <col min="29" max="29" width="14.75" style="77" customWidth="1"/>
    <col min="30" max="30" width="8.625" style="73" customWidth="1"/>
    <col min="31" max="31" width="15.75" style="73" customWidth="1"/>
    <col min="32" max="32" width="9.125" style="73" customWidth="1"/>
    <col min="33" max="33" width="9" style="73" customWidth="1"/>
    <col min="34" max="34" width="8.625" style="73" customWidth="1"/>
    <col min="35" max="35" width="9" style="73" customWidth="1"/>
    <col min="36" max="36" width="9.125" style="76" customWidth="1"/>
    <col min="37" max="37" width="14.75" style="77" customWidth="1"/>
    <col min="38" max="38" width="8.625" style="73" customWidth="1"/>
    <col min="39" max="39" width="15.75" style="73" customWidth="1"/>
    <col min="40" max="40" width="9.125" style="73" customWidth="1"/>
    <col min="41" max="41" width="9" style="73" customWidth="1"/>
    <col min="42" max="42" width="8.625" style="73" customWidth="1"/>
    <col min="43" max="43" width="9" style="73" customWidth="1"/>
    <col min="44" max="44" width="9.125" style="76" customWidth="1"/>
    <col min="45" max="45" width="14.75" style="77" customWidth="1"/>
    <col min="46" max="46" width="8.625" style="73" customWidth="1"/>
    <col min="47" max="47" width="15.75" style="73" customWidth="1"/>
    <col min="48" max="48" width="9.125" style="73" customWidth="1"/>
    <col min="49" max="49" width="9" style="73" customWidth="1"/>
    <col min="50" max="50" width="8.625" style="73" customWidth="1"/>
    <col min="51" max="51" width="9" style="73" customWidth="1"/>
    <col min="52" max="52" width="9.125" style="180" customWidth="1"/>
    <col min="53" max="53" width="14.75" style="77" customWidth="1"/>
    <col min="54" max="54" width="8.625" style="73" customWidth="1"/>
    <col min="55" max="55" width="15.75" style="73" customWidth="1"/>
    <col min="56" max="56" width="9.125" style="73" customWidth="1"/>
    <col min="57" max="57" width="9" style="73" customWidth="1"/>
    <col min="58" max="58" width="8.625" style="73" customWidth="1"/>
    <col min="59" max="59" width="9" style="73" customWidth="1"/>
    <col min="60" max="60" width="9.125" style="180" customWidth="1"/>
    <col min="61" max="61" width="14.75" style="77" customWidth="1"/>
    <col min="62" max="62" width="8.625" style="73" customWidth="1"/>
    <col min="63" max="63" width="15.75" style="73" customWidth="1"/>
    <col min="64" max="64" width="9.125" style="73" customWidth="1"/>
    <col min="65" max="65" width="9" style="73" customWidth="1"/>
    <col min="66" max="66" width="8.625" style="73" customWidth="1"/>
    <col min="67" max="67" width="9" style="73" customWidth="1"/>
    <col min="68" max="69" width="9" style="73"/>
    <col min="70" max="70" width="14.25" style="73" customWidth="1"/>
    <col min="71" max="78" width="12.25" style="73" customWidth="1"/>
    <col min="79" max="16384" width="9" style="73"/>
  </cols>
  <sheetData>
    <row r="1" spans="2:78" ht="16.5" customHeight="1">
      <c r="B1" s="74" t="s">
        <v>207</v>
      </c>
      <c r="C1" s="74"/>
      <c r="D1" s="74"/>
    </row>
    <row r="2" spans="2:78" ht="16.5" customHeight="1">
      <c r="B2" s="73" t="s">
        <v>208</v>
      </c>
      <c r="AJ2" s="183"/>
      <c r="AK2" s="184"/>
      <c r="AL2" s="185"/>
      <c r="AM2" s="185"/>
      <c r="AN2" s="185"/>
      <c r="AO2" s="185"/>
      <c r="AP2" s="185"/>
      <c r="AQ2" s="185"/>
      <c r="AR2" s="183"/>
      <c r="AS2" s="184"/>
      <c r="AT2" s="185"/>
      <c r="AU2" s="185"/>
      <c r="AV2" s="185"/>
      <c r="AW2" s="185"/>
      <c r="AX2" s="185"/>
      <c r="AY2" s="185"/>
      <c r="AZ2" s="183"/>
      <c r="BA2" s="184"/>
      <c r="BB2" s="185"/>
      <c r="BC2" s="185"/>
      <c r="BD2" s="185"/>
      <c r="BE2" s="185"/>
      <c r="BF2" s="185"/>
      <c r="BG2" s="185"/>
      <c r="BH2" s="183"/>
      <c r="BI2" s="184"/>
      <c r="BJ2" s="185"/>
      <c r="BK2" s="185"/>
      <c r="BL2" s="185"/>
      <c r="BM2" s="185"/>
      <c r="BN2" s="185"/>
      <c r="BO2" s="185"/>
    </row>
    <row r="3" spans="2:78">
      <c r="B3" s="524"/>
      <c r="C3" s="525" t="s">
        <v>85</v>
      </c>
      <c r="D3" s="528" t="s">
        <v>127</v>
      </c>
      <c r="E3" s="528"/>
      <c r="F3" s="528"/>
      <c r="G3" s="528"/>
      <c r="H3" s="528"/>
      <c r="I3" s="528"/>
      <c r="J3" s="528"/>
      <c r="K3" s="529"/>
      <c r="L3" s="530" t="s">
        <v>128</v>
      </c>
      <c r="M3" s="528"/>
      <c r="N3" s="528"/>
      <c r="O3" s="528"/>
      <c r="P3" s="528"/>
      <c r="Q3" s="528"/>
      <c r="R3" s="528"/>
      <c r="S3" s="529"/>
      <c r="T3" s="528" t="s">
        <v>129</v>
      </c>
      <c r="U3" s="528"/>
      <c r="V3" s="528"/>
      <c r="W3" s="528"/>
      <c r="X3" s="528"/>
      <c r="Y3" s="528"/>
      <c r="Z3" s="528"/>
      <c r="AA3" s="529"/>
      <c r="AB3" s="528" t="s">
        <v>130</v>
      </c>
      <c r="AC3" s="528"/>
      <c r="AD3" s="528"/>
      <c r="AE3" s="528"/>
      <c r="AF3" s="528"/>
      <c r="AG3" s="528"/>
      <c r="AH3" s="528"/>
      <c r="AI3" s="529"/>
      <c r="AJ3" s="528" t="s">
        <v>131</v>
      </c>
      <c r="AK3" s="528"/>
      <c r="AL3" s="528"/>
      <c r="AM3" s="528"/>
      <c r="AN3" s="528"/>
      <c r="AO3" s="528"/>
      <c r="AP3" s="528"/>
      <c r="AQ3" s="529"/>
      <c r="AR3" s="528" t="s">
        <v>132</v>
      </c>
      <c r="AS3" s="528"/>
      <c r="AT3" s="528"/>
      <c r="AU3" s="528"/>
      <c r="AV3" s="528"/>
      <c r="AW3" s="528"/>
      <c r="AX3" s="528"/>
      <c r="AY3" s="529"/>
      <c r="AZ3" s="530" t="s">
        <v>133</v>
      </c>
      <c r="BA3" s="528"/>
      <c r="BB3" s="528"/>
      <c r="BC3" s="528"/>
      <c r="BD3" s="528"/>
      <c r="BE3" s="528"/>
      <c r="BF3" s="528"/>
      <c r="BG3" s="529"/>
      <c r="BH3" s="520" t="s">
        <v>134</v>
      </c>
      <c r="BI3" s="520"/>
      <c r="BJ3" s="520"/>
      <c r="BK3" s="520"/>
      <c r="BL3" s="520"/>
      <c r="BM3" s="520"/>
      <c r="BN3" s="520"/>
      <c r="BO3" s="521"/>
    </row>
    <row r="4" spans="2:78" ht="13.5" customHeight="1">
      <c r="B4" s="524"/>
      <c r="C4" s="526"/>
      <c r="D4" s="161" t="s">
        <v>146</v>
      </c>
      <c r="E4" s="514" t="s">
        <v>183</v>
      </c>
      <c r="F4" s="159" t="s">
        <v>140</v>
      </c>
      <c r="G4" s="159" t="s">
        <v>147</v>
      </c>
      <c r="H4" s="159" t="s">
        <v>148</v>
      </c>
      <c r="I4" s="160" t="s">
        <v>139</v>
      </c>
      <c r="J4" s="159" t="s">
        <v>144</v>
      </c>
      <c r="K4" s="88" t="s">
        <v>149</v>
      </c>
      <c r="L4" s="161" t="s">
        <v>146</v>
      </c>
      <c r="M4" s="514" t="s">
        <v>183</v>
      </c>
      <c r="N4" s="159" t="s">
        <v>140</v>
      </c>
      <c r="O4" s="159" t="s">
        <v>147</v>
      </c>
      <c r="P4" s="159" t="s">
        <v>148</v>
      </c>
      <c r="Q4" s="160" t="s">
        <v>139</v>
      </c>
      <c r="R4" s="159" t="s">
        <v>144</v>
      </c>
      <c r="S4" s="166" t="s">
        <v>149</v>
      </c>
      <c r="T4" s="161" t="s">
        <v>146</v>
      </c>
      <c r="U4" s="514" t="s">
        <v>183</v>
      </c>
      <c r="V4" s="159" t="s">
        <v>140</v>
      </c>
      <c r="W4" s="159" t="s">
        <v>147</v>
      </c>
      <c r="X4" s="159" t="s">
        <v>148</v>
      </c>
      <c r="Y4" s="160" t="s">
        <v>139</v>
      </c>
      <c r="Z4" s="159" t="s">
        <v>144</v>
      </c>
      <c r="AA4" s="181" t="s">
        <v>149</v>
      </c>
      <c r="AB4" s="161" t="s">
        <v>146</v>
      </c>
      <c r="AC4" s="514" t="s">
        <v>183</v>
      </c>
      <c r="AD4" s="159" t="s">
        <v>140</v>
      </c>
      <c r="AE4" s="159" t="s">
        <v>147</v>
      </c>
      <c r="AF4" s="159" t="s">
        <v>148</v>
      </c>
      <c r="AG4" s="160" t="s">
        <v>139</v>
      </c>
      <c r="AH4" s="159" t="s">
        <v>144</v>
      </c>
      <c r="AI4" s="166" t="s">
        <v>149</v>
      </c>
      <c r="AJ4" s="161" t="s">
        <v>146</v>
      </c>
      <c r="AK4" s="514" t="s">
        <v>183</v>
      </c>
      <c r="AL4" s="159" t="s">
        <v>140</v>
      </c>
      <c r="AM4" s="159" t="s">
        <v>147</v>
      </c>
      <c r="AN4" s="159" t="s">
        <v>148</v>
      </c>
      <c r="AO4" s="160" t="s">
        <v>139</v>
      </c>
      <c r="AP4" s="159" t="s">
        <v>144</v>
      </c>
      <c r="AQ4" s="166" t="s">
        <v>149</v>
      </c>
      <c r="AR4" s="161" t="s">
        <v>146</v>
      </c>
      <c r="AS4" s="514" t="s">
        <v>183</v>
      </c>
      <c r="AT4" s="159" t="s">
        <v>140</v>
      </c>
      <c r="AU4" s="159" t="s">
        <v>147</v>
      </c>
      <c r="AV4" s="159" t="s">
        <v>148</v>
      </c>
      <c r="AW4" s="160" t="s">
        <v>139</v>
      </c>
      <c r="AX4" s="159" t="s">
        <v>144</v>
      </c>
      <c r="AY4" s="181" t="s">
        <v>149</v>
      </c>
      <c r="AZ4" s="161" t="s">
        <v>146</v>
      </c>
      <c r="BA4" s="514" t="s">
        <v>183</v>
      </c>
      <c r="BB4" s="159" t="s">
        <v>140</v>
      </c>
      <c r="BC4" s="159" t="s">
        <v>147</v>
      </c>
      <c r="BD4" s="159" t="s">
        <v>148</v>
      </c>
      <c r="BE4" s="160" t="s">
        <v>139</v>
      </c>
      <c r="BF4" s="159" t="s">
        <v>144</v>
      </c>
      <c r="BG4" s="88" t="s">
        <v>149</v>
      </c>
      <c r="BH4" s="161" t="s">
        <v>146</v>
      </c>
      <c r="BI4" s="514" t="s">
        <v>183</v>
      </c>
      <c r="BJ4" s="159" t="s">
        <v>140</v>
      </c>
      <c r="BK4" s="159" t="s">
        <v>147</v>
      </c>
      <c r="BL4" s="159" t="s">
        <v>148</v>
      </c>
      <c r="BM4" s="160" t="s">
        <v>139</v>
      </c>
      <c r="BN4" s="159" t="s">
        <v>144</v>
      </c>
      <c r="BO4" s="170" t="s">
        <v>149</v>
      </c>
      <c r="BP4" s="169"/>
    </row>
    <row r="5" spans="2:78" ht="22.9" customHeight="1">
      <c r="B5" s="524"/>
      <c r="C5" s="526"/>
      <c r="D5" s="517" t="s">
        <v>165</v>
      </c>
      <c r="E5" s="515"/>
      <c r="F5" s="509" t="s">
        <v>135</v>
      </c>
      <c r="G5" s="503" t="s">
        <v>354</v>
      </c>
      <c r="H5" s="503" t="s">
        <v>358</v>
      </c>
      <c r="I5" s="511" t="s">
        <v>188</v>
      </c>
      <c r="J5" s="512"/>
      <c r="K5" s="522" t="s">
        <v>355</v>
      </c>
      <c r="L5" s="519" t="s">
        <v>165</v>
      </c>
      <c r="M5" s="515"/>
      <c r="N5" s="509" t="s">
        <v>135</v>
      </c>
      <c r="O5" s="503" t="s">
        <v>354</v>
      </c>
      <c r="P5" s="503" t="s">
        <v>358</v>
      </c>
      <c r="Q5" s="511" t="s">
        <v>188</v>
      </c>
      <c r="R5" s="512"/>
      <c r="S5" s="522" t="s">
        <v>355</v>
      </c>
      <c r="T5" s="517" t="s">
        <v>165</v>
      </c>
      <c r="U5" s="515"/>
      <c r="V5" s="509" t="s">
        <v>135</v>
      </c>
      <c r="W5" s="503" t="s">
        <v>354</v>
      </c>
      <c r="X5" s="503" t="s">
        <v>358</v>
      </c>
      <c r="Y5" s="511" t="s">
        <v>188</v>
      </c>
      <c r="Z5" s="512"/>
      <c r="AA5" s="501" t="s">
        <v>355</v>
      </c>
      <c r="AB5" s="519" t="s">
        <v>165</v>
      </c>
      <c r="AC5" s="515"/>
      <c r="AD5" s="509" t="s">
        <v>135</v>
      </c>
      <c r="AE5" s="503" t="s">
        <v>354</v>
      </c>
      <c r="AF5" s="503" t="s">
        <v>358</v>
      </c>
      <c r="AG5" s="511" t="s">
        <v>188</v>
      </c>
      <c r="AH5" s="512"/>
      <c r="AI5" s="513" t="s">
        <v>126</v>
      </c>
      <c r="AJ5" s="517" t="s">
        <v>165</v>
      </c>
      <c r="AK5" s="515"/>
      <c r="AL5" s="509" t="s">
        <v>135</v>
      </c>
      <c r="AM5" s="503" t="s">
        <v>354</v>
      </c>
      <c r="AN5" s="503" t="s">
        <v>358</v>
      </c>
      <c r="AO5" s="511" t="s">
        <v>188</v>
      </c>
      <c r="AP5" s="512"/>
      <c r="AQ5" s="513" t="s">
        <v>126</v>
      </c>
      <c r="AR5" s="517" t="s">
        <v>165</v>
      </c>
      <c r="AS5" s="515"/>
      <c r="AT5" s="509" t="s">
        <v>135</v>
      </c>
      <c r="AU5" s="503" t="s">
        <v>354</v>
      </c>
      <c r="AV5" s="503" t="s">
        <v>358</v>
      </c>
      <c r="AW5" s="511" t="s">
        <v>188</v>
      </c>
      <c r="AX5" s="512"/>
      <c r="AY5" s="513" t="s">
        <v>126</v>
      </c>
      <c r="AZ5" s="519" t="s">
        <v>165</v>
      </c>
      <c r="BA5" s="515"/>
      <c r="BB5" s="509" t="s">
        <v>135</v>
      </c>
      <c r="BC5" s="503" t="s">
        <v>354</v>
      </c>
      <c r="BD5" s="503" t="s">
        <v>358</v>
      </c>
      <c r="BE5" s="511" t="s">
        <v>188</v>
      </c>
      <c r="BF5" s="512"/>
      <c r="BG5" s="507" t="s">
        <v>126</v>
      </c>
      <c r="BH5" s="517" t="s">
        <v>165</v>
      </c>
      <c r="BI5" s="515"/>
      <c r="BJ5" s="509" t="s">
        <v>135</v>
      </c>
      <c r="BK5" s="503" t="s">
        <v>354</v>
      </c>
      <c r="BL5" s="503" t="s">
        <v>358</v>
      </c>
      <c r="BM5" s="511" t="s">
        <v>188</v>
      </c>
      <c r="BN5" s="512"/>
      <c r="BO5" s="513" t="s">
        <v>126</v>
      </c>
      <c r="BP5" s="169"/>
    </row>
    <row r="6" spans="2:78" ht="48.4" customHeight="1">
      <c r="B6" s="524"/>
      <c r="C6" s="527"/>
      <c r="D6" s="518"/>
      <c r="E6" s="516"/>
      <c r="F6" s="510"/>
      <c r="G6" s="504"/>
      <c r="H6" s="504"/>
      <c r="I6" s="96" t="s">
        <v>356</v>
      </c>
      <c r="J6" s="96" t="s">
        <v>357</v>
      </c>
      <c r="K6" s="523"/>
      <c r="L6" s="518"/>
      <c r="M6" s="516"/>
      <c r="N6" s="510"/>
      <c r="O6" s="504"/>
      <c r="P6" s="504"/>
      <c r="Q6" s="96" t="s">
        <v>356</v>
      </c>
      <c r="R6" s="96" t="s">
        <v>357</v>
      </c>
      <c r="S6" s="523"/>
      <c r="T6" s="518"/>
      <c r="U6" s="516"/>
      <c r="V6" s="510"/>
      <c r="W6" s="504"/>
      <c r="X6" s="504"/>
      <c r="Y6" s="96" t="s">
        <v>356</v>
      </c>
      <c r="Z6" s="96" t="s">
        <v>357</v>
      </c>
      <c r="AA6" s="502"/>
      <c r="AB6" s="518"/>
      <c r="AC6" s="516"/>
      <c r="AD6" s="510"/>
      <c r="AE6" s="504"/>
      <c r="AF6" s="504"/>
      <c r="AG6" s="96" t="s">
        <v>356</v>
      </c>
      <c r="AH6" s="96" t="s">
        <v>357</v>
      </c>
      <c r="AI6" s="513"/>
      <c r="AJ6" s="518"/>
      <c r="AK6" s="516"/>
      <c r="AL6" s="510"/>
      <c r="AM6" s="504"/>
      <c r="AN6" s="504"/>
      <c r="AO6" s="96" t="s">
        <v>356</v>
      </c>
      <c r="AP6" s="96" t="s">
        <v>357</v>
      </c>
      <c r="AQ6" s="513"/>
      <c r="AR6" s="518"/>
      <c r="AS6" s="516"/>
      <c r="AT6" s="510"/>
      <c r="AU6" s="504"/>
      <c r="AV6" s="504"/>
      <c r="AW6" s="96" t="s">
        <v>356</v>
      </c>
      <c r="AX6" s="96" t="s">
        <v>357</v>
      </c>
      <c r="AY6" s="513"/>
      <c r="AZ6" s="518"/>
      <c r="BA6" s="516"/>
      <c r="BB6" s="510"/>
      <c r="BC6" s="504"/>
      <c r="BD6" s="504"/>
      <c r="BE6" s="96" t="s">
        <v>356</v>
      </c>
      <c r="BF6" s="96" t="s">
        <v>357</v>
      </c>
      <c r="BG6" s="507"/>
      <c r="BH6" s="518"/>
      <c r="BI6" s="516"/>
      <c r="BJ6" s="510"/>
      <c r="BK6" s="504"/>
      <c r="BL6" s="504"/>
      <c r="BM6" s="96" t="s">
        <v>356</v>
      </c>
      <c r="BN6" s="96" t="s">
        <v>357</v>
      </c>
      <c r="BO6" s="513"/>
      <c r="BP6" s="169"/>
      <c r="BR6" s="3" t="s">
        <v>169</v>
      </c>
      <c r="BS6" s="3"/>
      <c r="BT6" s="3"/>
      <c r="BU6" s="3"/>
      <c r="BV6" s="3"/>
      <c r="BW6" s="3"/>
      <c r="BX6" s="3"/>
      <c r="BY6" s="3"/>
      <c r="BZ6" s="3"/>
    </row>
    <row r="7" spans="2:78" s="75" customFormat="1">
      <c r="B7" s="546">
        <v>1</v>
      </c>
      <c r="C7" s="548" t="s">
        <v>50</v>
      </c>
      <c r="D7" s="540">
        <f>BS8</f>
        <v>643</v>
      </c>
      <c r="E7" s="219" t="s">
        <v>104</v>
      </c>
      <c r="F7" s="120">
        <v>353</v>
      </c>
      <c r="G7" s="128">
        <v>207</v>
      </c>
      <c r="H7" s="128">
        <v>21335880</v>
      </c>
      <c r="I7" s="129">
        <f>IFERROR(G7/$D$7,"-")</f>
        <v>0.32192846034214617</v>
      </c>
      <c r="J7" s="129">
        <f>IFERROR(G7/F7,"-")</f>
        <v>0.58640226628895187</v>
      </c>
      <c r="K7" s="155">
        <f>IFERROR(H7/G7,"-")</f>
        <v>103071.88405797101</v>
      </c>
      <c r="L7" s="540">
        <f>BT8</f>
        <v>2269</v>
      </c>
      <c r="M7" s="219" t="s">
        <v>104</v>
      </c>
      <c r="N7" s="120">
        <v>1280</v>
      </c>
      <c r="O7" s="128">
        <v>776</v>
      </c>
      <c r="P7" s="128">
        <v>83458300</v>
      </c>
      <c r="Q7" s="129">
        <f>IFERROR(O7/$L$7,"-")</f>
        <v>0.34200088144557073</v>
      </c>
      <c r="R7" s="129">
        <f>IFERROR(O7/N7,"-")</f>
        <v>0.60624999999999996</v>
      </c>
      <c r="S7" s="124">
        <f>IFERROR(P7/O7,"-")</f>
        <v>107549.35567010309</v>
      </c>
      <c r="T7" s="540">
        <f>BU8</f>
        <v>133977</v>
      </c>
      <c r="U7" s="219" t="s">
        <v>104</v>
      </c>
      <c r="V7" s="120">
        <v>67415</v>
      </c>
      <c r="W7" s="128">
        <v>41986</v>
      </c>
      <c r="X7" s="128">
        <v>3196465520</v>
      </c>
      <c r="Y7" s="129">
        <f>IFERROR(W7/$T$7,"-")</f>
        <v>0.31338214768206485</v>
      </c>
      <c r="Z7" s="129">
        <f>IFERROR(W7/V7,"-")</f>
        <v>0.62279908032337017</v>
      </c>
      <c r="AA7" s="128">
        <f>IFERROR(X7/W7,"-")</f>
        <v>76131.699137807838</v>
      </c>
      <c r="AB7" s="540">
        <f>BV8</f>
        <v>115399</v>
      </c>
      <c r="AC7" s="219" t="s">
        <v>104</v>
      </c>
      <c r="AD7" s="120">
        <v>65017</v>
      </c>
      <c r="AE7" s="128">
        <v>40764</v>
      </c>
      <c r="AF7" s="128">
        <v>3439592820</v>
      </c>
      <c r="AG7" s="129">
        <f>IFERROR(AE7/$AB$7,"-")</f>
        <v>0.35324396225270582</v>
      </c>
      <c r="AH7" s="129">
        <f>IFERROR(AE7/AD7,"-")</f>
        <v>0.6269744835965978</v>
      </c>
      <c r="AI7" s="124">
        <f>IFERROR(AF7/AE7,"-")</f>
        <v>84378.196938475128</v>
      </c>
      <c r="AJ7" s="540">
        <f>BW8</f>
        <v>81859</v>
      </c>
      <c r="AK7" s="219" t="s">
        <v>104</v>
      </c>
      <c r="AL7" s="120">
        <v>44440</v>
      </c>
      <c r="AM7" s="128">
        <v>26480</v>
      </c>
      <c r="AN7" s="128">
        <v>2358228670</v>
      </c>
      <c r="AO7" s="129">
        <f>IFERROR(AM7/$AJ$7,"-")</f>
        <v>0.32348306233889984</v>
      </c>
      <c r="AP7" s="129">
        <f>IFERROR(AM7/AL7,"-")</f>
        <v>0.59585958595859589</v>
      </c>
      <c r="AQ7" s="124">
        <f>IFERROR(AN7/AM7,"-")</f>
        <v>89056.973942598182</v>
      </c>
      <c r="AR7" s="540">
        <f>BX8</f>
        <v>44846</v>
      </c>
      <c r="AS7" s="219" t="s">
        <v>104</v>
      </c>
      <c r="AT7" s="120">
        <v>20844</v>
      </c>
      <c r="AU7" s="128">
        <v>11616</v>
      </c>
      <c r="AV7" s="128">
        <v>1094736340</v>
      </c>
      <c r="AW7" s="129">
        <f>IFERROR(AU7/$AR$7,"-")</f>
        <v>0.25901975650002229</v>
      </c>
      <c r="AX7" s="129">
        <f>IFERROR(AU7/AT7,"-")</f>
        <v>0.55728267127230857</v>
      </c>
      <c r="AY7" s="128">
        <f>IFERROR(AV7/AU7,"-")</f>
        <v>94243.830922865018</v>
      </c>
      <c r="AZ7" s="540">
        <f>BY8</f>
        <v>19568</v>
      </c>
      <c r="BA7" s="219" t="s">
        <v>104</v>
      </c>
      <c r="BB7" s="120">
        <v>6272</v>
      </c>
      <c r="BC7" s="128">
        <v>3416</v>
      </c>
      <c r="BD7" s="128">
        <v>361394050</v>
      </c>
      <c r="BE7" s="129">
        <f>IFERROR(BC7/$AZ$7,"-")</f>
        <v>0.17457072771872445</v>
      </c>
      <c r="BF7" s="129">
        <f>IFERROR(BC7/BB7,"-")</f>
        <v>0.5446428571428571</v>
      </c>
      <c r="BG7" s="155">
        <f>IFERROR(BD7/BC7,"-")</f>
        <v>105794.51112412178</v>
      </c>
      <c r="BH7" s="540">
        <f>BZ8</f>
        <v>398561</v>
      </c>
      <c r="BI7" s="219" t="s">
        <v>104</v>
      </c>
      <c r="BJ7" s="120">
        <f>SUM(F7,N7,V7,AD7,AL7,AT7,BB7)</f>
        <v>205621</v>
      </c>
      <c r="BK7" s="128">
        <f t="shared" ref="BK7:BK70" si="0">SUM(G7,O7,W7,AE7,AM7,AU7,BC7)</f>
        <v>125245</v>
      </c>
      <c r="BL7" s="128">
        <f t="shared" ref="BL7:BL70" si="1">SUM(H7,P7,X7,AF7,AN7,AV7,BD7)</f>
        <v>10555211580</v>
      </c>
      <c r="BM7" s="129">
        <f>IFERROR(BK7/$BH$7,"-")</f>
        <v>0.31424298915347965</v>
      </c>
      <c r="BN7" s="129">
        <f>IFERROR(BK7/BJ7,"-")</f>
        <v>0.60910607379596438</v>
      </c>
      <c r="BO7" s="128">
        <f>IFERROR(BL7/BK7,"-")</f>
        <v>84276.510679069019</v>
      </c>
      <c r="BP7" s="182"/>
      <c r="BR7" s="189"/>
      <c r="BS7" s="190" t="s">
        <v>170</v>
      </c>
      <c r="BT7" s="190" t="s">
        <v>171</v>
      </c>
      <c r="BU7" s="190" t="s">
        <v>172</v>
      </c>
      <c r="BV7" s="190" t="s">
        <v>173</v>
      </c>
      <c r="BW7" s="190" t="s">
        <v>174</v>
      </c>
      <c r="BX7" s="190" t="s">
        <v>175</v>
      </c>
      <c r="BY7" s="190" t="s">
        <v>176</v>
      </c>
      <c r="BZ7" s="186" t="s">
        <v>134</v>
      </c>
    </row>
    <row r="8" spans="2:78" s="75" customFormat="1" ht="13.5" customHeight="1">
      <c r="B8" s="546"/>
      <c r="C8" s="549"/>
      <c r="D8" s="536"/>
      <c r="E8" s="220" t="s">
        <v>136</v>
      </c>
      <c r="F8" s="121">
        <v>273</v>
      </c>
      <c r="G8" s="130">
        <v>166</v>
      </c>
      <c r="H8" s="130">
        <v>15867750</v>
      </c>
      <c r="I8" s="131">
        <f t="shared" ref="I8:I17" si="2">IFERROR(G8/$D$7,"-")</f>
        <v>0.25816485225505442</v>
      </c>
      <c r="J8" s="131">
        <f t="shared" ref="J8:J71" si="3">IFERROR(G8/F8,"-")</f>
        <v>0.60805860805860801</v>
      </c>
      <c r="K8" s="156">
        <f t="shared" ref="K8:K71" si="4">IFERROR(H8/G8,"-")</f>
        <v>95588.855421686749</v>
      </c>
      <c r="L8" s="536"/>
      <c r="M8" s="220" t="s">
        <v>136</v>
      </c>
      <c r="N8" s="121">
        <v>964</v>
      </c>
      <c r="O8" s="130">
        <v>589</v>
      </c>
      <c r="P8" s="130">
        <v>56496810</v>
      </c>
      <c r="Q8" s="131">
        <f>IFERROR(O8/$L$7,"-")</f>
        <v>0.25958572058175405</v>
      </c>
      <c r="R8" s="131">
        <f t="shared" ref="R8:R71" si="5">IFERROR(O8/N8,"-")</f>
        <v>0.61099585062240669</v>
      </c>
      <c r="S8" s="125">
        <f t="shared" ref="S8:S71" si="6">IFERROR(P8/O8,"-")</f>
        <v>95919.881154499148</v>
      </c>
      <c r="T8" s="536"/>
      <c r="U8" s="220" t="s">
        <v>136</v>
      </c>
      <c r="V8" s="121">
        <v>61107</v>
      </c>
      <c r="W8" s="130">
        <v>38620</v>
      </c>
      <c r="X8" s="130">
        <v>2798491990</v>
      </c>
      <c r="Y8" s="131">
        <f t="shared" ref="Y8:Y17" si="7">IFERROR(W8/$T$7,"-")</f>
        <v>0.28825843241750448</v>
      </c>
      <c r="Z8" s="131">
        <f t="shared" ref="Z8:Z71" si="8">IFERROR(W8/V8,"-")</f>
        <v>0.63200615314121134</v>
      </c>
      <c r="AA8" s="130">
        <f t="shared" ref="AA8:AA71" si="9">IFERROR(X8/W8,"-")</f>
        <v>72462.247281201446</v>
      </c>
      <c r="AB8" s="536"/>
      <c r="AC8" s="220" t="s">
        <v>136</v>
      </c>
      <c r="AD8" s="121">
        <v>54755</v>
      </c>
      <c r="AE8" s="130">
        <v>34913</v>
      </c>
      <c r="AF8" s="130">
        <v>2858859200</v>
      </c>
      <c r="AG8" s="131">
        <f t="shared" ref="AG8:AG17" si="10">IFERROR(AE8/$AB$7,"-")</f>
        <v>0.30254161647847899</v>
      </c>
      <c r="AH8" s="131">
        <f t="shared" ref="AH8:AH71" si="11">IFERROR(AE8/AD8,"-")</f>
        <v>0.63762213496484343</v>
      </c>
      <c r="AI8" s="125">
        <f t="shared" ref="AI8:AI71" si="12">IFERROR(AF8/AE8,"-")</f>
        <v>81885.234726319715</v>
      </c>
      <c r="AJ8" s="536"/>
      <c r="AK8" s="220" t="s">
        <v>136</v>
      </c>
      <c r="AL8" s="121">
        <v>34698</v>
      </c>
      <c r="AM8" s="130">
        <v>20785</v>
      </c>
      <c r="AN8" s="130">
        <v>1776128880</v>
      </c>
      <c r="AO8" s="131">
        <f t="shared" ref="AO8:AO17" si="13">IFERROR(AM8/$AJ$7,"-")</f>
        <v>0.25391221490611904</v>
      </c>
      <c r="AP8" s="131">
        <f t="shared" ref="AP8:AP71" si="14">IFERROR(AM8/AL8,"-")</f>
        <v>0.59902588045420491</v>
      </c>
      <c r="AQ8" s="125">
        <f t="shared" ref="AQ8:AQ71" si="15">IFERROR(AN8/AM8,"-")</f>
        <v>85452.435891267742</v>
      </c>
      <c r="AR8" s="536"/>
      <c r="AS8" s="220" t="s">
        <v>136</v>
      </c>
      <c r="AT8" s="121">
        <v>14805</v>
      </c>
      <c r="AU8" s="130">
        <v>8149</v>
      </c>
      <c r="AV8" s="130">
        <v>727788020</v>
      </c>
      <c r="AW8" s="131">
        <f t="shared" ref="AW8:AW17" si="16">IFERROR(AU8/$AR$7,"-")</f>
        <v>0.18171074343308211</v>
      </c>
      <c r="AX8" s="131">
        <f t="shared" ref="AX8:AX71" si="17">IFERROR(AU8/AT8,"-")</f>
        <v>0.5504221546774738</v>
      </c>
      <c r="AY8" s="130">
        <f t="shared" ref="AY8:AY71" si="18">IFERROR(AV8/AU8,"-")</f>
        <v>89310.101852988097</v>
      </c>
      <c r="AZ8" s="536"/>
      <c r="BA8" s="220" t="s">
        <v>136</v>
      </c>
      <c r="BB8" s="121">
        <v>3748</v>
      </c>
      <c r="BC8" s="130">
        <v>1948</v>
      </c>
      <c r="BD8" s="130">
        <v>193400930</v>
      </c>
      <c r="BE8" s="131">
        <f t="shared" ref="BE8:BE17" si="19">IFERROR(BC8/$AZ$7,"-")</f>
        <v>9.9550286181520856E-2</v>
      </c>
      <c r="BF8" s="131">
        <f t="shared" ref="BF8:BF71" si="20">IFERROR(BC8/BB8,"-")</f>
        <v>0.51974386339381007</v>
      </c>
      <c r="BG8" s="156">
        <f t="shared" ref="BG8:BG71" si="21">IFERROR(BD8/BC8,"-")</f>
        <v>99281.791581108831</v>
      </c>
      <c r="BH8" s="536"/>
      <c r="BI8" s="220" t="s">
        <v>136</v>
      </c>
      <c r="BJ8" s="121">
        <f t="shared" ref="BJ8:BJ71" si="22">SUM(F8,N8,V8,AD8,AL8,AT8,BB8)</f>
        <v>170350</v>
      </c>
      <c r="BK8" s="130">
        <f t="shared" si="0"/>
        <v>105170</v>
      </c>
      <c r="BL8" s="130">
        <f t="shared" si="1"/>
        <v>8427033580</v>
      </c>
      <c r="BM8" s="131">
        <f>IFERROR(BK8/$BH$7,"-")</f>
        <v>0.26387428775018129</v>
      </c>
      <c r="BN8" s="131">
        <f>IFERROR(BK8/BJ8,"-")</f>
        <v>0.61737599060757264</v>
      </c>
      <c r="BO8" s="130">
        <f>IFERROR(BL8/BK8,"-")</f>
        <v>80127.732052866791</v>
      </c>
      <c r="BP8" s="182"/>
      <c r="BR8" s="191" t="s">
        <v>50</v>
      </c>
      <c r="BS8" s="105">
        <v>643</v>
      </c>
      <c r="BT8" s="105">
        <v>2269</v>
      </c>
      <c r="BU8" s="105">
        <v>133977</v>
      </c>
      <c r="BV8" s="105">
        <v>115399</v>
      </c>
      <c r="BW8" s="105">
        <v>81859</v>
      </c>
      <c r="BX8" s="105">
        <v>44846</v>
      </c>
      <c r="BY8" s="105">
        <v>19568</v>
      </c>
      <c r="BZ8" s="105">
        <f>市区町村別_歯科医療費!D6</f>
        <v>398561</v>
      </c>
    </row>
    <row r="9" spans="2:78" s="75" customFormat="1" ht="13.5" customHeight="1">
      <c r="B9" s="546"/>
      <c r="C9" s="549"/>
      <c r="D9" s="536"/>
      <c r="E9" s="220" t="s">
        <v>103</v>
      </c>
      <c r="F9" s="121">
        <v>352</v>
      </c>
      <c r="G9" s="130">
        <v>197</v>
      </c>
      <c r="H9" s="130">
        <v>16560060</v>
      </c>
      <c r="I9" s="131">
        <f t="shared" si="2"/>
        <v>0.30637636080870917</v>
      </c>
      <c r="J9" s="131">
        <f t="shared" si="3"/>
        <v>0.55965909090909094</v>
      </c>
      <c r="K9" s="156">
        <f t="shared" si="4"/>
        <v>84061.21827411167</v>
      </c>
      <c r="L9" s="536"/>
      <c r="M9" s="220" t="s">
        <v>103</v>
      </c>
      <c r="N9" s="121">
        <v>1421</v>
      </c>
      <c r="O9" s="130">
        <v>851</v>
      </c>
      <c r="P9" s="130">
        <v>88828840</v>
      </c>
      <c r="Q9" s="131">
        <f t="shared" ref="Q9:Q17" si="23">IFERROR(O9/$L$7,"-")</f>
        <v>0.37505509034817103</v>
      </c>
      <c r="R9" s="131">
        <f>IFERROR(O9/N9,"-")</f>
        <v>0.59887403237156933</v>
      </c>
      <c r="S9" s="125">
        <f t="shared" si="6"/>
        <v>104381.71562867214</v>
      </c>
      <c r="T9" s="536"/>
      <c r="U9" s="220" t="s">
        <v>103</v>
      </c>
      <c r="V9" s="121">
        <v>81649</v>
      </c>
      <c r="W9" s="130">
        <v>49465</v>
      </c>
      <c r="X9" s="130">
        <v>3688845360</v>
      </c>
      <c r="Y9" s="131">
        <f t="shared" si="7"/>
        <v>0.36920516208005849</v>
      </c>
      <c r="Z9" s="131">
        <f t="shared" si="8"/>
        <v>0.60582493355705525</v>
      </c>
      <c r="AA9" s="130">
        <f t="shared" si="9"/>
        <v>74574.858182553318</v>
      </c>
      <c r="AB9" s="536"/>
      <c r="AC9" s="220" t="s">
        <v>103</v>
      </c>
      <c r="AD9" s="121">
        <v>77522</v>
      </c>
      <c r="AE9" s="130">
        <v>48071</v>
      </c>
      <c r="AF9" s="130">
        <v>4065204070</v>
      </c>
      <c r="AG9" s="131">
        <f t="shared" si="10"/>
        <v>0.41656340176258028</v>
      </c>
      <c r="AH9" s="131">
        <f t="shared" si="11"/>
        <v>0.62009494079100125</v>
      </c>
      <c r="AI9" s="125">
        <f t="shared" si="12"/>
        <v>84566.663268914737</v>
      </c>
      <c r="AJ9" s="536"/>
      <c r="AK9" s="220" t="s">
        <v>103</v>
      </c>
      <c r="AL9" s="121">
        <v>55848</v>
      </c>
      <c r="AM9" s="130">
        <v>32811</v>
      </c>
      <c r="AN9" s="130">
        <v>2946190280</v>
      </c>
      <c r="AO9" s="131">
        <f t="shared" si="13"/>
        <v>0.40082336700912546</v>
      </c>
      <c r="AP9" s="131">
        <f t="shared" si="14"/>
        <v>0.58750537172324879</v>
      </c>
      <c r="AQ9" s="125">
        <f t="shared" si="15"/>
        <v>89792.760964310743</v>
      </c>
      <c r="AR9" s="536"/>
      <c r="AS9" s="220" t="s">
        <v>103</v>
      </c>
      <c r="AT9" s="121">
        <v>28772</v>
      </c>
      <c r="AU9" s="130">
        <v>15911</v>
      </c>
      <c r="AV9" s="130">
        <v>1540617330</v>
      </c>
      <c r="AW9" s="131">
        <f t="shared" si="16"/>
        <v>0.35479195468938146</v>
      </c>
      <c r="AX9" s="131">
        <f t="shared" si="17"/>
        <v>0.55300291950507441</v>
      </c>
      <c r="AY9" s="130">
        <f t="shared" si="18"/>
        <v>96827.184337879458</v>
      </c>
      <c r="AZ9" s="536"/>
      <c r="BA9" s="220" t="s">
        <v>103</v>
      </c>
      <c r="BB9" s="121">
        <v>9652</v>
      </c>
      <c r="BC9" s="130">
        <v>5163</v>
      </c>
      <c r="BD9" s="130">
        <v>558042480</v>
      </c>
      <c r="BE9" s="131">
        <f t="shared" si="19"/>
        <v>0.26384914145543747</v>
      </c>
      <c r="BF9" s="131">
        <f t="shared" si="20"/>
        <v>0.53491504351429753</v>
      </c>
      <c r="BG9" s="156">
        <f t="shared" si="21"/>
        <v>108084.92736780942</v>
      </c>
      <c r="BH9" s="536"/>
      <c r="BI9" s="220" t="s">
        <v>103</v>
      </c>
      <c r="BJ9" s="121">
        <f t="shared" si="22"/>
        <v>255216</v>
      </c>
      <c r="BK9" s="130">
        <f t="shared" si="0"/>
        <v>152469</v>
      </c>
      <c r="BL9" s="130">
        <f t="shared" si="1"/>
        <v>12904288420</v>
      </c>
      <c r="BM9" s="131">
        <f t="shared" ref="BM9:BM17" si="24">IFERROR(BK9/$BH$7,"-")</f>
        <v>0.38254871901666243</v>
      </c>
      <c r="BN9" s="131">
        <f t="shared" ref="BN9:BN71" si="25">IFERROR(BK9/BJ9,"-")</f>
        <v>0.59741160428813245</v>
      </c>
      <c r="BO9" s="130">
        <f t="shared" ref="BO9:BO71" si="26">IFERROR(BL9/BK9,"-")</f>
        <v>84635.489312581572</v>
      </c>
      <c r="BP9" s="182"/>
      <c r="BR9" s="191" t="s">
        <v>67</v>
      </c>
      <c r="BS9" s="105">
        <v>15</v>
      </c>
      <c r="BT9" s="105">
        <v>79</v>
      </c>
      <c r="BU9" s="105">
        <v>5281</v>
      </c>
      <c r="BV9" s="105">
        <v>4289</v>
      </c>
      <c r="BW9" s="105">
        <v>3117</v>
      </c>
      <c r="BX9" s="105">
        <v>1894</v>
      </c>
      <c r="BY9" s="105">
        <v>813</v>
      </c>
      <c r="BZ9" s="105">
        <f>市区町村別_歯科医療費!D7</f>
        <v>15488</v>
      </c>
    </row>
    <row r="10" spans="2:78" s="75" customFormat="1" ht="13.5" customHeight="1">
      <c r="B10" s="546"/>
      <c r="C10" s="549"/>
      <c r="D10" s="536"/>
      <c r="E10" s="221" t="s">
        <v>106</v>
      </c>
      <c r="F10" s="121">
        <v>152</v>
      </c>
      <c r="G10" s="130">
        <v>93</v>
      </c>
      <c r="H10" s="130">
        <v>9343570</v>
      </c>
      <c r="I10" s="131">
        <f t="shared" si="2"/>
        <v>0.14463452566096424</v>
      </c>
      <c r="J10" s="131">
        <f t="shared" si="3"/>
        <v>0.61184210526315785</v>
      </c>
      <c r="K10" s="156">
        <f t="shared" si="4"/>
        <v>100468.49462365592</v>
      </c>
      <c r="L10" s="536"/>
      <c r="M10" s="221" t="s">
        <v>106</v>
      </c>
      <c r="N10" s="121">
        <v>694</v>
      </c>
      <c r="O10" s="130">
        <v>407</v>
      </c>
      <c r="P10" s="130">
        <v>40313900</v>
      </c>
      <c r="Q10" s="131">
        <f t="shared" si="23"/>
        <v>0.17937417364477742</v>
      </c>
      <c r="R10" s="131">
        <f t="shared" si="5"/>
        <v>0.58645533141210371</v>
      </c>
      <c r="S10" s="125">
        <f t="shared" si="6"/>
        <v>99051.351351351346</v>
      </c>
      <c r="T10" s="536"/>
      <c r="U10" s="221" t="s">
        <v>106</v>
      </c>
      <c r="V10" s="121">
        <v>27462</v>
      </c>
      <c r="W10" s="130">
        <v>17184</v>
      </c>
      <c r="X10" s="130">
        <v>1323639800</v>
      </c>
      <c r="Y10" s="131">
        <f t="shared" si="7"/>
        <v>0.1282608208871672</v>
      </c>
      <c r="Z10" s="131">
        <f t="shared" si="8"/>
        <v>0.62573738256499889</v>
      </c>
      <c r="AA10" s="130">
        <f t="shared" si="9"/>
        <v>77027.455772811925</v>
      </c>
      <c r="AB10" s="536"/>
      <c r="AC10" s="221" t="s">
        <v>106</v>
      </c>
      <c r="AD10" s="121">
        <v>30295</v>
      </c>
      <c r="AE10" s="130">
        <v>19314</v>
      </c>
      <c r="AF10" s="130">
        <v>1643270820</v>
      </c>
      <c r="AG10" s="131">
        <f t="shared" si="10"/>
        <v>0.16736713489718283</v>
      </c>
      <c r="AH10" s="131">
        <f t="shared" si="11"/>
        <v>0.63753094570061064</v>
      </c>
      <c r="AI10" s="125">
        <f t="shared" si="12"/>
        <v>85081.848400124261</v>
      </c>
      <c r="AJ10" s="536"/>
      <c r="AK10" s="221" t="s">
        <v>106</v>
      </c>
      <c r="AL10" s="121">
        <v>23362</v>
      </c>
      <c r="AM10" s="130">
        <v>14057</v>
      </c>
      <c r="AN10" s="130">
        <v>1259256520</v>
      </c>
      <c r="AO10" s="131">
        <f t="shared" si="13"/>
        <v>0.1717221075263563</v>
      </c>
      <c r="AP10" s="131">
        <f t="shared" si="14"/>
        <v>0.60170362126530264</v>
      </c>
      <c r="AQ10" s="125">
        <f t="shared" si="15"/>
        <v>89582.166891939953</v>
      </c>
      <c r="AR10" s="536"/>
      <c r="AS10" s="221" t="s">
        <v>106</v>
      </c>
      <c r="AT10" s="121">
        <v>12442</v>
      </c>
      <c r="AU10" s="130">
        <v>6987</v>
      </c>
      <c r="AV10" s="130">
        <v>670462830</v>
      </c>
      <c r="AW10" s="131">
        <f t="shared" si="16"/>
        <v>0.15579984836997726</v>
      </c>
      <c r="AX10" s="131">
        <f t="shared" si="17"/>
        <v>0.56156566468413438</v>
      </c>
      <c r="AY10" s="130">
        <f t="shared" si="18"/>
        <v>95958.613138686138</v>
      </c>
      <c r="AZ10" s="536"/>
      <c r="BA10" s="221" t="s">
        <v>106</v>
      </c>
      <c r="BB10" s="121">
        <v>4290</v>
      </c>
      <c r="BC10" s="130">
        <v>2357</v>
      </c>
      <c r="BD10" s="130">
        <v>256037890</v>
      </c>
      <c r="BE10" s="131">
        <f t="shared" si="19"/>
        <v>0.12045175797219951</v>
      </c>
      <c r="BF10" s="131">
        <f t="shared" si="20"/>
        <v>0.54941724941724945</v>
      </c>
      <c r="BG10" s="156">
        <f t="shared" si="21"/>
        <v>108628.71871022486</v>
      </c>
      <c r="BH10" s="536"/>
      <c r="BI10" s="221" t="s">
        <v>106</v>
      </c>
      <c r="BJ10" s="121">
        <f t="shared" si="22"/>
        <v>98697</v>
      </c>
      <c r="BK10" s="130">
        <f t="shared" si="0"/>
        <v>60399</v>
      </c>
      <c r="BL10" s="130">
        <f t="shared" si="1"/>
        <v>5202325330</v>
      </c>
      <c r="BM10" s="131">
        <f t="shared" si="24"/>
        <v>0.15154267477249406</v>
      </c>
      <c r="BN10" s="131">
        <f t="shared" si="25"/>
        <v>0.61196388947992342</v>
      </c>
      <c r="BO10" s="130">
        <f t="shared" si="26"/>
        <v>86132.640109935601</v>
      </c>
      <c r="BP10" s="182"/>
      <c r="BR10" s="191" t="s">
        <v>68</v>
      </c>
      <c r="BS10" s="105">
        <v>11</v>
      </c>
      <c r="BT10" s="105">
        <v>56</v>
      </c>
      <c r="BU10" s="105">
        <v>3321</v>
      </c>
      <c r="BV10" s="105">
        <v>2698</v>
      </c>
      <c r="BW10" s="105">
        <v>1947</v>
      </c>
      <c r="BX10" s="105">
        <v>1197</v>
      </c>
      <c r="BY10" s="105">
        <v>499</v>
      </c>
      <c r="BZ10" s="105">
        <f>市区町村別_歯科医療費!D8</f>
        <v>9729</v>
      </c>
    </row>
    <row r="11" spans="2:78" s="75" customFormat="1" ht="13.5" customHeight="1">
      <c r="B11" s="546"/>
      <c r="C11" s="549"/>
      <c r="D11" s="536"/>
      <c r="E11" s="221" t="s">
        <v>119</v>
      </c>
      <c r="F11" s="121">
        <v>169</v>
      </c>
      <c r="G11" s="130">
        <v>104</v>
      </c>
      <c r="H11" s="130">
        <v>10378050</v>
      </c>
      <c r="I11" s="131">
        <f t="shared" si="2"/>
        <v>0.16174183514774496</v>
      </c>
      <c r="J11" s="131">
        <f t="shared" si="3"/>
        <v>0.61538461538461542</v>
      </c>
      <c r="K11" s="156">
        <f t="shared" si="4"/>
        <v>99788.942307692312</v>
      </c>
      <c r="L11" s="536"/>
      <c r="M11" s="221" t="s">
        <v>119</v>
      </c>
      <c r="N11" s="121">
        <v>774</v>
      </c>
      <c r="O11" s="130">
        <v>439</v>
      </c>
      <c r="P11" s="130">
        <v>48982820</v>
      </c>
      <c r="Q11" s="131">
        <f t="shared" si="23"/>
        <v>0.19347730277655356</v>
      </c>
      <c r="R11" s="131">
        <f t="shared" si="5"/>
        <v>0.56718346253229979</v>
      </c>
      <c r="S11" s="125">
        <f>IFERROR(P11/O11,"-")</f>
        <v>111578.17767653758</v>
      </c>
      <c r="T11" s="536"/>
      <c r="U11" s="221" t="s">
        <v>119</v>
      </c>
      <c r="V11" s="121">
        <v>29197</v>
      </c>
      <c r="W11" s="130">
        <v>18781</v>
      </c>
      <c r="X11" s="130">
        <v>1486957030</v>
      </c>
      <c r="Y11" s="131">
        <f t="shared" si="7"/>
        <v>0.14018077729759584</v>
      </c>
      <c r="Z11" s="131">
        <f t="shared" si="8"/>
        <v>0.64325101894030212</v>
      </c>
      <c r="AA11" s="130">
        <f t="shared" si="9"/>
        <v>79173.474788349922</v>
      </c>
      <c r="AB11" s="536"/>
      <c r="AC11" s="221" t="s">
        <v>119</v>
      </c>
      <c r="AD11" s="121">
        <v>33566</v>
      </c>
      <c r="AE11" s="130">
        <v>21419</v>
      </c>
      <c r="AF11" s="130">
        <v>1878521180</v>
      </c>
      <c r="AG11" s="131">
        <f t="shared" si="10"/>
        <v>0.18560819417845908</v>
      </c>
      <c r="AH11" s="131">
        <f t="shared" si="11"/>
        <v>0.63811595066436277</v>
      </c>
      <c r="AI11" s="125">
        <f t="shared" si="12"/>
        <v>87703.495961529479</v>
      </c>
      <c r="AJ11" s="536"/>
      <c r="AK11" s="221" t="s">
        <v>119</v>
      </c>
      <c r="AL11" s="121">
        <v>25377</v>
      </c>
      <c r="AM11" s="130">
        <v>15605</v>
      </c>
      <c r="AN11" s="130">
        <v>1469717210</v>
      </c>
      <c r="AO11" s="131">
        <f t="shared" si="13"/>
        <v>0.19063267325523156</v>
      </c>
      <c r="AP11" s="131">
        <f t="shared" si="14"/>
        <v>0.6149269023131182</v>
      </c>
      <c r="AQ11" s="125">
        <f t="shared" si="15"/>
        <v>94182.454982377443</v>
      </c>
      <c r="AR11" s="536"/>
      <c r="AS11" s="221" t="s">
        <v>119</v>
      </c>
      <c r="AT11" s="121">
        <v>13134</v>
      </c>
      <c r="AU11" s="130">
        <v>7642</v>
      </c>
      <c r="AV11" s="130">
        <v>762760600</v>
      </c>
      <c r="AW11" s="131">
        <f t="shared" si="16"/>
        <v>0.17040538732551397</v>
      </c>
      <c r="AX11" s="131">
        <f t="shared" si="17"/>
        <v>0.581848637125019</v>
      </c>
      <c r="AY11" s="130">
        <f t="shared" si="18"/>
        <v>99811.646165925151</v>
      </c>
      <c r="AZ11" s="536"/>
      <c r="BA11" s="221" t="s">
        <v>119</v>
      </c>
      <c r="BB11" s="121">
        <v>4368</v>
      </c>
      <c r="BC11" s="130">
        <v>2409</v>
      </c>
      <c r="BD11" s="130">
        <v>269338230</v>
      </c>
      <c r="BE11" s="131">
        <f t="shared" si="19"/>
        <v>0.12310915780866721</v>
      </c>
      <c r="BF11" s="131">
        <f t="shared" si="20"/>
        <v>0.55151098901098905</v>
      </c>
      <c r="BG11" s="156">
        <f t="shared" si="21"/>
        <v>111804.99377334994</v>
      </c>
      <c r="BH11" s="536"/>
      <c r="BI11" s="221" t="s">
        <v>119</v>
      </c>
      <c r="BJ11" s="121">
        <f t="shared" si="22"/>
        <v>106585</v>
      </c>
      <c r="BK11" s="130">
        <f t="shared" si="0"/>
        <v>66399</v>
      </c>
      <c r="BL11" s="130">
        <f t="shared" si="1"/>
        <v>5926655120</v>
      </c>
      <c r="BM11" s="131">
        <f t="shared" si="24"/>
        <v>0.16659683210349233</v>
      </c>
      <c r="BN11" s="131">
        <f t="shared" si="25"/>
        <v>0.62296758455692636</v>
      </c>
      <c r="BO11" s="130">
        <f t="shared" si="26"/>
        <v>89258.198466844377</v>
      </c>
      <c r="BP11" s="182"/>
      <c r="BR11" s="191" t="s">
        <v>69</v>
      </c>
      <c r="BS11" s="105">
        <v>16</v>
      </c>
      <c r="BT11" s="105">
        <v>63</v>
      </c>
      <c r="BU11" s="105">
        <v>3556</v>
      </c>
      <c r="BV11" s="105">
        <v>3149</v>
      </c>
      <c r="BW11" s="105">
        <v>2347</v>
      </c>
      <c r="BX11" s="105">
        <v>1157</v>
      </c>
      <c r="BY11" s="105">
        <v>520</v>
      </c>
      <c r="BZ11" s="105">
        <f>市区町村別_歯科医療費!D9</f>
        <v>10808</v>
      </c>
    </row>
    <row r="12" spans="2:78" s="75" customFormat="1">
      <c r="B12" s="546"/>
      <c r="C12" s="549"/>
      <c r="D12" s="536"/>
      <c r="E12" s="221" t="s">
        <v>120</v>
      </c>
      <c r="F12" s="121">
        <v>98</v>
      </c>
      <c r="G12" s="130">
        <v>59</v>
      </c>
      <c r="H12" s="130">
        <v>5525590</v>
      </c>
      <c r="I12" s="131">
        <f t="shared" si="2"/>
        <v>9.1757387247278388E-2</v>
      </c>
      <c r="J12" s="131">
        <f t="shared" si="3"/>
        <v>0.60204081632653061</v>
      </c>
      <c r="K12" s="156">
        <f t="shared" si="4"/>
        <v>93654.067796610165</v>
      </c>
      <c r="L12" s="536"/>
      <c r="M12" s="221" t="s">
        <v>120</v>
      </c>
      <c r="N12" s="121">
        <v>449</v>
      </c>
      <c r="O12" s="130">
        <v>250</v>
      </c>
      <c r="P12" s="130">
        <v>24322770</v>
      </c>
      <c r="Q12" s="131">
        <f t="shared" si="23"/>
        <v>0.11018069634200088</v>
      </c>
      <c r="R12" s="131">
        <f t="shared" si="5"/>
        <v>0.55679287305122493</v>
      </c>
      <c r="S12" s="125">
        <f t="shared" si="6"/>
        <v>97291.08</v>
      </c>
      <c r="T12" s="536"/>
      <c r="U12" s="221" t="s">
        <v>120</v>
      </c>
      <c r="V12" s="121">
        <v>15128</v>
      </c>
      <c r="W12" s="130">
        <v>9884</v>
      </c>
      <c r="X12" s="130">
        <v>751355940</v>
      </c>
      <c r="Y12" s="131">
        <f t="shared" si="7"/>
        <v>7.3773856706748173E-2</v>
      </c>
      <c r="Z12" s="131">
        <f t="shared" si="8"/>
        <v>0.65335801163405605</v>
      </c>
      <c r="AA12" s="130">
        <f t="shared" si="9"/>
        <v>76017.395791177667</v>
      </c>
      <c r="AB12" s="536"/>
      <c r="AC12" s="221" t="s">
        <v>120</v>
      </c>
      <c r="AD12" s="121">
        <v>16187</v>
      </c>
      <c r="AE12" s="130">
        <v>10714</v>
      </c>
      <c r="AF12" s="130">
        <v>892953900</v>
      </c>
      <c r="AG12" s="131">
        <f t="shared" si="10"/>
        <v>9.28430922278356E-2</v>
      </c>
      <c r="AH12" s="131">
        <f t="shared" si="11"/>
        <v>0.66188917032186323</v>
      </c>
      <c r="AI12" s="125">
        <f t="shared" si="12"/>
        <v>83344.586522307261</v>
      </c>
      <c r="AJ12" s="536"/>
      <c r="AK12" s="221" t="s">
        <v>120</v>
      </c>
      <c r="AL12" s="121">
        <v>10998</v>
      </c>
      <c r="AM12" s="130">
        <v>6861</v>
      </c>
      <c r="AN12" s="130">
        <v>599498460</v>
      </c>
      <c r="AO12" s="131">
        <f t="shared" si="13"/>
        <v>8.3814852368096354E-2</v>
      </c>
      <c r="AP12" s="131">
        <f t="shared" si="14"/>
        <v>0.62384069830878341</v>
      </c>
      <c r="AQ12" s="125">
        <f t="shared" si="15"/>
        <v>87377.708788806296</v>
      </c>
      <c r="AR12" s="536"/>
      <c r="AS12" s="221" t="s">
        <v>120</v>
      </c>
      <c r="AT12" s="121">
        <v>4882</v>
      </c>
      <c r="AU12" s="130">
        <v>2829</v>
      </c>
      <c r="AV12" s="130">
        <v>254800390</v>
      </c>
      <c r="AW12" s="131">
        <f t="shared" si="16"/>
        <v>6.3082549168264723E-2</v>
      </c>
      <c r="AX12" s="131">
        <f t="shared" si="17"/>
        <v>0.57947562474395742</v>
      </c>
      <c r="AY12" s="130">
        <f t="shared" si="18"/>
        <v>90067.299399080948</v>
      </c>
      <c r="AZ12" s="536"/>
      <c r="BA12" s="221" t="s">
        <v>120</v>
      </c>
      <c r="BB12" s="121">
        <v>1315</v>
      </c>
      <c r="BC12" s="130">
        <v>775</v>
      </c>
      <c r="BD12" s="130">
        <v>75304010</v>
      </c>
      <c r="BE12" s="131">
        <f t="shared" si="19"/>
        <v>3.9605478331970562E-2</v>
      </c>
      <c r="BF12" s="131">
        <f t="shared" si="20"/>
        <v>0.58935361216730042</v>
      </c>
      <c r="BG12" s="156">
        <f t="shared" si="21"/>
        <v>97166.464516129039</v>
      </c>
      <c r="BH12" s="536"/>
      <c r="BI12" s="221" t="s">
        <v>120</v>
      </c>
      <c r="BJ12" s="121">
        <f t="shared" si="22"/>
        <v>49057</v>
      </c>
      <c r="BK12" s="130">
        <f t="shared" si="0"/>
        <v>31372</v>
      </c>
      <c r="BL12" s="130">
        <f t="shared" si="1"/>
        <v>2603761060</v>
      </c>
      <c r="BM12" s="131">
        <f t="shared" si="24"/>
        <v>7.8713170631346266E-2</v>
      </c>
      <c r="BN12" s="131">
        <f t="shared" si="25"/>
        <v>0.63950098864586091</v>
      </c>
      <c r="BO12" s="130">
        <f t="shared" si="26"/>
        <v>82996.336223383914</v>
      </c>
      <c r="BP12" s="182"/>
      <c r="BR12" s="191" t="s">
        <v>70</v>
      </c>
      <c r="BS12" s="105">
        <v>14</v>
      </c>
      <c r="BT12" s="105">
        <v>63</v>
      </c>
      <c r="BU12" s="105">
        <v>3553</v>
      </c>
      <c r="BV12" s="105">
        <v>2747</v>
      </c>
      <c r="BW12" s="105">
        <v>1984</v>
      </c>
      <c r="BX12" s="105">
        <v>1095</v>
      </c>
      <c r="BY12" s="105">
        <v>507</v>
      </c>
      <c r="BZ12" s="105">
        <f>市区町村別_歯科医療費!D10</f>
        <v>9963</v>
      </c>
    </row>
    <row r="13" spans="2:78" s="75" customFormat="1">
      <c r="B13" s="546"/>
      <c r="C13" s="549"/>
      <c r="D13" s="536"/>
      <c r="E13" s="221" t="s">
        <v>121</v>
      </c>
      <c r="F13" s="121">
        <v>115</v>
      </c>
      <c r="G13" s="130">
        <v>65</v>
      </c>
      <c r="H13" s="130">
        <v>5184510</v>
      </c>
      <c r="I13" s="131">
        <f t="shared" si="2"/>
        <v>0.10108864696734059</v>
      </c>
      <c r="J13" s="131">
        <f t="shared" si="3"/>
        <v>0.56521739130434778</v>
      </c>
      <c r="K13" s="156">
        <f t="shared" si="4"/>
        <v>79761.692307692312</v>
      </c>
      <c r="L13" s="536"/>
      <c r="M13" s="221" t="s">
        <v>121</v>
      </c>
      <c r="N13" s="121">
        <v>486</v>
      </c>
      <c r="O13" s="130">
        <v>251</v>
      </c>
      <c r="P13" s="130">
        <v>23138140</v>
      </c>
      <c r="Q13" s="131">
        <f t="shared" si="23"/>
        <v>0.11062141912736889</v>
      </c>
      <c r="R13" s="131">
        <f t="shared" si="5"/>
        <v>0.51646090534979427</v>
      </c>
      <c r="S13" s="125">
        <f t="shared" si="6"/>
        <v>92183.824701195219</v>
      </c>
      <c r="T13" s="536"/>
      <c r="U13" s="221" t="s">
        <v>121</v>
      </c>
      <c r="V13" s="121">
        <v>10005</v>
      </c>
      <c r="W13" s="130">
        <v>5891</v>
      </c>
      <c r="X13" s="130">
        <v>466599270</v>
      </c>
      <c r="Y13" s="131">
        <f t="shared" si="7"/>
        <v>4.3970233696828558E-2</v>
      </c>
      <c r="Z13" s="131">
        <f t="shared" si="8"/>
        <v>0.58880559720139936</v>
      </c>
      <c r="AA13" s="130">
        <f t="shared" si="9"/>
        <v>79205.443897470715</v>
      </c>
      <c r="AB13" s="536"/>
      <c r="AC13" s="221" t="s">
        <v>121</v>
      </c>
      <c r="AD13" s="121">
        <v>12493</v>
      </c>
      <c r="AE13" s="130">
        <v>7484</v>
      </c>
      <c r="AF13" s="130">
        <v>638737000</v>
      </c>
      <c r="AG13" s="131">
        <f t="shared" si="10"/>
        <v>6.4853248295045879E-2</v>
      </c>
      <c r="AH13" s="131">
        <f t="shared" si="11"/>
        <v>0.59905547106379575</v>
      </c>
      <c r="AI13" s="125">
        <f t="shared" si="12"/>
        <v>85347.006948156064</v>
      </c>
      <c r="AJ13" s="536"/>
      <c r="AK13" s="221" t="s">
        <v>121</v>
      </c>
      <c r="AL13" s="121">
        <v>10977</v>
      </c>
      <c r="AM13" s="130">
        <v>6310</v>
      </c>
      <c r="AN13" s="130">
        <v>582533710</v>
      </c>
      <c r="AO13" s="131">
        <f t="shared" si="13"/>
        <v>7.708376598785717E-2</v>
      </c>
      <c r="AP13" s="131">
        <f t="shared" si="14"/>
        <v>0.57483829825999821</v>
      </c>
      <c r="AQ13" s="125">
        <f t="shared" si="15"/>
        <v>92319.129952456424</v>
      </c>
      <c r="AR13" s="536"/>
      <c r="AS13" s="221" t="s">
        <v>121</v>
      </c>
      <c r="AT13" s="121">
        <v>6730</v>
      </c>
      <c r="AU13" s="130">
        <v>3643</v>
      </c>
      <c r="AV13" s="130">
        <v>350707390</v>
      </c>
      <c r="AW13" s="131">
        <f t="shared" si="16"/>
        <v>8.1233554832092048E-2</v>
      </c>
      <c r="AX13" s="131">
        <f t="shared" si="17"/>
        <v>0.54130757800891527</v>
      </c>
      <c r="AY13" s="130">
        <f t="shared" si="18"/>
        <v>96268.841614054356</v>
      </c>
      <c r="AZ13" s="536"/>
      <c r="BA13" s="221" t="s">
        <v>121</v>
      </c>
      <c r="BB13" s="121">
        <v>2554</v>
      </c>
      <c r="BC13" s="130">
        <v>1386</v>
      </c>
      <c r="BD13" s="130">
        <v>144304130</v>
      </c>
      <c r="BE13" s="131">
        <f t="shared" si="19"/>
        <v>7.0829926410466065E-2</v>
      </c>
      <c r="BF13" s="131">
        <f t="shared" si="20"/>
        <v>0.54267815191855917</v>
      </c>
      <c r="BG13" s="156">
        <f t="shared" si="21"/>
        <v>104115.53391053391</v>
      </c>
      <c r="BH13" s="536"/>
      <c r="BI13" s="221" t="s">
        <v>121</v>
      </c>
      <c r="BJ13" s="121">
        <f t="shared" si="22"/>
        <v>43360</v>
      </c>
      <c r="BK13" s="130">
        <f t="shared" si="0"/>
        <v>25030</v>
      </c>
      <c r="BL13" s="130">
        <f t="shared" si="1"/>
        <v>2211204150</v>
      </c>
      <c r="BM13" s="131">
        <f t="shared" si="24"/>
        <v>6.2800926332481105E-2</v>
      </c>
      <c r="BN13" s="131">
        <f t="shared" si="25"/>
        <v>0.57726014760147604</v>
      </c>
      <c r="BO13" s="130">
        <f t="shared" si="26"/>
        <v>88342.155413503802</v>
      </c>
      <c r="BP13" s="182"/>
      <c r="BR13" s="191" t="s">
        <v>71</v>
      </c>
      <c r="BS13" s="105">
        <v>16</v>
      </c>
      <c r="BT13" s="105">
        <v>84</v>
      </c>
      <c r="BU13" s="105">
        <v>4299</v>
      </c>
      <c r="BV13" s="105">
        <v>4026</v>
      </c>
      <c r="BW13" s="105">
        <v>2788</v>
      </c>
      <c r="BX13" s="105">
        <v>1480</v>
      </c>
      <c r="BY13" s="105">
        <v>590</v>
      </c>
      <c r="BZ13" s="105">
        <f>市区町村別_歯科医療費!D11</f>
        <v>13283</v>
      </c>
    </row>
    <row r="14" spans="2:78" s="75" customFormat="1" ht="13.5" customHeight="1">
      <c r="B14" s="546"/>
      <c r="C14" s="549"/>
      <c r="D14" s="536"/>
      <c r="E14" s="222" t="s">
        <v>122</v>
      </c>
      <c r="F14" s="121">
        <v>77</v>
      </c>
      <c r="G14" s="130">
        <v>46</v>
      </c>
      <c r="H14" s="130">
        <v>4663420</v>
      </c>
      <c r="I14" s="131">
        <f t="shared" si="2"/>
        <v>7.1539657853810265E-2</v>
      </c>
      <c r="J14" s="131">
        <f t="shared" si="3"/>
        <v>0.59740259740259738</v>
      </c>
      <c r="K14" s="156">
        <f t="shared" si="4"/>
        <v>101378.69565217392</v>
      </c>
      <c r="L14" s="536"/>
      <c r="M14" s="222" t="s">
        <v>122</v>
      </c>
      <c r="N14" s="121">
        <v>229</v>
      </c>
      <c r="O14" s="130">
        <v>149</v>
      </c>
      <c r="P14" s="130">
        <v>19976520</v>
      </c>
      <c r="Q14" s="131">
        <f t="shared" si="23"/>
        <v>6.5667695019832523E-2</v>
      </c>
      <c r="R14" s="131">
        <f t="shared" si="5"/>
        <v>0.6506550218340611</v>
      </c>
      <c r="S14" s="125">
        <f t="shared" si="6"/>
        <v>134070.60402684563</v>
      </c>
      <c r="T14" s="536"/>
      <c r="U14" s="222" t="s">
        <v>122</v>
      </c>
      <c r="V14" s="121">
        <v>7078</v>
      </c>
      <c r="W14" s="130">
        <v>4589</v>
      </c>
      <c r="X14" s="130">
        <v>376864330</v>
      </c>
      <c r="Y14" s="131">
        <f t="shared" si="7"/>
        <v>3.4252147756704508E-2</v>
      </c>
      <c r="Z14" s="131">
        <f t="shared" si="8"/>
        <v>0.64834699067533197</v>
      </c>
      <c r="AA14" s="130">
        <f t="shared" si="9"/>
        <v>82123.410329047721</v>
      </c>
      <c r="AB14" s="536"/>
      <c r="AC14" s="222" t="s">
        <v>122</v>
      </c>
      <c r="AD14" s="121">
        <v>7833</v>
      </c>
      <c r="AE14" s="130">
        <v>5172</v>
      </c>
      <c r="AF14" s="130">
        <v>480218700</v>
      </c>
      <c r="AG14" s="131">
        <f t="shared" si="10"/>
        <v>4.4818412637891145E-2</v>
      </c>
      <c r="AH14" s="131">
        <f t="shared" si="11"/>
        <v>0.66028341631558785</v>
      </c>
      <c r="AI14" s="125">
        <f t="shared" si="12"/>
        <v>92849.709976798142</v>
      </c>
      <c r="AJ14" s="536"/>
      <c r="AK14" s="222" t="s">
        <v>122</v>
      </c>
      <c r="AL14" s="121">
        <v>6376</v>
      </c>
      <c r="AM14" s="130">
        <v>4049</v>
      </c>
      <c r="AN14" s="130">
        <v>419092300</v>
      </c>
      <c r="AO14" s="131">
        <f t="shared" si="13"/>
        <v>4.9463101186186E-2</v>
      </c>
      <c r="AP14" s="131">
        <f t="shared" si="14"/>
        <v>0.6350376411543287</v>
      </c>
      <c r="AQ14" s="125">
        <f t="shared" si="15"/>
        <v>103505.1370708817</v>
      </c>
      <c r="AR14" s="536"/>
      <c r="AS14" s="222" t="s">
        <v>122</v>
      </c>
      <c r="AT14" s="121">
        <v>3399</v>
      </c>
      <c r="AU14" s="130">
        <v>2156</v>
      </c>
      <c r="AV14" s="130">
        <v>242915140</v>
      </c>
      <c r="AW14" s="131">
        <f t="shared" si="16"/>
        <v>4.80756366231102E-2</v>
      </c>
      <c r="AX14" s="131">
        <f t="shared" si="17"/>
        <v>0.63430420711974111</v>
      </c>
      <c r="AY14" s="130">
        <f t="shared" si="18"/>
        <v>112669.35992578849</v>
      </c>
      <c r="AZ14" s="536"/>
      <c r="BA14" s="222" t="s">
        <v>122</v>
      </c>
      <c r="BB14" s="121">
        <v>1115</v>
      </c>
      <c r="BC14" s="130">
        <v>733</v>
      </c>
      <c r="BD14" s="130">
        <v>84971500</v>
      </c>
      <c r="BE14" s="131">
        <f t="shared" si="19"/>
        <v>3.7459116925592804E-2</v>
      </c>
      <c r="BF14" s="131">
        <f t="shared" si="20"/>
        <v>0.65739910313901351</v>
      </c>
      <c r="BG14" s="156">
        <f t="shared" si="21"/>
        <v>115922.91950886766</v>
      </c>
      <c r="BH14" s="536"/>
      <c r="BI14" s="222" t="s">
        <v>122</v>
      </c>
      <c r="BJ14" s="121">
        <f t="shared" si="22"/>
        <v>26107</v>
      </c>
      <c r="BK14" s="130">
        <f t="shared" si="0"/>
        <v>16894</v>
      </c>
      <c r="BL14" s="130">
        <f t="shared" si="1"/>
        <v>1628701910</v>
      </c>
      <c r="BM14" s="131">
        <f t="shared" si="24"/>
        <v>4.2387488991647453E-2</v>
      </c>
      <c r="BN14" s="131">
        <f t="shared" si="25"/>
        <v>0.6471061401156778</v>
      </c>
      <c r="BO14" s="130">
        <f t="shared" si="26"/>
        <v>96407.12146324139</v>
      </c>
      <c r="BP14" s="182"/>
      <c r="BR14" s="191" t="s">
        <v>72</v>
      </c>
      <c r="BS14" s="105">
        <v>24</v>
      </c>
      <c r="BT14" s="105">
        <v>89</v>
      </c>
      <c r="BU14" s="105">
        <v>4137</v>
      </c>
      <c r="BV14" s="105">
        <v>3563</v>
      </c>
      <c r="BW14" s="105">
        <v>2423</v>
      </c>
      <c r="BX14" s="105">
        <v>1236</v>
      </c>
      <c r="BY14" s="105">
        <v>522</v>
      </c>
      <c r="BZ14" s="105">
        <f>市区町村別_歯科医療費!D12</f>
        <v>11994</v>
      </c>
    </row>
    <row r="15" spans="2:78" s="75" customFormat="1">
      <c r="B15" s="546"/>
      <c r="C15" s="549"/>
      <c r="D15" s="536"/>
      <c r="E15" s="222" t="s">
        <v>123</v>
      </c>
      <c r="F15" s="121">
        <v>240</v>
      </c>
      <c r="G15" s="130">
        <v>157</v>
      </c>
      <c r="H15" s="130">
        <v>13421450</v>
      </c>
      <c r="I15" s="131">
        <f t="shared" si="2"/>
        <v>0.24416796267496113</v>
      </c>
      <c r="J15" s="131">
        <f t="shared" si="3"/>
        <v>0.65416666666666667</v>
      </c>
      <c r="K15" s="156">
        <f t="shared" si="4"/>
        <v>85486.94267515924</v>
      </c>
      <c r="L15" s="536"/>
      <c r="M15" s="222" t="s">
        <v>123</v>
      </c>
      <c r="N15" s="121">
        <v>994</v>
      </c>
      <c r="O15" s="130">
        <v>616</v>
      </c>
      <c r="P15" s="130">
        <v>64633650</v>
      </c>
      <c r="Q15" s="131">
        <f t="shared" si="23"/>
        <v>0.27148523578669015</v>
      </c>
      <c r="R15" s="131">
        <f t="shared" si="5"/>
        <v>0.61971830985915488</v>
      </c>
      <c r="S15" s="125">
        <f t="shared" si="6"/>
        <v>104924.75649350649</v>
      </c>
      <c r="T15" s="536"/>
      <c r="U15" s="222" t="s">
        <v>123</v>
      </c>
      <c r="V15" s="121">
        <v>53918</v>
      </c>
      <c r="W15" s="130">
        <v>35708</v>
      </c>
      <c r="X15" s="130">
        <v>2729002200</v>
      </c>
      <c r="Y15" s="131">
        <f t="shared" si="7"/>
        <v>0.26652335848690445</v>
      </c>
      <c r="Z15" s="131">
        <f t="shared" si="8"/>
        <v>0.6622649208056679</v>
      </c>
      <c r="AA15" s="130">
        <f t="shared" si="9"/>
        <v>76425.512490198278</v>
      </c>
      <c r="AB15" s="536"/>
      <c r="AC15" s="222" t="s">
        <v>123</v>
      </c>
      <c r="AD15" s="121">
        <v>50754</v>
      </c>
      <c r="AE15" s="130">
        <v>33420</v>
      </c>
      <c r="AF15" s="130">
        <v>2784962230</v>
      </c>
      <c r="AG15" s="131">
        <f t="shared" si="10"/>
        <v>0.28960389604762604</v>
      </c>
      <c r="AH15" s="131">
        <f t="shared" si="11"/>
        <v>0.65847026835323319</v>
      </c>
      <c r="AI15" s="125">
        <f t="shared" si="12"/>
        <v>83332.203171753441</v>
      </c>
      <c r="AJ15" s="536"/>
      <c r="AK15" s="222" t="s">
        <v>123</v>
      </c>
      <c r="AL15" s="121">
        <v>32961</v>
      </c>
      <c r="AM15" s="130">
        <v>20311</v>
      </c>
      <c r="AN15" s="130">
        <v>1797024120</v>
      </c>
      <c r="AO15" s="131">
        <f t="shared" si="13"/>
        <v>0.2481217703612309</v>
      </c>
      <c r="AP15" s="131">
        <f t="shared" si="14"/>
        <v>0.61621310033069387</v>
      </c>
      <c r="AQ15" s="125">
        <f t="shared" si="15"/>
        <v>88475.413322829991</v>
      </c>
      <c r="AR15" s="536"/>
      <c r="AS15" s="222" t="s">
        <v>123</v>
      </c>
      <c r="AT15" s="121">
        <v>14554</v>
      </c>
      <c r="AU15" s="130">
        <v>8306</v>
      </c>
      <c r="AV15" s="130">
        <v>785146470</v>
      </c>
      <c r="AW15" s="131">
        <f t="shared" si="16"/>
        <v>0.18521161307585962</v>
      </c>
      <c r="AX15" s="131">
        <f t="shared" si="17"/>
        <v>0.57070221245018549</v>
      </c>
      <c r="AY15" s="130">
        <f t="shared" si="18"/>
        <v>94527.627016614497</v>
      </c>
      <c r="AZ15" s="536"/>
      <c r="BA15" s="222" t="s">
        <v>123</v>
      </c>
      <c r="BB15" s="121">
        <v>4136</v>
      </c>
      <c r="BC15" s="130">
        <v>2249</v>
      </c>
      <c r="BD15" s="130">
        <v>228395420</v>
      </c>
      <c r="BE15" s="131">
        <f t="shared" si="19"/>
        <v>0.11493254292722813</v>
      </c>
      <c r="BF15" s="131">
        <f t="shared" si="20"/>
        <v>0.5437620889748549</v>
      </c>
      <c r="BG15" s="156">
        <f t="shared" si="21"/>
        <v>101554.21076033793</v>
      </c>
      <c r="BH15" s="536"/>
      <c r="BI15" s="222" t="s">
        <v>123</v>
      </c>
      <c r="BJ15" s="121">
        <f t="shared" si="22"/>
        <v>157557</v>
      </c>
      <c r="BK15" s="130">
        <f t="shared" si="0"/>
        <v>100767</v>
      </c>
      <c r="BL15" s="130">
        <f t="shared" si="1"/>
        <v>8402585540</v>
      </c>
      <c r="BM15" s="131">
        <f t="shared" si="24"/>
        <v>0.25282704529545036</v>
      </c>
      <c r="BN15" s="131">
        <f t="shared" si="25"/>
        <v>0.63955901673680005</v>
      </c>
      <c r="BO15" s="130">
        <f t="shared" si="26"/>
        <v>83386.282612363168</v>
      </c>
      <c r="BP15" s="182"/>
      <c r="BR15" s="191" t="s">
        <v>51</v>
      </c>
      <c r="BS15" s="105">
        <v>10</v>
      </c>
      <c r="BT15" s="105">
        <v>52</v>
      </c>
      <c r="BU15" s="105">
        <v>3290</v>
      </c>
      <c r="BV15" s="105">
        <v>2704</v>
      </c>
      <c r="BW15" s="105">
        <v>2120</v>
      </c>
      <c r="BX15" s="105">
        <v>1281</v>
      </c>
      <c r="BY15" s="105">
        <v>637</v>
      </c>
      <c r="BZ15" s="105">
        <f>市区町村別_歯科医療費!D13</f>
        <v>10094</v>
      </c>
    </row>
    <row r="16" spans="2:78" s="75" customFormat="1">
      <c r="B16" s="546"/>
      <c r="C16" s="549"/>
      <c r="D16" s="536"/>
      <c r="E16" s="222" t="s">
        <v>124</v>
      </c>
      <c r="F16" s="121">
        <v>85</v>
      </c>
      <c r="G16" s="130">
        <v>56</v>
      </c>
      <c r="H16" s="130">
        <v>6213030</v>
      </c>
      <c r="I16" s="131">
        <f t="shared" si="2"/>
        <v>8.7091757387247282E-2</v>
      </c>
      <c r="J16" s="131">
        <f t="shared" si="3"/>
        <v>0.6588235294117647</v>
      </c>
      <c r="K16" s="156">
        <f t="shared" si="4"/>
        <v>110946.96428571429</v>
      </c>
      <c r="L16" s="536"/>
      <c r="M16" s="222" t="s">
        <v>124</v>
      </c>
      <c r="N16" s="121">
        <v>352</v>
      </c>
      <c r="O16" s="130">
        <v>207</v>
      </c>
      <c r="P16" s="130">
        <v>23447160</v>
      </c>
      <c r="Q16" s="131">
        <f t="shared" si="23"/>
        <v>9.122961657117673E-2</v>
      </c>
      <c r="R16" s="131">
        <f t="shared" si="5"/>
        <v>0.58806818181818177</v>
      </c>
      <c r="S16" s="125">
        <f t="shared" si="6"/>
        <v>113271.30434782608</v>
      </c>
      <c r="T16" s="536"/>
      <c r="U16" s="222" t="s">
        <v>124</v>
      </c>
      <c r="V16" s="121">
        <v>11224</v>
      </c>
      <c r="W16" s="130">
        <v>7118</v>
      </c>
      <c r="X16" s="130">
        <v>577226330</v>
      </c>
      <c r="Y16" s="131">
        <f t="shared" si="7"/>
        <v>5.3128522059756524E-2</v>
      </c>
      <c r="Z16" s="131">
        <f t="shared" si="8"/>
        <v>0.63417676407697787</v>
      </c>
      <c r="AA16" s="130">
        <f t="shared" si="9"/>
        <v>81093.892947457149</v>
      </c>
      <c r="AB16" s="536"/>
      <c r="AC16" s="222" t="s">
        <v>124</v>
      </c>
      <c r="AD16" s="121">
        <v>13566</v>
      </c>
      <c r="AE16" s="130">
        <v>8454</v>
      </c>
      <c r="AF16" s="130">
        <v>754514120</v>
      </c>
      <c r="AG16" s="131">
        <f t="shared" si="10"/>
        <v>7.3258867061239699E-2</v>
      </c>
      <c r="AH16" s="131">
        <f t="shared" si="11"/>
        <v>0.62317558602388323</v>
      </c>
      <c r="AI16" s="125">
        <f t="shared" si="12"/>
        <v>89249.363614856877</v>
      </c>
      <c r="AJ16" s="536"/>
      <c r="AK16" s="222" t="s">
        <v>124</v>
      </c>
      <c r="AL16" s="121">
        <v>11903</v>
      </c>
      <c r="AM16" s="130">
        <v>7142</v>
      </c>
      <c r="AN16" s="130">
        <v>676500520</v>
      </c>
      <c r="AO16" s="131">
        <f t="shared" si="13"/>
        <v>8.7247584260741029E-2</v>
      </c>
      <c r="AP16" s="131">
        <f t="shared" si="14"/>
        <v>0.60001680248676803</v>
      </c>
      <c r="AQ16" s="125">
        <f t="shared" si="15"/>
        <v>94721.439372724722</v>
      </c>
      <c r="AR16" s="536"/>
      <c r="AS16" s="222" t="s">
        <v>124</v>
      </c>
      <c r="AT16" s="121">
        <v>7512</v>
      </c>
      <c r="AU16" s="130">
        <v>4262</v>
      </c>
      <c r="AV16" s="130">
        <v>437925820</v>
      </c>
      <c r="AW16" s="131">
        <f t="shared" si="16"/>
        <v>9.5036346608393163E-2</v>
      </c>
      <c r="AX16" s="131">
        <f t="shared" si="17"/>
        <v>0.56735889243876469</v>
      </c>
      <c r="AY16" s="130">
        <f t="shared" si="18"/>
        <v>102751.24824026279</v>
      </c>
      <c r="AZ16" s="536"/>
      <c r="BA16" s="222" t="s">
        <v>124</v>
      </c>
      <c r="BB16" s="121">
        <v>3203</v>
      </c>
      <c r="BC16" s="130">
        <v>1755</v>
      </c>
      <c r="BD16" s="130">
        <v>194188430</v>
      </c>
      <c r="BE16" s="131">
        <f t="shared" si="19"/>
        <v>8.9687244480784953E-2</v>
      </c>
      <c r="BF16" s="131">
        <f t="shared" si="20"/>
        <v>0.54792382141742113</v>
      </c>
      <c r="BG16" s="156">
        <f t="shared" si="21"/>
        <v>110648.67806267807</v>
      </c>
      <c r="BH16" s="536"/>
      <c r="BI16" s="222" t="s">
        <v>124</v>
      </c>
      <c r="BJ16" s="121">
        <f t="shared" si="22"/>
        <v>47845</v>
      </c>
      <c r="BK16" s="130">
        <f t="shared" si="0"/>
        <v>28994</v>
      </c>
      <c r="BL16" s="130">
        <f t="shared" si="1"/>
        <v>2670015410</v>
      </c>
      <c r="BM16" s="131">
        <f t="shared" si="24"/>
        <v>7.2746706275827286E-2</v>
      </c>
      <c r="BN16" s="131">
        <f t="shared" si="25"/>
        <v>0.60599853694220918</v>
      </c>
      <c r="BO16" s="130">
        <f t="shared" si="26"/>
        <v>92088.549699937925</v>
      </c>
      <c r="BP16" s="182"/>
      <c r="BR16" s="191" t="s">
        <v>73</v>
      </c>
      <c r="BS16" s="105">
        <v>7</v>
      </c>
      <c r="BT16" s="105">
        <v>37</v>
      </c>
      <c r="BU16" s="105">
        <v>2172</v>
      </c>
      <c r="BV16" s="105">
        <v>1849</v>
      </c>
      <c r="BW16" s="105">
        <v>1356</v>
      </c>
      <c r="BX16" s="105">
        <v>759</v>
      </c>
      <c r="BY16" s="105">
        <v>357</v>
      </c>
      <c r="BZ16" s="105">
        <f>市区町村別_歯科医療費!D14</f>
        <v>6537</v>
      </c>
    </row>
    <row r="17" spans="2:78" s="75" customFormat="1">
      <c r="B17" s="546"/>
      <c r="C17" s="549"/>
      <c r="D17" s="536"/>
      <c r="E17" s="223" t="s">
        <v>117</v>
      </c>
      <c r="F17" s="121">
        <v>62</v>
      </c>
      <c r="G17" s="130">
        <v>38</v>
      </c>
      <c r="H17" s="130">
        <v>4562620</v>
      </c>
      <c r="I17" s="131">
        <f t="shared" si="2"/>
        <v>5.909797822706065E-2</v>
      </c>
      <c r="J17" s="131">
        <f t="shared" si="3"/>
        <v>0.61290322580645162</v>
      </c>
      <c r="K17" s="156">
        <f t="shared" si="4"/>
        <v>120068.94736842105</v>
      </c>
      <c r="L17" s="536"/>
      <c r="M17" s="223" t="s">
        <v>117</v>
      </c>
      <c r="N17" s="121">
        <v>129</v>
      </c>
      <c r="O17" s="130">
        <v>76</v>
      </c>
      <c r="P17" s="130">
        <v>9681920</v>
      </c>
      <c r="Q17" s="131">
        <f t="shared" si="23"/>
        <v>3.3494931687968271E-2</v>
      </c>
      <c r="R17" s="131">
        <f t="shared" si="5"/>
        <v>0.58914728682170547</v>
      </c>
      <c r="S17" s="125">
        <f t="shared" si="6"/>
        <v>127393.68421052632</v>
      </c>
      <c r="T17" s="536"/>
      <c r="U17" s="223" t="s">
        <v>117</v>
      </c>
      <c r="V17" s="121">
        <v>11313</v>
      </c>
      <c r="W17" s="130">
        <v>6341</v>
      </c>
      <c r="X17" s="130">
        <v>428462400</v>
      </c>
      <c r="Y17" s="131">
        <f t="shared" si="7"/>
        <v>4.7329019160005079E-2</v>
      </c>
      <c r="Z17" s="131">
        <f t="shared" si="8"/>
        <v>0.56050561301157964</v>
      </c>
      <c r="AA17" s="134">
        <f t="shared" si="9"/>
        <v>67570.162434947168</v>
      </c>
      <c r="AB17" s="537"/>
      <c r="AC17" s="223" t="s">
        <v>117</v>
      </c>
      <c r="AD17" s="121">
        <v>6150</v>
      </c>
      <c r="AE17" s="130">
        <v>3506</v>
      </c>
      <c r="AF17" s="130">
        <v>299179860</v>
      </c>
      <c r="AG17" s="131">
        <f t="shared" si="10"/>
        <v>3.0381545767294346E-2</v>
      </c>
      <c r="AH17" s="131">
        <f t="shared" si="11"/>
        <v>0.57008130081300812</v>
      </c>
      <c r="AI17" s="125">
        <f t="shared" si="12"/>
        <v>85333.673702224754</v>
      </c>
      <c r="AJ17" s="536"/>
      <c r="AK17" s="223" t="s">
        <v>117</v>
      </c>
      <c r="AL17" s="121">
        <v>3543</v>
      </c>
      <c r="AM17" s="130">
        <v>1783</v>
      </c>
      <c r="AN17" s="130">
        <v>199806250</v>
      </c>
      <c r="AO17" s="131">
        <f t="shared" si="13"/>
        <v>2.1781355745855678E-2</v>
      </c>
      <c r="AP17" s="131">
        <f t="shared" si="14"/>
        <v>0.50324583686141688</v>
      </c>
      <c r="AQ17" s="125">
        <f t="shared" si="15"/>
        <v>112061.83398766124</v>
      </c>
      <c r="AR17" s="536"/>
      <c r="AS17" s="223" t="s">
        <v>117</v>
      </c>
      <c r="AT17" s="121">
        <v>1990</v>
      </c>
      <c r="AU17" s="130">
        <v>938</v>
      </c>
      <c r="AV17" s="130">
        <v>131007810</v>
      </c>
      <c r="AW17" s="131">
        <f t="shared" si="16"/>
        <v>2.0916023725638853E-2</v>
      </c>
      <c r="AX17" s="131">
        <f t="shared" si="17"/>
        <v>0.47135678391959801</v>
      </c>
      <c r="AY17" s="130">
        <f t="shared" si="18"/>
        <v>139667.1748400853</v>
      </c>
      <c r="AZ17" s="536"/>
      <c r="BA17" s="223" t="s">
        <v>117</v>
      </c>
      <c r="BB17" s="121">
        <v>1072</v>
      </c>
      <c r="BC17" s="130">
        <v>502</v>
      </c>
      <c r="BD17" s="130">
        <v>72633000</v>
      </c>
      <c r="BE17" s="131">
        <f t="shared" si="19"/>
        <v>2.5654129190515126E-2</v>
      </c>
      <c r="BF17" s="131">
        <f t="shared" si="20"/>
        <v>0.46828358208955223</v>
      </c>
      <c r="BG17" s="156">
        <f t="shared" si="21"/>
        <v>144687.25099601594</v>
      </c>
      <c r="BH17" s="536"/>
      <c r="BI17" s="223" t="s">
        <v>117</v>
      </c>
      <c r="BJ17" s="121">
        <f t="shared" si="22"/>
        <v>24259</v>
      </c>
      <c r="BK17" s="130">
        <f t="shared" si="0"/>
        <v>13184</v>
      </c>
      <c r="BL17" s="130">
        <f t="shared" si="1"/>
        <v>1145333860</v>
      </c>
      <c r="BM17" s="131">
        <f t="shared" si="24"/>
        <v>3.307900170864686E-2</v>
      </c>
      <c r="BN17" s="131">
        <f t="shared" si="25"/>
        <v>0.54346840347912118</v>
      </c>
      <c r="BO17" s="130">
        <f t="shared" si="26"/>
        <v>86873.017293689321</v>
      </c>
      <c r="BP17" s="182"/>
      <c r="BR17" s="191" t="s">
        <v>52</v>
      </c>
      <c r="BS17" s="105">
        <v>25</v>
      </c>
      <c r="BT17" s="105">
        <v>75</v>
      </c>
      <c r="BU17" s="105">
        <v>5134</v>
      </c>
      <c r="BV17" s="105">
        <v>4369</v>
      </c>
      <c r="BW17" s="105">
        <v>3011</v>
      </c>
      <c r="BX17" s="105">
        <v>1503</v>
      </c>
      <c r="BY17" s="105">
        <v>642</v>
      </c>
      <c r="BZ17" s="105">
        <f>市区町村別_歯科医療費!D15</f>
        <v>14759</v>
      </c>
    </row>
    <row r="18" spans="2:78" s="75" customFormat="1">
      <c r="B18" s="546">
        <v>2</v>
      </c>
      <c r="C18" s="548" t="s">
        <v>67</v>
      </c>
      <c r="D18" s="540">
        <f>BS9</f>
        <v>15</v>
      </c>
      <c r="E18" s="224" t="s">
        <v>104</v>
      </c>
      <c r="F18" s="120">
        <v>9</v>
      </c>
      <c r="G18" s="128">
        <v>3</v>
      </c>
      <c r="H18" s="128">
        <v>186410</v>
      </c>
      <c r="I18" s="129">
        <f>IFERROR(G18/$D$18,"-")</f>
        <v>0.2</v>
      </c>
      <c r="J18" s="129">
        <f t="shared" si="3"/>
        <v>0.33333333333333331</v>
      </c>
      <c r="K18" s="155">
        <f t="shared" si="4"/>
        <v>62136.666666666664</v>
      </c>
      <c r="L18" s="540">
        <f>BT9</f>
        <v>79</v>
      </c>
      <c r="M18" s="224" t="s">
        <v>104</v>
      </c>
      <c r="N18" s="120">
        <v>38</v>
      </c>
      <c r="O18" s="128">
        <v>29</v>
      </c>
      <c r="P18" s="128">
        <v>3274460</v>
      </c>
      <c r="Q18" s="129">
        <f>IFERROR(O18/$L$18,"-")</f>
        <v>0.36708860759493672</v>
      </c>
      <c r="R18" s="129">
        <f t="shared" si="5"/>
        <v>0.76315789473684215</v>
      </c>
      <c r="S18" s="124">
        <f t="shared" si="6"/>
        <v>112912.41379310345</v>
      </c>
      <c r="T18" s="540">
        <f>BU9</f>
        <v>5281</v>
      </c>
      <c r="U18" s="224" t="s">
        <v>104</v>
      </c>
      <c r="V18" s="120">
        <v>2429</v>
      </c>
      <c r="W18" s="128">
        <v>1540</v>
      </c>
      <c r="X18" s="128">
        <v>121969120</v>
      </c>
      <c r="Y18" s="129">
        <f>IFERROR(W18/$T$18,"-")</f>
        <v>0.29161143722779775</v>
      </c>
      <c r="Z18" s="129">
        <f t="shared" si="8"/>
        <v>0.63400576368876083</v>
      </c>
      <c r="AA18" s="128">
        <f t="shared" si="9"/>
        <v>79200.727272727279</v>
      </c>
      <c r="AB18" s="540">
        <f>BV9</f>
        <v>4289</v>
      </c>
      <c r="AC18" s="224" t="s">
        <v>104</v>
      </c>
      <c r="AD18" s="120">
        <v>2245</v>
      </c>
      <c r="AE18" s="128">
        <v>1489</v>
      </c>
      <c r="AF18" s="128">
        <v>127858690</v>
      </c>
      <c r="AG18" s="129">
        <f>IFERROR(AE18/$AB$18,"-")</f>
        <v>0.34716717183492657</v>
      </c>
      <c r="AH18" s="129">
        <f t="shared" si="11"/>
        <v>0.66325167037861921</v>
      </c>
      <c r="AI18" s="124">
        <f t="shared" si="12"/>
        <v>85868.83143049026</v>
      </c>
      <c r="AJ18" s="540">
        <f>BW9</f>
        <v>3117</v>
      </c>
      <c r="AK18" s="224" t="s">
        <v>104</v>
      </c>
      <c r="AL18" s="120">
        <v>1500</v>
      </c>
      <c r="AM18" s="128">
        <v>953</v>
      </c>
      <c r="AN18" s="128">
        <v>83365640</v>
      </c>
      <c r="AO18" s="129">
        <f>IFERROR(AM18/$AJ$18,"-")</f>
        <v>0.30574270131536735</v>
      </c>
      <c r="AP18" s="129">
        <f t="shared" si="14"/>
        <v>0.63533333333333331</v>
      </c>
      <c r="AQ18" s="124">
        <f t="shared" si="15"/>
        <v>87477.06190975866</v>
      </c>
      <c r="AR18" s="540">
        <f>BX9</f>
        <v>1894</v>
      </c>
      <c r="AS18" s="224" t="s">
        <v>104</v>
      </c>
      <c r="AT18" s="120">
        <v>781</v>
      </c>
      <c r="AU18" s="128">
        <v>446</v>
      </c>
      <c r="AV18" s="128">
        <v>44315410</v>
      </c>
      <c r="AW18" s="129">
        <f>IFERROR(AU18/$AR$18,"-")</f>
        <v>0.235480464625132</v>
      </c>
      <c r="AX18" s="129">
        <f t="shared" si="17"/>
        <v>0.57106274007682456</v>
      </c>
      <c r="AY18" s="128">
        <f t="shared" si="18"/>
        <v>99361.905829596406</v>
      </c>
      <c r="AZ18" s="540">
        <f>BY9</f>
        <v>813</v>
      </c>
      <c r="BA18" s="224" t="s">
        <v>104</v>
      </c>
      <c r="BB18" s="120">
        <v>247</v>
      </c>
      <c r="BC18" s="128">
        <v>146</v>
      </c>
      <c r="BD18" s="128">
        <v>15836780</v>
      </c>
      <c r="BE18" s="129">
        <f>IFERROR(BC18/$AZ$18,"-")</f>
        <v>0.17958179581795819</v>
      </c>
      <c r="BF18" s="129">
        <f t="shared" si="20"/>
        <v>0.59109311740890691</v>
      </c>
      <c r="BG18" s="155">
        <f t="shared" si="21"/>
        <v>108471.09589041096</v>
      </c>
      <c r="BH18" s="540">
        <f>BZ9</f>
        <v>15488</v>
      </c>
      <c r="BI18" s="224" t="s">
        <v>104</v>
      </c>
      <c r="BJ18" s="120">
        <f t="shared" si="22"/>
        <v>7249</v>
      </c>
      <c r="BK18" s="128">
        <f t="shared" si="0"/>
        <v>4606</v>
      </c>
      <c r="BL18" s="128">
        <f t="shared" si="1"/>
        <v>396806510</v>
      </c>
      <c r="BM18" s="129">
        <f>IFERROR(BK18/$BH$18,"-")</f>
        <v>0.29739152892561982</v>
      </c>
      <c r="BN18" s="129">
        <f t="shared" si="25"/>
        <v>0.63539798592909369</v>
      </c>
      <c r="BO18" s="128">
        <f t="shared" si="26"/>
        <v>86149.915327833267</v>
      </c>
      <c r="BP18" s="182"/>
      <c r="BR18" s="191" t="s">
        <v>53</v>
      </c>
      <c r="BS18" s="105">
        <v>43</v>
      </c>
      <c r="BT18" s="105">
        <v>135</v>
      </c>
      <c r="BU18" s="105">
        <v>8180</v>
      </c>
      <c r="BV18" s="105">
        <v>7648</v>
      </c>
      <c r="BW18" s="105">
        <v>5137</v>
      </c>
      <c r="BX18" s="105">
        <v>2806</v>
      </c>
      <c r="BY18" s="105">
        <v>1149</v>
      </c>
      <c r="BZ18" s="105">
        <f>市区町村別_歯科医療費!D16</f>
        <v>25098</v>
      </c>
    </row>
    <row r="19" spans="2:78" s="75" customFormat="1" ht="13.5" customHeight="1">
      <c r="B19" s="546"/>
      <c r="C19" s="549"/>
      <c r="D19" s="536"/>
      <c r="E19" s="225" t="s">
        <v>136</v>
      </c>
      <c r="F19" s="121">
        <v>5</v>
      </c>
      <c r="G19" s="130">
        <v>3</v>
      </c>
      <c r="H19" s="130">
        <v>159770</v>
      </c>
      <c r="I19" s="131">
        <f t="shared" ref="I19:I28" si="27">IFERROR(G19/$D$18,"-")</f>
        <v>0.2</v>
      </c>
      <c r="J19" s="131">
        <f t="shared" si="3"/>
        <v>0.6</v>
      </c>
      <c r="K19" s="156">
        <f t="shared" si="4"/>
        <v>53256.666666666664</v>
      </c>
      <c r="L19" s="536"/>
      <c r="M19" s="225" t="s">
        <v>136</v>
      </c>
      <c r="N19" s="121">
        <v>29</v>
      </c>
      <c r="O19" s="130">
        <v>22</v>
      </c>
      <c r="P19" s="130">
        <v>2346190</v>
      </c>
      <c r="Q19" s="131">
        <f t="shared" ref="Q19:Q28" si="28">IFERROR(O19/$L$18,"-")</f>
        <v>0.27848101265822783</v>
      </c>
      <c r="R19" s="131">
        <f t="shared" si="5"/>
        <v>0.75862068965517238</v>
      </c>
      <c r="S19" s="125">
        <f t="shared" si="6"/>
        <v>106645</v>
      </c>
      <c r="T19" s="536"/>
      <c r="U19" s="225" t="s">
        <v>136</v>
      </c>
      <c r="V19" s="121">
        <v>2319</v>
      </c>
      <c r="W19" s="130">
        <v>1516</v>
      </c>
      <c r="X19" s="130">
        <v>110301700</v>
      </c>
      <c r="Y19" s="131">
        <f t="shared" ref="Y19:Y28" si="29">IFERROR(W19/$T$18,"-")</f>
        <v>0.28706684340087107</v>
      </c>
      <c r="Z19" s="131">
        <f t="shared" si="8"/>
        <v>0.65373005605864598</v>
      </c>
      <c r="AA19" s="130">
        <f t="shared" si="9"/>
        <v>72758.377308707117</v>
      </c>
      <c r="AB19" s="536"/>
      <c r="AC19" s="225" t="s">
        <v>136</v>
      </c>
      <c r="AD19" s="121">
        <v>1899</v>
      </c>
      <c r="AE19" s="130">
        <v>1274</v>
      </c>
      <c r="AF19" s="130">
        <v>107019060</v>
      </c>
      <c r="AG19" s="131">
        <f t="shared" ref="AG19:AG28" si="30">IFERROR(AE19/$AB$18,"-")</f>
        <v>0.2970389368151084</v>
      </c>
      <c r="AH19" s="131">
        <f t="shared" si="11"/>
        <v>0.67087941021590314</v>
      </c>
      <c r="AI19" s="125">
        <f t="shared" si="12"/>
        <v>84002.401883830462</v>
      </c>
      <c r="AJ19" s="536"/>
      <c r="AK19" s="225" t="s">
        <v>136</v>
      </c>
      <c r="AL19" s="121">
        <v>1210</v>
      </c>
      <c r="AM19" s="130">
        <v>765</v>
      </c>
      <c r="AN19" s="130">
        <v>67720080</v>
      </c>
      <c r="AO19" s="131">
        <f t="shared" ref="AO19:AO28" si="31">IFERROR(AM19/$AJ$18,"-")</f>
        <v>0.24542829643888353</v>
      </c>
      <c r="AP19" s="131">
        <f t="shared" si="14"/>
        <v>0.63223140495867769</v>
      </c>
      <c r="AQ19" s="125">
        <f t="shared" si="15"/>
        <v>88522.980392156867</v>
      </c>
      <c r="AR19" s="536"/>
      <c r="AS19" s="225" t="s">
        <v>136</v>
      </c>
      <c r="AT19" s="121">
        <v>576</v>
      </c>
      <c r="AU19" s="130">
        <v>307</v>
      </c>
      <c r="AV19" s="130">
        <v>29040020</v>
      </c>
      <c r="AW19" s="131">
        <f t="shared" ref="AW19:AW28" si="32">IFERROR(AU19/$AR$18,"-")</f>
        <v>0.16209081309398099</v>
      </c>
      <c r="AX19" s="131">
        <f t="shared" si="17"/>
        <v>0.53298611111111116</v>
      </c>
      <c r="AY19" s="130">
        <f t="shared" si="18"/>
        <v>94592.899022801299</v>
      </c>
      <c r="AZ19" s="536"/>
      <c r="BA19" s="225" t="s">
        <v>136</v>
      </c>
      <c r="BB19" s="121">
        <v>146</v>
      </c>
      <c r="BC19" s="130">
        <v>86</v>
      </c>
      <c r="BD19" s="130">
        <v>9239950</v>
      </c>
      <c r="BE19" s="131">
        <f t="shared" ref="BE19:BE28" si="33">IFERROR(BC19/$AZ$18,"-")</f>
        <v>0.1057810578105781</v>
      </c>
      <c r="BF19" s="131">
        <f t="shared" si="20"/>
        <v>0.58904109589041098</v>
      </c>
      <c r="BG19" s="156">
        <f t="shared" si="21"/>
        <v>107441.27906976744</v>
      </c>
      <c r="BH19" s="536"/>
      <c r="BI19" s="225" t="s">
        <v>136</v>
      </c>
      <c r="BJ19" s="121">
        <f t="shared" si="22"/>
        <v>6184</v>
      </c>
      <c r="BK19" s="130">
        <f t="shared" si="0"/>
        <v>3973</v>
      </c>
      <c r="BL19" s="130">
        <f t="shared" si="1"/>
        <v>325826770</v>
      </c>
      <c r="BM19" s="131">
        <f t="shared" ref="BM19:BM28" si="34">IFERROR(BK19/$BH$18,"-")</f>
        <v>0.2565211776859504</v>
      </c>
      <c r="BN19" s="131">
        <f t="shared" si="25"/>
        <v>0.64246442432082795</v>
      </c>
      <c r="BO19" s="130">
        <f t="shared" si="26"/>
        <v>82010.261766926749</v>
      </c>
      <c r="BP19" s="182"/>
      <c r="BR19" s="191" t="s">
        <v>74</v>
      </c>
      <c r="BS19" s="105">
        <v>24</v>
      </c>
      <c r="BT19" s="105">
        <v>75</v>
      </c>
      <c r="BU19" s="105">
        <v>4104</v>
      </c>
      <c r="BV19" s="105">
        <v>3613</v>
      </c>
      <c r="BW19" s="105">
        <v>2784</v>
      </c>
      <c r="BX19" s="105">
        <v>1627</v>
      </c>
      <c r="BY19" s="105">
        <v>745</v>
      </c>
      <c r="BZ19" s="105">
        <f>市区町村別_歯科医療費!D17</f>
        <v>12972</v>
      </c>
    </row>
    <row r="20" spans="2:78" s="75" customFormat="1" ht="13.5" customHeight="1">
      <c r="B20" s="546"/>
      <c r="C20" s="549"/>
      <c r="D20" s="536"/>
      <c r="E20" s="226" t="s">
        <v>103</v>
      </c>
      <c r="F20" s="121">
        <v>9</v>
      </c>
      <c r="G20" s="130">
        <v>4</v>
      </c>
      <c r="H20" s="130">
        <v>279980</v>
      </c>
      <c r="I20" s="131">
        <f t="shared" si="27"/>
        <v>0.26666666666666666</v>
      </c>
      <c r="J20" s="131">
        <f t="shared" si="3"/>
        <v>0.44444444444444442</v>
      </c>
      <c r="K20" s="156">
        <f t="shared" si="4"/>
        <v>69995</v>
      </c>
      <c r="L20" s="536"/>
      <c r="M20" s="226" t="s">
        <v>103</v>
      </c>
      <c r="N20" s="121">
        <v>44</v>
      </c>
      <c r="O20" s="130">
        <v>32</v>
      </c>
      <c r="P20" s="130">
        <v>3110010</v>
      </c>
      <c r="Q20" s="131">
        <f t="shared" si="28"/>
        <v>0.4050632911392405</v>
      </c>
      <c r="R20" s="131">
        <f t="shared" si="5"/>
        <v>0.72727272727272729</v>
      </c>
      <c r="S20" s="125">
        <f t="shared" si="6"/>
        <v>97187.8125</v>
      </c>
      <c r="T20" s="536"/>
      <c r="U20" s="226" t="s">
        <v>103</v>
      </c>
      <c r="V20" s="121">
        <v>3060</v>
      </c>
      <c r="W20" s="130">
        <v>1944</v>
      </c>
      <c r="X20" s="130">
        <v>145740250</v>
      </c>
      <c r="Y20" s="131">
        <f t="shared" si="29"/>
        <v>0.3681120999810642</v>
      </c>
      <c r="Z20" s="131">
        <f t="shared" si="8"/>
        <v>0.63529411764705879</v>
      </c>
      <c r="AA20" s="130">
        <f t="shared" si="9"/>
        <v>74969.264403292182</v>
      </c>
      <c r="AB20" s="536"/>
      <c r="AC20" s="226" t="s">
        <v>103</v>
      </c>
      <c r="AD20" s="121">
        <v>2702</v>
      </c>
      <c r="AE20" s="130">
        <v>1782</v>
      </c>
      <c r="AF20" s="130">
        <v>157888440</v>
      </c>
      <c r="AG20" s="131">
        <f t="shared" si="30"/>
        <v>0.41548146421077176</v>
      </c>
      <c r="AH20" s="131">
        <f t="shared" si="11"/>
        <v>0.65951147298297552</v>
      </c>
      <c r="AI20" s="125">
        <f t="shared" si="12"/>
        <v>88601.818181818177</v>
      </c>
      <c r="AJ20" s="536"/>
      <c r="AK20" s="226" t="s">
        <v>103</v>
      </c>
      <c r="AL20" s="121">
        <v>1925</v>
      </c>
      <c r="AM20" s="130">
        <v>1184</v>
      </c>
      <c r="AN20" s="130">
        <v>109416560</v>
      </c>
      <c r="AO20" s="131">
        <f t="shared" si="31"/>
        <v>0.37985242220083415</v>
      </c>
      <c r="AP20" s="131">
        <f t="shared" si="14"/>
        <v>0.61506493506493509</v>
      </c>
      <c r="AQ20" s="125">
        <f t="shared" si="15"/>
        <v>92412.635135135133</v>
      </c>
      <c r="AR20" s="536"/>
      <c r="AS20" s="226" t="s">
        <v>103</v>
      </c>
      <c r="AT20" s="121">
        <v>1101</v>
      </c>
      <c r="AU20" s="130">
        <v>599</v>
      </c>
      <c r="AV20" s="130">
        <v>58287930</v>
      </c>
      <c r="AW20" s="131">
        <f t="shared" si="32"/>
        <v>0.31626187961985214</v>
      </c>
      <c r="AX20" s="131">
        <f t="shared" si="17"/>
        <v>0.54405086285195281</v>
      </c>
      <c r="AY20" s="130">
        <f t="shared" si="18"/>
        <v>97308.731218697823</v>
      </c>
      <c r="AZ20" s="536"/>
      <c r="BA20" s="226" t="s">
        <v>103</v>
      </c>
      <c r="BB20" s="121">
        <v>379</v>
      </c>
      <c r="BC20" s="130">
        <v>232</v>
      </c>
      <c r="BD20" s="130">
        <v>27151480</v>
      </c>
      <c r="BE20" s="131">
        <f t="shared" si="33"/>
        <v>0.28536285362853631</v>
      </c>
      <c r="BF20" s="131">
        <f t="shared" si="20"/>
        <v>0.61213720316622688</v>
      </c>
      <c r="BG20" s="156">
        <f t="shared" si="21"/>
        <v>117032.24137931035</v>
      </c>
      <c r="BH20" s="536"/>
      <c r="BI20" s="226" t="s">
        <v>103</v>
      </c>
      <c r="BJ20" s="121">
        <f t="shared" si="22"/>
        <v>9220</v>
      </c>
      <c r="BK20" s="130">
        <f t="shared" si="0"/>
        <v>5777</v>
      </c>
      <c r="BL20" s="130">
        <f t="shared" si="1"/>
        <v>501874650</v>
      </c>
      <c r="BM20" s="131">
        <f t="shared" si="34"/>
        <v>0.37299845041322316</v>
      </c>
      <c r="BN20" s="131">
        <f t="shared" si="25"/>
        <v>0.62657266811279821</v>
      </c>
      <c r="BO20" s="130">
        <f t="shared" si="26"/>
        <v>86874.614851999315</v>
      </c>
      <c r="BP20" s="182"/>
      <c r="BR20" s="191" t="s">
        <v>75</v>
      </c>
      <c r="BS20" s="105">
        <v>40</v>
      </c>
      <c r="BT20" s="105">
        <v>148</v>
      </c>
      <c r="BU20" s="105">
        <v>6798</v>
      </c>
      <c r="BV20" s="105">
        <v>6583</v>
      </c>
      <c r="BW20" s="105">
        <v>4727</v>
      </c>
      <c r="BX20" s="105">
        <v>2578</v>
      </c>
      <c r="BY20" s="105">
        <v>1153</v>
      </c>
      <c r="BZ20" s="105">
        <f>市区町村別_歯科医療費!D18</f>
        <v>22027</v>
      </c>
    </row>
    <row r="21" spans="2:78" s="75" customFormat="1" ht="13.5" customHeight="1">
      <c r="B21" s="546"/>
      <c r="C21" s="549"/>
      <c r="D21" s="536"/>
      <c r="E21" s="226" t="s">
        <v>106</v>
      </c>
      <c r="F21" s="121">
        <v>2</v>
      </c>
      <c r="G21" s="130">
        <v>0</v>
      </c>
      <c r="H21" s="130">
        <v>0</v>
      </c>
      <c r="I21" s="131">
        <f t="shared" si="27"/>
        <v>0</v>
      </c>
      <c r="J21" s="131">
        <f t="shared" si="3"/>
        <v>0</v>
      </c>
      <c r="K21" s="156" t="str">
        <f t="shared" si="4"/>
        <v>-</v>
      </c>
      <c r="L21" s="536"/>
      <c r="M21" s="226" t="s">
        <v>106</v>
      </c>
      <c r="N21" s="121">
        <v>24</v>
      </c>
      <c r="O21" s="130">
        <v>13</v>
      </c>
      <c r="P21" s="130">
        <v>1225130</v>
      </c>
      <c r="Q21" s="131">
        <f t="shared" si="28"/>
        <v>0.16455696202531644</v>
      </c>
      <c r="R21" s="131">
        <f t="shared" si="5"/>
        <v>0.54166666666666663</v>
      </c>
      <c r="S21" s="125">
        <f t="shared" si="6"/>
        <v>94240.769230769234</v>
      </c>
      <c r="T21" s="536"/>
      <c r="U21" s="226" t="s">
        <v>106</v>
      </c>
      <c r="V21" s="121">
        <v>961</v>
      </c>
      <c r="W21" s="130">
        <v>625</v>
      </c>
      <c r="X21" s="130">
        <v>50263830</v>
      </c>
      <c r="Y21" s="131">
        <f t="shared" si="29"/>
        <v>0.11834879757621662</v>
      </c>
      <c r="Z21" s="131">
        <f t="shared" si="8"/>
        <v>0.65036420395421435</v>
      </c>
      <c r="AA21" s="130">
        <f t="shared" si="9"/>
        <v>80422.127999999997</v>
      </c>
      <c r="AB21" s="536"/>
      <c r="AC21" s="226" t="s">
        <v>106</v>
      </c>
      <c r="AD21" s="121">
        <v>951</v>
      </c>
      <c r="AE21" s="130">
        <v>644</v>
      </c>
      <c r="AF21" s="130">
        <v>56052750</v>
      </c>
      <c r="AG21" s="131">
        <f t="shared" si="30"/>
        <v>0.15015155047796688</v>
      </c>
      <c r="AH21" s="131">
        <f t="shared" si="11"/>
        <v>0.67718191377497372</v>
      </c>
      <c r="AI21" s="125">
        <f t="shared" si="12"/>
        <v>87038.431677018627</v>
      </c>
      <c r="AJ21" s="536"/>
      <c r="AK21" s="226" t="s">
        <v>106</v>
      </c>
      <c r="AL21" s="121">
        <v>727</v>
      </c>
      <c r="AM21" s="130">
        <v>482</v>
      </c>
      <c r="AN21" s="130">
        <v>45211130</v>
      </c>
      <c r="AO21" s="131">
        <f t="shared" si="31"/>
        <v>0.15463586782162336</v>
      </c>
      <c r="AP21" s="131">
        <f t="shared" si="14"/>
        <v>0.66299862448418156</v>
      </c>
      <c r="AQ21" s="125">
        <f t="shared" si="15"/>
        <v>93799.024896265561</v>
      </c>
      <c r="AR21" s="536"/>
      <c r="AS21" s="226" t="s">
        <v>106</v>
      </c>
      <c r="AT21" s="121">
        <v>432</v>
      </c>
      <c r="AU21" s="130">
        <v>239</v>
      </c>
      <c r="AV21" s="130">
        <v>21911210</v>
      </c>
      <c r="AW21" s="131">
        <f t="shared" si="32"/>
        <v>0.12618796198521648</v>
      </c>
      <c r="AX21" s="131">
        <f t="shared" si="17"/>
        <v>0.5532407407407407</v>
      </c>
      <c r="AY21" s="130">
        <f t="shared" si="18"/>
        <v>91678.702928870291</v>
      </c>
      <c r="AZ21" s="536"/>
      <c r="BA21" s="226" t="s">
        <v>106</v>
      </c>
      <c r="BB21" s="121">
        <v>133</v>
      </c>
      <c r="BC21" s="130">
        <v>86</v>
      </c>
      <c r="BD21" s="130">
        <v>11010940</v>
      </c>
      <c r="BE21" s="131">
        <f t="shared" si="33"/>
        <v>0.1057810578105781</v>
      </c>
      <c r="BF21" s="131">
        <f t="shared" si="20"/>
        <v>0.64661654135338342</v>
      </c>
      <c r="BG21" s="156">
        <f t="shared" si="21"/>
        <v>128034.18604651163</v>
      </c>
      <c r="BH21" s="536"/>
      <c r="BI21" s="226" t="s">
        <v>106</v>
      </c>
      <c r="BJ21" s="121">
        <f t="shared" si="22"/>
        <v>3230</v>
      </c>
      <c r="BK21" s="130">
        <f t="shared" si="0"/>
        <v>2089</v>
      </c>
      <c r="BL21" s="130">
        <f t="shared" si="1"/>
        <v>185674990</v>
      </c>
      <c r="BM21" s="131">
        <f t="shared" si="34"/>
        <v>0.13487861570247933</v>
      </c>
      <c r="BN21" s="131">
        <f t="shared" si="25"/>
        <v>0.646749226006192</v>
      </c>
      <c r="BO21" s="130">
        <f t="shared" si="26"/>
        <v>88882.235519387265</v>
      </c>
      <c r="BP21" s="182"/>
      <c r="BR21" s="191" t="s">
        <v>76</v>
      </c>
      <c r="BS21" s="105">
        <v>26</v>
      </c>
      <c r="BT21" s="105">
        <v>87</v>
      </c>
      <c r="BU21" s="105">
        <v>5345</v>
      </c>
      <c r="BV21" s="105">
        <v>4774</v>
      </c>
      <c r="BW21" s="105">
        <v>3621</v>
      </c>
      <c r="BX21" s="105">
        <v>2186</v>
      </c>
      <c r="BY21" s="105">
        <v>955</v>
      </c>
      <c r="BZ21" s="105">
        <f>市区町村別_歯科医療費!D19</f>
        <v>16994</v>
      </c>
    </row>
    <row r="22" spans="2:78" s="75" customFormat="1" ht="13.5" customHeight="1">
      <c r="B22" s="546"/>
      <c r="C22" s="549"/>
      <c r="D22" s="536"/>
      <c r="E22" s="226" t="s">
        <v>119</v>
      </c>
      <c r="F22" s="121">
        <v>2</v>
      </c>
      <c r="G22" s="130">
        <v>1</v>
      </c>
      <c r="H22" s="130">
        <v>20380</v>
      </c>
      <c r="I22" s="131">
        <f t="shared" si="27"/>
        <v>6.6666666666666666E-2</v>
      </c>
      <c r="J22" s="131">
        <f t="shared" si="3"/>
        <v>0.5</v>
      </c>
      <c r="K22" s="156">
        <f t="shared" si="4"/>
        <v>20380</v>
      </c>
      <c r="L22" s="536"/>
      <c r="M22" s="226" t="s">
        <v>119</v>
      </c>
      <c r="N22" s="121">
        <v>24</v>
      </c>
      <c r="O22" s="130">
        <v>12</v>
      </c>
      <c r="P22" s="130">
        <v>1267030</v>
      </c>
      <c r="Q22" s="131">
        <f t="shared" si="28"/>
        <v>0.15189873417721519</v>
      </c>
      <c r="R22" s="131">
        <f t="shared" si="5"/>
        <v>0.5</v>
      </c>
      <c r="S22" s="125">
        <f t="shared" si="6"/>
        <v>105585.83333333333</v>
      </c>
      <c r="T22" s="536"/>
      <c r="U22" s="226" t="s">
        <v>119</v>
      </c>
      <c r="V22" s="121">
        <v>1032</v>
      </c>
      <c r="W22" s="130">
        <v>678</v>
      </c>
      <c r="X22" s="130">
        <v>54589380</v>
      </c>
      <c r="Y22" s="131">
        <f t="shared" si="29"/>
        <v>0.12838477561067979</v>
      </c>
      <c r="Z22" s="131">
        <f t="shared" si="8"/>
        <v>0.65697674418604646</v>
      </c>
      <c r="AA22" s="130">
        <f t="shared" si="9"/>
        <v>80515.30973451327</v>
      </c>
      <c r="AB22" s="536"/>
      <c r="AC22" s="226" t="s">
        <v>119</v>
      </c>
      <c r="AD22" s="121">
        <v>1063</v>
      </c>
      <c r="AE22" s="130">
        <v>703</v>
      </c>
      <c r="AF22" s="130">
        <v>62491490</v>
      </c>
      <c r="AG22" s="131">
        <f t="shared" si="30"/>
        <v>0.16390767078573093</v>
      </c>
      <c r="AH22" s="131">
        <f t="shared" si="11"/>
        <v>0.66133584195672623</v>
      </c>
      <c r="AI22" s="125">
        <f t="shared" si="12"/>
        <v>88892.588904694174</v>
      </c>
      <c r="AJ22" s="536"/>
      <c r="AK22" s="226" t="s">
        <v>119</v>
      </c>
      <c r="AL22" s="121">
        <v>793</v>
      </c>
      <c r="AM22" s="130">
        <v>516</v>
      </c>
      <c r="AN22" s="130">
        <v>53823020</v>
      </c>
      <c r="AO22" s="131">
        <f t="shared" si="31"/>
        <v>0.16554379210779596</v>
      </c>
      <c r="AP22" s="131">
        <f t="shared" si="14"/>
        <v>0.65069356872635564</v>
      </c>
      <c r="AQ22" s="125">
        <f t="shared" si="15"/>
        <v>104308.17829457365</v>
      </c>
      <c r="AR22" s="536"/>
      <c r="AS22" s="226" t="s">
        <v>119</v>
      </c>
      <c r="AT22" s="121">
        <v>464</v>
      </c>
      <c r="AU22" s="130">
        <v>275</v>
      </c>
      <c r="AV22" s="130">
        <v>28316110</v>
      </c>
      <c r="AW22" s="131">
        <f t="shared" si="32"/>
        <v>0.14519535374868003</v>
      </c>
      <c r="AX22" s="131">
        <f t="shared" si="17"/>
        <v>0.59267241379310343</v>
      </c>
      <c r="AY22" s="130">
        <f t="shared" si="18"/>
        <v>102967.67272727273</v>
      </c>
      <c r="AZ22" s="536"/>
      <c r="BA22" s="226" t="s">
        <v>119</v>
      </c>
      <c r="BB22" s="121">
        <v>157</v>
      </c>
      <c r="BC22" s="130">
        <v>88</v>
      </c>
      <c r="BD22" s="130">
        <v>11620200</v>
      </c>
      <c r="BE22" s="131">
        <f t="shared" si="33"/>
        <v>0.10824108241082411</v>
      </c>
      <c r="BF22" s="131">
        <f t="shared" si="20"/>
        <v>0.56050955414012738</v>
      </c>
      <c r="BG22" s="156">
        <f t="shared" si="21"/>
        <v>132047.72727272726</v>
      </c>
      <c r="BH22" s="536"/>
      <c r="BI22" s="226" t="s">
        <v>119</v>
      </c>
      <c r="BJ22" s="121">
        <f t="shared" si="22"/>
        <v>3535</v>
      </c>
      <c r="BK22" s="130">
        <f t="shared" si="0"/>
        <v>2273</v>
      </c>
      <c r="BL22" s="130">
        <f t="shared" si="1"/>
        <v>212127610</v>
      </c>
      <c r="BM22" s="131">
        <f t="shared" si="34"/>
        <v>0.14675878099173553</v>
      </c>
      <c r="BN22" s="131">
        <f t="shared" si="25"/>
        <v>0.64299858557284295</v>
      </c>
      <c r="BO22" s="130">
        <f t="shared" si="26"/>
        <v>93324.949406071275</v>
      </c>
      <c r="BP22" s="182"/>
      <c r="BR22" s="191" t="s">
        <v>77</v>
      </c>
      <c r="BS22" s="105">
        <v>37</v>
      </c>
      <c r="BT22" s="105">
        <v>174</v>
      </c>
      <c r="BU22" s="105">
        <v>9193</v>
      </c>
      <c r="BV22" s="105">
        <v>8122</v>
      </c>
      <c r="BW22" s="105">
        <v>5800</v>
      </c>
      <c r="BX22" s="105">
        <v>3135</v>
      </c>
      <c r="BY22" s="105">
        <v>1302</v>
      </c>
      <c r="BZ22" s="105">
        <f>市区町村別_歯科医療費!D20</f>
        <v>27763</v>
      </c>
    </row>
    <row r="23" spans="2:78" s="75" customFormat="1">
      <c r="B23" s="546"/>
      <c r="C23" s="549"/>
      <c r="D23" s="536"/>
      <c r="E23" s="226" t="s">
        <v>120</v>
      </c>
      <c r="F23" s="121">
        <v>1</v>
      </c>
      <c r="G23" s="130">
        <v>0</v>
      </c>
      <c r="H23" s="130">
        <v>0</v>
      </c>
      <c r="I23" s="131">
        <f t="shared" si="27"/>
        <v>0</v>
      </c>
      <c r="J23" s="131">
        <f t="shared" si="3"/>
        <v>0</v>
      </c>
      <c r="K23" s="156" t="str">
        <f t="shared" si="4"/>
        <v>-</v>
      </c>
      <c r="L23" s="536"/>
      <c r="M23" s="226" t="s">
        <v>120</v>
      </c>
      <c r="N23" s="121">
        <v>11</v>
      </c>
      <c r="O23" s="130">
        <v>7</v>
      </c>
      <c r="P23" s="130">
        <v>781300</v>
      </c>
      <c r="Q23" s="131">
        <f t="shared" si="28"/>
        <v>8.8607594936708861E-2</v>
      </c>
      <c r="R23" s="131">
        <f t="shared" si="5"/>
        <v>0.63636363636363635</v>
      </c>
      <c r="S23" s="125">
        <f t="shared" si="6"/>
        <v>111614.28571428571</v>
      </c>
      <c r="T23" s="536"/>
      <c r="U23" s="226" t="s">
        <v>120</v>
      </c>
      <c r="V23" s="121">
        <v>476</v>
      </c>
      <c r="W23" s="130">
        <v>307</v>
      </c>
      <c r="X23" s="130">
        <v>25728940</v>
      </c>
      <c r="Y23" s="131">
        <f t="shared" si="29"/>
        <v>5.8132929369437605E-2</v>
      </c>
      <c r="Z23" s="131">
        <f t="shared" si="8"/>
        <v>0.64495798319327735</v>
      </c>
      <c r="AA23" s="130">
        <f t="shared" si="9"/>
        <v>83807.622149837131</v>
      </c>
      <c r="AB23" s="536"/>
      <c r="AC23" s="226" t="s">
        <v>120</v>
      </c>
      <c r="AD23" s="121">
        <v>463</v>
      </c>
      <c r="AE23" s="130">
        <v>329</v>
      </c>
      <c r="AF23" s="130">
        <v>27743750</v>
      </c>
      <c r="AG23" s="131">
        <f t="shared" si="30"/>
        <v>7.6707857309396124E-2</v>
      </c>
      <c r="AH23" s="131">
        <f t="shared" si="11"/>
        <v>0.71058315334773214</v>
      </c>
      <c r="AI23" s="125">
        <f t="shared" si="12"/>
        <v>84327.507598784199</v>
      </c>
      <c r="AJ23" s="536"/>
      <c r="AK23" s="226" t="s">
        <v>120</v>
      </c>
      <c r="AL23" s="121">
        <v>308</v>
      </c>
      <c r="AM23" s="130">
        <v>199</v>
      </c>
      <c r="AN23" s="130">
        <v>16629000</v>
      </c>
      <c r="AO23" s="131">
        <f t="shared" si="31"/>
        <v>6.3843439204363167E-2</v>
      </c>
      <c r="AP23" s="131">
        <f t="shared" si="14"/>
        <v>0.64610389610389607</v>
      </c>
      <c r="AQ23" s="125">
        <f t="shared" si="15"/>
        <v>83562.814070351757</v>
      </c>
      <c r="AR23" s="536"/>
      <c r="AS23" s="226" t="s">
        <v>120</v>
      </c>
      <c r="AT23" s="121">
        <v>137</v>
      </c>
      <c r="AU23" s="130">
        <v>71</v>
      </c>
      <c r="AV23" s="130">
        <v>6462310</v>
      </c>
      <c r="AW23" s="131">
        <f t="shared" si="32"/>
        <v>3.7486800422386481E-2</v>
      </c>
      <c r="AX23" s="131">
        <f t="shared" si="17"/>
        <v>0.51824817518248179</v>
      </c>
      <c r="AY23" s="130">
        <f t="shared" si="18"/>
        <v>91018.450704225354</v>
      </c>
      <c r="AZ23" s="536"/>
      <c r="BA23" s="226" t="s">
        <v>120</v>
      </c>
      <c r="BB23" s="121">
        <v>49</v>
      </c>
      <c r="BC23" s="130">
        <v>31</v>
      </c>
      <c r="BD23" s="130">
        <v>3893440</v>
      </c>
      <c r="BE23" s="131">
        <f t="shared" si="33"/>
        <v>3.8130381303813035E-2</v>
      </c>
      <c r="BF23" s="131">
        <f t="shared" si="20"/>
        <v>0.63265306122448983</v>
      </c>
      <c r="BG23" s="156">
        <f t="shared" si="21"/>
        <v>125594.83870967742</v>
      </c>
      <c r="BH23" s="536"/>
      <c r="BI23" s="226" t="s">
        <v>120</v>
      </c>
      <c r="BJ23" s="121">
        <f t="shared" si="22"/>
        <v>1445</v>
      </c>
      <c r="BK23" s="130">
        <f t="shared" si="0"/>
        <v>944</v>
      </c>
      <c r="BL23" s="130">
        <f t="shared" si="1"/>
        <v>81238740</v>
      </c>
      <c r="BM23" s="131">
        <f t="shared" si="34"/>
        <v>6.0950413223140494E-2</v>
      </c>
      <c r="BN23" s="131">
        <f t="shared" si="25"/>
        <v>0.65328719723183393</v>
      </c>
      <c r="BO23" s="130">
        <f t="shared" si="26"/>
        <v>86057.987288135599</v>
      </c>
      <c r="BP23" s="182"/>
      <c r="BR23" s="191" t="s">
        <v>54</v>
      </c>
      <c r="BS23" s="105">
        <v>20</v>
      </c>
      <c r="BT23" s="105">
        <v>90</v>
      </c>
      <c r="BU23" s="105">
        <v>5620</v>
      </c>
      <c r="BV23" s="105">
        <v>5048</v>
      </c>
      <c r="BW23" s="105">
        <v>3894</v>
      </c>
      <c r="BX23" s="105">
        <v>2457</v>
      </c>
      <c r="BY23" s="105">
        <v>1197</v>
      </c>
      <c r="BZ23" s="105">
        <f>市区町村別_歯科医療費!D21</f>
        <v>18326</v>
      </c>
    </row>
    <row r="24" spans="2:78" s="75" customFormat="1">
      <c r="B24" s="546"/>
      <c r="C24" s="549"/>
      <c r="D24" s="536"/>
      <c r="E24" s="226" t="s">
        <v>121</v>
      </c>
      <c r="F24" s="121">
        <v>3</v>
      </c>
      <c r="G24" s="130">
        <v>1</v>
      </c>
      <c r="H24" s="130">
        <v>63080</v>
      </c>
      <c r="I24" s="131">
        <f t="shared" si="27"/>
        <v>6.6666666666666666E-2</v>
      </c>
      <c r="J24" s="131">
        <f t="shared" si="3"/>
        <v>0.33333333333333331</v>
      </c>
      <c r="K24" s="156">
        <f t="shared" si="4"/>
        <v>63080</v>
      </c>
      <c r="L24" s="536"/>
      <c r="M24" s="226" t="s">
        <v>121</v>
      </c>
      <c r="N24" s="121">
        <v>16</v>
      </c>
      <c r="O24" s="130">
        <v>10</v>
      </c>
      <c r="P24" s="130">
        <v>1282530</v>
      </c>
      <c r="Q24" s="131">
        <f t="shared" si="28"/>
        <v>0.12658227848101267</v>
      </c>
      <c r="R24" s="131">
        <f t="shared" si="5"/>
        <v>0.625</v>
      </c>
      <c r="S24" s="125">
        <f t="shared" si="6"/>
        <v>128253</v>
      </c>
      <c r="T24" s="536"/>
      <c r="U24" s="226" t="s">
        <v>121</v>
      </c>
      <c r="V24" s="121">
        <v>339</v>
      </c>
      <c r="W24" s="130">
        <v>194</v>
      </c>
      <c r="X24" s="130">
        <v>14175370</v>
      </c>
      <c r="Y24" s="131">
        <f t="shared" si="29"/>
        <v>3.673546676765764E-2</v>
      </c>
      <c r="Z24" s="131">
        <f t="shared" si="8"/>
        <v>0.57227138643067843</v>
      </c>
      <c r="AA24" s="130">
        <f t="shared" si="9"/>
        <v>73068.917525773199</v>
      </c>
      <c r="AB24" s="536"/>
      <c r="AC24" s="226" t="s">
        <v>121</v>
      </c>
      <c r="AD24" s="121">
        <v>417</v>
      </c>
      <c r="AE24" s="130">
        <v>254</v>
      </c>
      <c r="AF24" s="130">
        <v>21318480</v>
      </c>
      <c r="AG24" s="131">
        <f t="shared" si="30"/>
        <v>5.9221263697831664E-2</v>
      </c>
      <c r="AH24" s="131">
        <f t="shared" si="11"/>
        <v>0.60911270983213428</v>
      </c>
      <c r="AI24" s="125">
        <f t="shared" si="12"/>
        <v>83931.023622047243</v>
      </c>
      <c r="AJ24" s="536"/>
      <c r="AK24" s="226" t="s">
        <v>121</v>
      </c>
      <c r="AL24" s="121">
        <v>359</v>
      </c>
      <c r="AM24" s="130">
        <v>219</v>
      </c>
      <c r="AN24" s="130">
        <v>22567120</v>
      </c>
      <c r="AO24" s="131">
        <f t="shared" si="31"/>
        <v>7.0259865255052942E-2</v>
      </c>
      <c r="AP24" s="131">
        <f t="shared" si="14"/>
        <v>0.61002785515320335</v>
      </c>
      <c r="AQ24" s="125">
        <f t="shared" si="15"/>
        <v>103046.2100456621</v>
      </c>
      <c r="AR24" s="536"/>
      <c r="AS24" s="226" t="s">
        <v>121</v>
      </c>
      <c r="AT24" s="121">
        <v>211</v>
      </c>
      <c r="AU24" s="130">
        <v>111</v>
      </c>
      <c r="AV24" s="130">
        <v>11746740</v>
      </c>
      <c r="AW24" s="131">
        <f t="shared" si="32"/>
        <v>5.8606124604012669E-2</v>
      </c>
      <c r="AX24" s="131">
        <f t="shared" si="17"/>
        <v>0.52606635071090047</v>
      </c>
      <c r="AY24" s="130">
        <f t="shared" si="18"/>
        <v>105826.48648648648</v>
      </c>
      <c r="AZ24" s="536"/>
      <c r="BA24" s="226" t="s">
        <v>121</v>
      </c>
      <c r="BB24" s="121">
        <v>79</v>
      </c>
      <c r="BC24" s="130">
        <v>50</v>
      </c>
      <c r="BD24" s="130">
        <v>5936900</v>
      </c>
      <c r="BE24" s="131">
        <f t="shared" si="33"/>
        <v>6.1500615006150061E-2</v>
      </c>
      <c r="BF24" s="131">
        <f t="shared" si="20"/>
        <v>0.63291139240506333</v>
      </c>
      <c r="BG24" s="156">
        <f t="shared" si="21"/>
        <v>118738</v>
      </c>
      <c r="BH24" s="536"/>
      <c r="BI24" s="226" t="s">
        <v>121</v>
      </c>
      <c r="BJ24" s="121">
        <f t="shared" si="22"/>
        <v>1424</v>
      </c>
      <c r="BK24" s="130">
        <f t="shared" si="0"/>
        <v>839</v>
      </c>
      <c r="BL24" s="130">
        <f t="shared" si="1"/>
        <v>77090220</v>
      </c>
      <c r="BM24" s="131">
        <f t="shared" si="34"/>
        <v>5.4170971074380167E-2</v>
      </c>
      <c r="BN24" s="131">
        <f t="shared" si="25"/>
        <v>0.589185393258427</v>
      </c>
      <c r="BO24" s="130">
        <f t="shared" si="26"/>
        <v>91883.456495828374</v>
      </c>
      <c r="BP24" s="182"/>
      <c r="BR24" s="191" t="s">
        <v>78</v>
      </c>
      <c r="BS24" s="105">
        <v>48</v>
      </c>
      <c r="BT24" s="105">
        <v>153</v>
      </c>
      <c r="BU24" s="105">
        <v>8183</v>
      </c>
      <c r="BV24" s="105">
        <v>7233</v>
      </c>
      <c r="BW24" s="105">
        <v>5468</v>
      </c>
      <c r="BX24" s="105">
        <v>3318</v>
      </c>
      <c r="BY24" s="105">
        <v>1545</v>
      </c>
      <c r="BZ24" s="105">
        <f>市区町村別_歯科医療費!D22</f>
        <v>25948</v>
      </c>
    </row>
    <row r="25" spans="2:78" s="75" customFormat="1" ht="13.5" customHeight="1">
      <c r="B25" s="546"/>
      <c r="C25" s="549"/>
      <c r="D25" s="536"/>
      <c r="E25" s="226" t="s">
        <v>122</v>
      </c>
      <c r="F25" s="121">
        <v>0</v>
      </c>
      <c r="G25" s="130">
        <v>0</v>
      </c>
      <c r="H25" s="130">
        <v>0</v>
      </c>
      <c r="I25" s="131">
        <f t="shared" si="27"/>
        <v>0</v>
      </c>
      <c r="J25" s="131" t="str">
        <f t="shared" si="3"/>
        <v>-</v>
      </c>
      <c r="K25" s="156" t="str">
        <f t="shared" si="4"/>
        <v>-</v>
      </c>
      <c r="L25" s="536"/>
      <c r="M25" s="226" t="s">
        <v>122</v>
      </c>
      <c r="N25" s="121">
        <v>5</v>
      </c>
      <c r="O25" s="130">
        <v>3</v>
      </c>
      <c r="P25" s="130">
        <v>306720</v>
      </c>
      <c r="Q25" s="131">
        <f t="shared" si="28"/>
        <v>3.7974683544303799E-2</v>
      </c>
      <c r="R25" s="131">
        <f t="shared" si="5"/>
        <v>0.6</v>
      </c>
      <c r="S25" s="125">
        <f t="shared" si="6"/>
        <v>102240</v>
      </c>
      <c r="T25" s="536"/>
      <c r="U25" s="226" t="s">
        <v>122</v>
      </c>
      <c r="V25" s="121">
        <v>285</v>
      </c>
      <c r="W25" s="130">
        <v>187</v>
      </c>
      <c r="X25" s="130">
        <v>15592620</v>
      </c>
      <c r="Y25" s="131">
        <f t="shared" si="29"/>
        <v>3.5409960234804014E-2</v>
      </c>
      <c r="Z25" s="131">
        <f t="shared" si="8"/>
        <v>0.65614035087719302</v>
      </c>
      <c r="AA25" s="130">
        <f t="shared" si="9"/>
        <v>83382.994652406414</v>
      </c>
      <c r="AB25" s="536"/>
      <c r="AC25" s="226" t="s">
        <v>122</v>
      </c>
      <c r="AD25" s="121">
        <v>249</v>
      </c>
      <c r="AE25" s="130">
        <v>178</v>
      </c>
      <c r="AF25" s="130">
        <v>18242700</v>
      </c>
      <c r="AG25" s="131">
        <f t="shared" si="30"/>
        <v>4.1501515504779672E-2</v>
      </c>
      <c r="AH25" s="131">
        <f t="shared" si="11"/>
        <v>0.71485943775100402</v>
      </c>
      <c r="AI25" s="125">
        <f t="shared" si="12"/>
        <v>102487.0786516854</v>
      </c>
      <c r="AJ25" s="536"/>
      <c r="AK25" s="226" t="s">
        <v>122</v>
      </c>
      <c r="AL25" s="121">
        <v>212</v>
      </c>
      <c r="AM25" s="130">
        <v>147</v>
      </c>
      <c r="AN25" s="130">
        <v>13307310</v>
      </c>
      <c r="AO25" s="131">
        <f t="shared" si="31"/>
        <v>4.7160731472569779E-2</v>
      </c>
      <c r="AP25" s="131">
        <f t="shared" si="14"/>
        <v>0.69339622641509435</v>
      </c>
      <c r="AQ25" s="125">
        <f t="shared" si="15"/>
        <v>90525.918367346938</v>
      </c>
      <c r="AR25" s="536"/>
      <c r="AS25" s="226" t="s">
        <v>122</v>
      </c>
      <c r="AT25" s="121">
        <v>123</v>
      </c>
      <c r="AU25" s="130">
        <v>85</v>
      </c>
      <c r="AV25" s="130">
        <v>7793390</v>
      </c>
      <c r="AW25" s="131">
        <f t="shared" si="32"/>
        <v>4.4878563885955652E-2</v>
      </c>
      <c r="AX25" s="131">
        <f t="shared" si="17"/>
        <v>0.69105691056910568</v>
      </c>
      <c r="AY25" s="130">
        <f t="shared" si="18"/>
        <v>91686.941176470587</v>
      </c>
      <c r="AZ25" s="536"/>
      <c r="BA25" s="226" t="s">
        <v>122</v>
      </c>
      <c r="BB25" s="121">
        <v>40</v>
      </c>
      <c r="BC25" s="130">
        <v>33</v>
      </c>
      <c r="BD25" s="130">
        <v>4628570</v>
      </c>
      <c r="BE25" s="131">
        <f t="shared" si="33"/>
        <v>4.0590405904059039E-2</v>
      </c>
      <c r="BF25" s="131">
        <f t="shared" si="20"/>
        <v>0.82499999999999996</v>
      </c>
      <c r="BG25" s="156">
        <f t="shared" si="21"/>
        <v>140259.69696969696</v>
      </c>
      <c r="BH25" s="536"/>
      <c r="BI25" s="226" t="s">
        <v>122</v>
      </c>
      <c r="BJ25" s="121">
        <f t="shared" si="22"/>
        <v>914</v>
      </c>
      <c r="BK25" s="130">
        <f t="shared" si="0"/>
        <v>633</v>
      </c>
      <c r="BL25" s="130">
        <f t="shared" si="1"/>
        <v>59871310</v>
      </c>
      <c r="BM25" s="131">
        <f t="shared" si="34"/>
        <v>4.0870351239669422E-2</v>
      </c>
      <c r="BN25" s="131">
        <f t="shared" si="25"/>
        <v>0.69256017505470457</v>
      </c>
      <c r="BO25" s="130">
        <f t="shared" si="26"/>
        <v>94583.428120063196</v>
      </c>
      <c r="BP25" s="182"/>
      <c r="BR25" s="191" t="s">
        <v>55</v>
      </c>
      <c r="BS25" s="105">
        <v>27</v>
      </c>
      <c r="BT25" s="105">
        <v>107</v>
      </c>
      <c r="BU25" s="105">
        <v>7159</v>
      </c>
      <c r="BV25" s="105">
        <v>6564</v>
      </c>
      <c r="BW25" s="105">
        <v>5067</v>
      </c>
      <c r="BX25" s="105">
        <v>2929</v>
      </c>
      <c r="BY25" s="105">
        <v>1344</v>
      </c>
      <c r="BZ25" s="105">
        <f>市区町村別_歯科医療費!D23</f>
        <v>23197</v>
      </c>
    </row>
    <row r="26" spans="2:78" s="75" customFormat="1">
      <c r="B26" s="546"/>
      <c r="C26" s="549"/>
      <c r="D26" s="536"/>
      <c r="E26" s="226" t="s">
        <v>123</v>
      </c>
      <c r="F26" s="121">
        <v>8</v>
      </c>
      <c r="G26" s="130">
        <v>4</v>
      </c>
      <c r="H26" s="130">
        <v>197410</v>
      </c>
      <c r="I26" s="131">
        <f t="shared" si="27"/>
        <v>0.26666666666666666</v>
      </c>
      <c r="J26" s="131">
        <f t="shared" si="3"/>
        <v>0.5</v>
      </c>
      <c r="K26" s="156">
        <f t="shared" si="4"/>
        <v>49352.5</v>
      </c>
      <c r="L26" s="536"/>
      <c r="M26" s="226" t="s">
        <v>123</v>
      </c>
      <c r="N26" s="121">
        <v>25</v>
      </c>
      <c r="O26" s="130">
        <v>18</v>
      </c>
      <c r="P26" s="130">
        <v>2025640</v>
      </c>
      <c r="Q26" s="131">
        <f t="shared" si="28"/>
        <v>0.22784810126582278</v>
      </c>
      <c r="R26" s="131">
        <f t="shared" si="5"/>
        <v>0.72</v>
      </c>
      <c r="S26" s="125">
        <f t="shared" si="6"/>
        <v>112535.55555555556</v>
      </c>
      <c r="T26" s="536"/>
      <c r="U26" s="226" t="s">
        <v>123</v>
      </c>
      <c r="V26" s="121">
        <v>2032</v>
      </c>
      <c r="W26" s="130">
        <v>1367</v>
      </c>
      <c r="X26" s="130">
        <v>108056040</v>
      </c>
      <c r="Y26" s="131">
        <f t="shared" si="29"/>
        <v>0.25885249005870098</v>
      </c>
      <c r="Z26" s="131">
        <f t="shared" si="8"/>
        <v>0.67273622047244097</v>
      </c>
      <c r="AA26" s="130">
        <f t="shared" si="9"/>
        <v>79046.115581565478</v>
      </c>
      <c r="AB26" s="536"/>
      <c r="AC26" s="226" t="s">
        <v>123</v>
      </c>
      <c r="AD26" s="121">
        <v>1712</v>
      </c>
      <c r="AE26" s="130">
        <v>1214</v>
      </c>
      <c r="AF26" s="130">
        <v>101399410</v>
      </c>
      <c r="AG26" s="131">
        <f t="shared" si="30"/>
        <v>0.28304966192585684</v>
      </c>
      <c r="AH26" s="131">
        <f t="shared" si="11"/>
        <v>0.70911214953271029</v>
      </c>
      <c r="AI26" s="125">
        <f t="shared" si="12"/>
        <v>83525.049423393735</v>
      </c>
      <c r="AJ26" s="536"/>
      <c r="AK26" s="226" t="s">
        <v>123</v>
      </c>
      <c r="AL26" s="121">
        <v>1118</v>
      </c>
      <c r="AM26" s="130">
        <v>725</v>
      </c>
      <c r="AN26" s="130">
        <v>62605510</v>
      </c>
      <c r="AO26" s="131">
        <f t="shared" si="31"/>
        <v>0.23259544433750401</v>
      </c>
      <c r="AP26" s="131">
        <f t="shared" si="14"/>
        <v>0.64847942754919496</v>
      </c>
      <c r="AQ26" s="125">
        <f t="shared" si="15"/>
        <v>86352.42758620689</v>
      </c>
      <c r="AR26" s="536"/>
      <c r="AS26" s="226" t="s">
        <v>123</v>
      </c>
      <c r="AT26" s="121">
        <v>498</v>
      </c>
      <c r="AU26" s="130">
        <v>307</v>
      </c>
      <c r="AV26" s="130">
        <v>31018170</v>
      </c>
      <c r="AW26" s="131">
        <f t="shared" si="32"/>
        <v>0.16209081309398099</v>
      </c>
      <c r="AX26" s="131">
        <f t="shared" si="17"/>
        <v>0.61646586345381527</v>
      </c>
      <c r="AY26" s="130">
        <f t="shared" si="18"/>
        <v>101036.38436482084</v>
      </c>
      <c r="AZ26" s="536"/>
      <c r="BA26" s="226" t="s">
        <v>123</v>
      </c>
      <c r="BB26" s="121">
        <v>136</v>
      </c>
      <c r="BC26" s="130">
        <v>87</v>
      </c>
      <c r="BD26" s="130">
        <v>9440130</v>
      </c>
      <c r="BE26" s="131">
        <f t="shared" si="33"/>
        <v>0.1070110701107011</v>
      </c>
      <c r="BF26" s="131">
        <f t="shared" si="20"/>
        <v>0.63970588235294112</v>
      </c>
      <c r="BG26" s="156">
        <f t="shared" si="21"/>
        <v>108507.24137931035</v>
      </c>
      <c r="BH26" s="536"/>
      <c r="BI26" s="226" t="s">
        <v>123</v>
      </c>
      <c r="BJ26" s="121">
        <f t="shared" si="22"/>
        <v>5529</v>
      </c>
      <c r="BK26" s="130">
        <f t="shared" si="0"/>
        <v>3722</v>
      </c>
      <c r="BL26" s="130">
        <f t="shared" si="1"/>
        <v>314742310</v>
      </c>
      <c r="BM26" s="131">
        <f t="shared" si="34"/>
        <v>0.24031508264462809</v>
      </c>
      <c r="BN26" s="131">
        <f t="shared" si="25"/>
        <v>0.67317778983541332</v>
      </c>
      <c r="BO26" s="130">
        <f t="shared" si="26"/>
        <v>84562.684040838256</v>
      </c>
      <c r="BP26" s="182"/>
      <c r="BR26" s="191" t="s">
        <v>79</v>
      </c>
      <c r="BS26" s="105">
        <v>33</v>
      </c>
      <c r="BT26" s="105">
        <v>145</v>
      </c>
      <c r="BU26" s="105">
        <v>5178</v>
      </c>
      <c r="BV26" s="105">
        <v>4624</v>
      </c>
      <c r="BW26" s="105">
        <v>3315</v>
      </c>
      <c r="BX26" s="105">
        <v>1923</v>
      </c>
      <c r="BY26" s="105">
        <v>828</v>
      </c>
      <c r="BZ26" s="105">
        <f>市区町村別_歯科医療費!D24</f>
        <v>16046</v>
      </c>
    </row>
    <row r="27" spans="2:78" s="75" customFormat="1">
      <c r="B27" s="546"/>
      <c r="C27" s="549"/>
      <c r="D27" s="536"/>
      <c r="E27" s="226" t="s">
        <v>124</v>
      </c>
      <c r="F27" s="121">
        <v>3</v>
      </c>
      <c r="G27" s="130">
        <v>2</v>
      </c>
      <c r="H27" s="130">
        <v>139390</v>
      </c>
      <c r="I27" s="131">
        <f t="shared" si="27"/>
        <v>0.13333333333333333</v>
      </c>
      <c r="J27" s="131">
        <f t="shared" si="3"/>
        <v>0.66666666666666663</v>
      </c>
      <c r="K27" s="156">
        <f t="shared" si="4"/>
        <v>69695</v>
      </c>
      <c r="L27" s="536"/>
      <c r="M27" s="226" t="s">
        <v>124</v>
      </c>
      <c r="N27" s="121">
        <v>6</v>
      </c>
      <c r="O27" s="130">
        <v>5</v>
      </c>
      <c r="P27" s="130">
        <v>453580</v>
      </c>
      <c r="Q27" s="131">
        <f t="shared" si="28"/>
        <v>6.3291139240506333E-2</v>
      </c>
      <c r="R27" s="131">
        <f t="shared" si="5"/>
        <v>0.83333333333333337</v>
      </c>
      <c r="S27" s="125">
        <f t="shared" si="6"/>
        <v>90716</v>
      </c>
      <c r="T27" s="536"/>
      <c r="U27" s="226" t="s">
        <v>124</v>
      </c>
      <c r="V27" s="121">
        <v>418</v>
      </c>
      <c r="W27" s="130">
        <v>267</v>
      </c>
      <c r="X27" s="130">
        <v>22247980</v>
      </c>
      <c r="Y27" s="131">
        <f t="shared" si="29"/>
        <v>5.0558606324559739E-2</v>
      </c>
      <c r="Z27" s="131">
        <f t="shared" si="8"/>
        <v>0.63875598086124397</v>
      </c>
      <c r="AA27" s="130">
        <f t="shared" si="9"/>
        <v>83325.767790262165</v>
      </c>
      <c r="AB27" s="536"/>
      <c r="AC27" s="226" t="s">
        <v>124</v>
      </c>
      <c r="AD27" s="121">
        <v>408</v>
      </c>
      <c r="AE27" s="130">
        <v>284</v>
      </c>
      <c r="AF27" s="130">
        <v>25517020</v>
      </c>
      <c r="AG27" s="131">
        <f t="shared" si="30"/>
        <v>6.6215901142457456E-2</v>
      </c>
      <c r="AH27" s="131">
        <f t="shared" si="11"/>
        <v>0.69607843137254899</v>
      </c>
      <c r="AI27" s="125">
        <f t="shared" si="12"/>
        <v>89848.661971830981</v>
      </c>
      <c r="AJ27" s="536"/>
      <c r="AK27" s="226" t="s">
        <v>124</v>
      </c>
      <c r="AL27" s="121">
        <v>388</v>
      </c>
      <c r="AM27" s="130">
        <v>249</v>
      </c>
      <c r="AN27" s="130">
        <v>22495250</v>
      </c>
      <c r="AO27" s="131">
        <f t="shared" si="31"/>
        <v>7.9884504331087583E-2</v>
      </c>
      <c r="AP27" s="131">
        <f t="shared" si="14"/>
        <v>0.64175257731958768</v>
      </c>
      <c r="AQ27" s="125">
        <f t="shared" si="15"/>
        <v>90342.369477911649</v>
      </c>
      <c r="AR27" s="536"/>
      <c r="AS27" s="226" t="s">
        <v>124</v>
      </c>
      <c r="AT27" s="121">
        <v>268</v>
      </c>
      <c r="AU27" s="130">
        <v>163</v>
      </c>
      <c r="AV27" s="130">
        <v>15798970</v>
      </c>
      <c r="AW27" s="131">
        <f t="shared" si="32"/>
        <v>8.6061246040126715E-2</v>
      </c>
      <c r="AX27" s="131">
        <f t="shared" si="17"/>
        <v>0.60820895522388063</v>
      </c>
      <c r="AY27" s="130">
        <f t="shared" si="18"/>
        <v>96926.196319018403</v>
      </c>
      <c r="AZ27" s="536"/>
      <c r="BA27" s="226" t="s">
        <v>124</v>
      </c>
      <c r="BB27" s="121">
        <v>120</v>
      </c>
      <c r="BC27" s="130">
        <v>73</v>
      </c>
      <c r="BD27" s="130">
        <v>11076110</v>
      </c>
      <c r="BE27" s="131">
        <f t="shared" si="33"/>
        <v>8.9790897908979095E-2</v>
      </c>
      <c r="BF27" s="131">
        <f t="shared" si="20"/>
        <v>0.60833333333333328</v>
      </c>
      <c r="BG27" s="156">
        <f t="shared" si="21"/>
        <v>151727.53424657535</v>
      </c>
      <c r="BH27" s="536"/>
      <c r="BI27" s="226" t="s">
        <v>124</v>
      </c>
      <c r="BJ27" s="121">
        <f t="shared" si="22"/>
        <v>1611</v>
      </c>
      <c r="BK27" s="130">
        <f t="shared" si="0"/>
        <v>1043</v>
      </c>
      <c r="BL27" s="130">
        <f t="shared" si="1"/>
        <v>97728300</v>
      </c>
      <c r="BM27" s="131">
        <f t="shared" si="34"/>
        <v>6.7342458677685957E-2</v>
      </c>
      <c r="BN27" s="131">
        <f t="shared" si="25"/>
        <v>0.64742396027312232</v>
      </c>
      <c r="BO27" s="130">
        <f t="shared" si="26"/>
        <v>93699.232981783323</v>
      </c>
      <c r="BP27" s="182"/>
      <c r="BR27" s="191" t="s">
        <v>80</v>
      </c>
      <c r="BS27" s="105">
        <v>41</v>
      </c>
      <c r="BT27" s="105">
        <v>122</v>
      </c>
      <c r="BU27" s="105">
        <v>8730</v>
      </c>
      <c r="BV27" s="105">
        <v>7243</v>
      </c>
      <c r="BW27" s="105">
        <v>5001</v>
      </c>
      <c r="BX27" s="105">
        <v>2752</v>
      </c>
      <c r="BY27" s="105">
        <v>1209</v>
      </c>
      <c r="BZ27" s="105">
        <f>市区町村別_歯科医療費!D25</f>
        <v>25098</v>
      </c>
    </row>
    <row r="28" spans="2:78" s="75" customFormat="1">
      <c r="B28" s="546"/>
      <c r="C28" s="549"/>
      <c r="D28" s="536"/>
      <c r="E28" s="223" t="s">
        <v>117</v>
      </c>
      <c r="F28" s="121">
        <v>2</v>
      </c>
      <c r="G28" s="130">
        <v>2</v>
      </c>
      <c r="H28" s="130">
        <v>53000</v>
      </c>
      <c r="I28" s="131">
        <f t="shared" si="27"/>
        <v>0.13333333333333333</v>
      </c>
      <c r="J28" s="131">
        <f t="shared" si="3"/>
        <v>1</v>
      </c>
      <c r="K28" s="156">
        <f t="shared" si="4"/>
        <v>26500</v>
      </c>
      <c r="L28" s="536"/>
      <c r="M28" s="227" t="s">
        <v>117</v>
      </c>
      <c r="N28" s="121">
        <v>8</v>
      </c>
      <c r="O28" s="130">
        <v>4</v>
      </c>
      <c r="P28" s="130">
        <v>430490</v>
      </c>
      <c r="Q28" s="131">
        <f t="shared" si="28"/>
        <v>5.0632911392405063E-2</v>
      </c>
      <c r="R28" s="131">
        <f t="shared" si="5"/>
        <v>0.5</v>
      </c>
      <c r="S28" s="125">
        <f t="shared" si="6"/>
        <v>107622.5</v>
      </c>
      <c r="T28" s="536"/>
      <c r="U28" s="227" t="s">
        <v>117</v>
      </c>
      <c r="V28" s="121">
        <v>488</v>
      </c>
      <c r="W28" s="130">
        <v>275</v>
      </c>
      <c r="X28" s="130">
        <v>16733440</v>
      </c>
      <c r="Y28" s="131">
        <f t="shared" si="29"/>
        <v>5.2073470933535315E-2</v>
      </c>
      <c r="Z28" s="131">
        <f t="shared" si="8"/>
        <v>0.56352459016393441</v>
      </c>
      <c r="AA28" s="130">
        <f t="shared" si="9"/>
        <v>60848.872727272726</v>
      </c>
      <c r="AB28" s="536"/>
      <c r="AC28" s="227" t="s">
        <v>117</v>
      </c>
      <c r="AD28" s="121">
        <v>254</v>
      </c>
      <c r="AE28" s="130">
        <v>153</v>
      </c>
      <c r="AF28" s="130">
        <v>12660810</v>
      </c>
      <c r="AG28" s="131">
        <f t="shared" si="30"/>
        <v>3.5672650967591514E-2</v>
      </c>
      <c r="AH28" s="131">
        <f t="shared" si="11"/>
        <v>0.60236220472440949</v>
      </c>
      <c r="AI28" s="125">
        <f t="shared" si="12"/>
        <v>82750.392156862741</v>
      </c>
      <c r="AJ28" s="536"/>
      <c r="AK28" s="227" t="s">
        <v>117</v>
      </c>
      <c r="AL28" s="121">
        <v>161</v>
      </c>
      <c r="AM28" s="130">
        <v>98</v>
      </c>
      <c r="AN28" s="130">
        <v>12201840</v>
      </c>
      <c r="AO28" s="131">
        <f t="shared" si="31"/>
        <v>3.1440487648379853E-2</v>
      </c>
      <c r="AP28" s="131">
        <f t="shared" si="14"/>
        <v>0.60869565217391308</v>
      </c>
      <c r="AQ28" s="125">
        <f t="shared" si="15"/>
        <v>124508.57142857143</v>
      </c>
      <c r="AR28" s="536"/>
      <c r="AS28" s="227" t="s">
        <v>117</v>
      </c>
      <c r="AT28" s="121">
        <v>79</v>
      </c>
      <c r="AU28" s="130">
        <v>36</v>
      </c>
      <c r="AV28" s="130">
        <v>5767020</v>
      </c>
      <c r="AW28" s="131">
        <f t="shared" si="32"/>
        <v>1.9007391763463569E-2</v>
      </c>
      <c r="AX28" s="131">
        <f t="shared" si="17"/>
        <v>0.45569620253164556</v>
      </c>
      <c r="AY28" s="130">
        <f t="shared" si="18"/>
        <v>160195</v>
      </c>
      <c r="AZ28" s="536"/>
      <c r="BA28" s="227" t="s">
        <v>117</v>
      </c>
      <c r="BB28" s="121">
        <v>50</v>
      </c>
      <c r="BC28" s="130">
        <v>27</v>
      </c>
      <c r="BD28" s="130">
        <v>3282530</v>
      </c>
      <c r="BE28" s="131">
        <f t="shared" si="33"/>
        <v>3.3210332103321034E-2</v>
      </c>
      <c r="BF28" s="131">
        <f t="shared" si="20"/>
        <v>0.54</v>
      </c>
      <c r="BG28" s="156">
        <f t="shared" si="21"/>
        <v>121575.18518518518</v>
      </c>
      <c r="BH28" s="536"/>
      <c r="BI28" s="227" t="s">
        <v>117</v>
      </c>
      <c r="BJ28" s="121">
        <f t="shared" si="22"/>
        <v>1042</v>
      </c>
      <c r="BK28" s="130">
        <f t="shared" si="0"/>
        <v>595</v>
      </c>
      <c r="BL28" s="130">
        <f t="shared" si="1"/>
        <v>51129130</v>
      </c>
      <c r="BM28" s="131">
        <f t="shared" si="34"/>
        <v>3.8416838842975205E-2</v>
      </c>
      <c r="BN28" s="131">
        <f t="shared" si="25"/>
        <v>0.57101727447216888</v>
      </c>
      <c r="BO28" s="130">
        <f t="shared" si="26"/>
        <v>85931.310924369755</v>
      </c>
      <c r="BP28" s="182"/>
      <c r="BR28" s="191" t="s">
        <v>81</v>
      </c>
      <c r="BS28" s="105">
        <v>40</v>
      </c>
      <c r="BT28" s="105">
        <v>99</v>
      </c>
      <c r="BU28" s="105">
        <v>5337</v>
      </c>
      <c r="BV28" s="105">
        <v>4902</v>
      </c>
      <c r="BW28" s="105">
        <v>3509</v>
      </c>
      <c r="BX28" s="105">
        <v>1820</v>
      </c>
      <c r="BY28" s="105">
        <v>658</v>
      </c>
      <c r="BZ28" s="105">
        <f>市区町村別_歯科医療費!D26</f>
        <v>16365</v>
      </c>
    </row>
    <row r="29" spans="2:78" s="75" customFormat="1">
      <c r="B29" s="546">
        <v>3</v>
      </c>
      <c r="C29" s="548" t="s">
        <v>68</v>
      </c>
      <c r="D29" s="540">
        <f>BS10</f>
        <v>11</v>
      </c>
      <c r="E29" s="224" t="s">
        <v>104</v>
      </c>
      <c r="F29" s="120">
        <v>6</v>
      </c>
      <c r="G29" s="128">
        <v>4</v>
      </c>
      <c r="H29" s="128">
        <v>366210</v>
      </c>
      <c r="I29" s="129">
        <f>IFERROR(G29/$D$29,"-")</f>
        <v>0.36363636363636365</v>
      </c>
      <c r="J29" s="129">
        <f t="shared" si="3"/>
        <v>0.66666666666666663</v>
      </c>
      <c r="K29" s="155">
        <f t="shared" si="4"/>
        <v>91552.5</v>
      </c>
      <c r="L29" s="540">
        <f>BT10</f>
        <v>56</v>
      </c>
      <c r="M29" s="224" t="s">
        <v>104</v>
      </c>
      <c r="N29" s="120">
        <v>26</v>
      </c>
      <c r="O29" s="128">
        <v>18</v>
      </c>
      <c r="P29" s="128">
        <v>2185630</v>
      </c>
      <c r="Q29" s="129">
        <f>IFERROR(O29/$L$29,"-")</f>
        <v>0.32142857142857145</v>
      </c>
      <c r="R29" s="129">
        <f t="shared" si="5"/>
        <v>0.69230769230769229</v>
      </c>
      <c r="S29" s="124">
        <f t="shared" si="6"/>
        <v>121423.88888888889</v>
      </c>
      <c r="T29" s="540">
        <f>BU10</f>
        <v>3321</v>
      </c>
      <c r="U29" s="224" t="s">
        <v>104</v>
      </c>
      <c r="V29" s="120">
        <v>1717</v>
      </c>
      <c r="W29" s="128">
        <v>1162</v>
      </c>
      <c r="X29" s="128">
        <v>91749480</v>
      </c>
      <c r="Y29" s="129">
        <f>IFERROR(W29/$T$29,"-")</f>
        <v>0.34989461005721167</v>
      </c>
      <c r="Z29" s="129">
        <f t="shared" si="8"/>
        <v>0.67676179382644142</v>
      </c>
      <c r="AA29" s="128">
        <f t="shared" si="9"/>
        <v>78958.244406196216</v>
      </c>
      <c r="AB29" s="540">
        <f>BV10</f>
        <v>2698</v>
      </c>
      <c r="AC29" s="224" t="s">
        <v>104</v>
      </c>
      <c r="AD29" s="120">
        <v>1508</v>
      </c>
      <c r="AE29" s="128">
        <v>1054</v>
      </c>
      <c r="AF29" s="128">
        <v>88281620</v>
      </c>
      <c r="AG29" s="129">
        <f>IFERROR(AE29/$AB$29,"-")</f>
        <v>0.39065974796145292</v>
      </c>
      <c r="AH29" s="129">
        <f t="shared" si="11"/>
        <v>0.69893899204244037</v>
      </c>
      <c r="AI29" s="124">
        <f t="shared" si="12"/>
        <v>83758.652751423157</v>
      </c>
      <c r="AJ29" s="540">
        <f>BW10</f>
        <v>1947</v>
      </c>
      <c r="AK29" s="224" t="s">
        <v>104</v>
      </c>
      <c r="AL29" s="120">
        <v>1023</v>
      </c>
      <c r="AM29" s="128">
        <v>665</v>
      </c>
      <c r="AN29" s="128">
        <v>62108260</v>
      </c>
      <c r="AO29" s="129">
        <f>IFERROR(AM29/$AJ$29,"-")</f>
        <v>0.3415511042629687</v>
      </c>
      <c r="AP29" s="129">
        <f t="shared" si="14"/>
        <v>0.65004887585532745</v>
      </c>
      <c r="AQ29" s="124">
        <f t="shared" si="15"/>
        <v>93395.879699248122</v>
      </c>
      <c r="AR29" s="540">
        <f>BX10</f>
        <v>1197</v>
      </c>
      <c r="AS29" s="224" t="s">
        <v>104</v>
      </c>
      <c r="AT29" s="120">
        <v>552</v>
      </c>
      <c r="AU29" s="128">
        <v>311</v>
      </c>
      <c r="AV29" s="128">
        <v>31155890</v>
      </c>
      <c r="AW29" s="129">
        <f>IFERROR(AU29/$AR$29,"-")</f>
        <v>0.25981620718462822</v>
      </c>
      <c r="AX29" s="129">
        <f t="shared" si="17"/>
        <v>0.56340579710144922</v>
      </c>
      <c r="AY29" s="128">
        <f t="shared" si="18"/>
        <v>100179.71061093248</v>
      </c>
      <c r="AZ29" s="540">
        <f>BY10</f>
        <v>499</v>
      </c>
      <c r="BA29" s="224" t="s">
        <v>104</v>
      </c>
      <c r="BB29" s="120">
        <v>172</v>
      </c>
      <c r="BC29" s="128">
        <v>90</v>
      </c>
      <c r="BD29" s="128">
        <v>9145180</v>
      </c>
      <c r="BE29" s="129">
        <f>IFERROR(BC29/$AZ$29,"-")</f>
        <v>0.18036072144288579</v>
      </c>
      <c r="BF29" s="129">
        <f t="shared" si="20"/>
        <v>0.52325581395348841</v>
      </c>
      <c r="BG29" s="155">
        <f t="shared" si="21"/>
        <v>101613.11111111111</v>
      </c>
      <c r="BH29" s="540">
        <f>BZ10</f>
        <v>9729</v>
      </c>
      <c r="BI29" s="224" t="s">
        <v>104</v>
      </c>
      <c r="BJ29" s="120">
        <f t="shared" si="22"/>
        <v>5004</v>
      </c>
      <c r="BK29" s="128">
        <f t="shared" si="0"/>
        <v>3304</v>
      </c>
      <c r="BL29" s="128">
        <f t="shared" si="1"/>
        <v>284992270</v>
      </c>
      <c r="BM29" s="129">
        <f>IFERROR(BK29/$BH$29,"-")</f>
        <v>0.33960324802137937</v>
      </c>
      <c r="BN29" s="129">
        <f t="shared" si="25"/>
        <v>0.66027178257394081</v>
      </c>
      <c r="BO29" s="128">
        <f t="shared" si="26"/>
        <v>86256.740314769981</v>
      </c>
      <c r="BP29" s="182"/>
      <c r="BR29" s="191" t="s">
        <v>56</v>
      </c>
      <c r="BS29" s="105">
        <v>30</v>
      </c>
      <c r="BT29" s="105">
        <v>118</v>
      </c>
      <c r="BU29" s="105">
        <v>7864</v>
      </c>
      <c r="BV29" s="105">
        <v>6327</v>
      </c>
      <c r="BW29" s="105">
        <v>4262</v>
      </c>
      <c r="BX29" s="105">
        <v>2205</v>
      </c>
      <c r="BY29" s="105">
        <v>975</v>
      </c>
      <c r="BZ29" s="105">
        <f>市区町村別_歯科医療費!D27</f>
        <v>21781</v>
      </c>
    </row>
    <row r="30" spans="2:78" s="75" customFormat="1" ht="13.5" customHeight="1">
      <c r="B30" s="546"/>
      <c r="C30" s="549"/>
      <c r="D30" s="536"/>
      <c r="E30" s="225" t="s">
        <v>136</v>
      </c>
      <c r="F30" s="121">
        <v>6</v>
      </c>
      <c r="G30" s="130">
        <v>4</v>
      </c>
      <c r="H30" s="130">
        <v>212200</v>
      </c>
      <c r="I30" s="131">
        <f t="shared" ref="I30:I39" si="35">IFERROR(G30/$D$29,"-")</f>
        <v>0.36363636363636365</v>
      </c>
      <c r="J30" s="131">
        <f t="shared" si="3"/>
        <v>0.66666666666666663</v>
      </c>
      <c r="K30" s="156">
        <f t="shared" si="4"/>
        <v>53050</v>
      </c>
      <c r="L30" s="536"/>
      <c r="M30" s="225" t="s">
        <v>136</v>
      </c>
      <c r="N30" s="121">
        <v>22</v>
      </c>
      <c r="O30" s="130">
        <v>13</v>
      </c>
      <c r="P30" s="130">
        <v>767880</v>
      </c>
      <c r="Q30" s="131">
        <f t="shared" ref="Q30:Q39" si="36">IFERROR(O30/$L$29,"-")</f>
        <v>0.23214285714285715</v>
      </c>
      <c r="R30" s="131">
        <f t="shared" si="5"/>
        <v>0.59090909090909094</v>
      </c>
      <c r="S30" s="125">
        <f t="shared" si="6"/>
        <v>59067.692307692305</v>
      </c>
      <c r="T30" s="536"/>
      <c r="U30" s="225" t="s">
        <v>136</v>
      </c>
      <c r="V30" s="121">
        <v>1497</v>
      </c>
      <c r="W30" s="130">
        <v>1046</v>
      </c>
      <c r="X30" s="130">
        <v>76422310</v>
      </c>
      <c r="Y30" s="131">
        <f t="shared" ref="Y30:Y39" si="37">IFERROR(W30/$T$29,"-")</f>
        <v>0.31496537187594098</v>
      </c>
      <c r="Z30" s="131">
        <f t="shared" si="8"/>
        <v>0.69873079492317969</v>
      </c>
      <c r="AA30" s="130">
        <f t="shared" si="9"/>
        <v>73061.48183556406</v>
      </c>
      <c r="AB30" s="536"/>
      <c r="AC30" s="225" t="s">
        <v>136</v>
      </c>
      <c r="AD30" s="121">
        <v>1247</v>
      </c>
      <c r="AE30" s="130">
        <v>870</v>
      </c>
      <c r="AF30" s="130">
        <v>73970710</v>
      </c>
      <c r="AG30" s="131">
        <f t="shared" ref="AG30:AG39" si="38">IFERROR(AE30/$AB$29,"-")</f>
        <v>0.32246108228317272</v>
      </c>
      <c r="AH30" s="131">
        <f t="shared" si="11"/>
        <v>0.69767441860465118</v>
      </c>
      <c r="AI30" s="125">
        <f t="shared" si="12"/>
        <v>85023.80459770115</v>
      </c>
      <c r="AJ30" s="536"/>
      <c r="AK30" s="225" t="s">
        <v>136</v>
      </c>
      <c r="AL30" s="121">
        <v>769</v>
      </c>
      <c r="AM30" s="130">
        <v>506</v>
      </c>
      <c r="AN30" s="130">
        <v>43011480</v>
      </c>
      <c r="AO30" s="131">
        <f t="shared" ref="AO30:AO39" si="39">IFERROR(AM30/$AJ$29,"-")</f>
        <v>0.25988700564971751</v>
      </c>
      <c r="AP30" s="131">
        <f t="shared" si="14"/>
        <v>0.65799739921976597</v>
      </c>
      <c r="AQ30" s="125">
        <f t="shared" si="15"/>
        <v>85002.924901185776</v>
      </c>
      <c r="AR30" s="536"/>
      <c r="AS30" s="225" t="s">
        <v>136</v>
      </c>
      <c r="AT30" s="121">
        <v>386</v>
      </c>
      <c r="AU30" s="130">
        <v>231</v>
      </c>
      <c r="AV30" s="130">
        <v>18237520</v>
      </c>
      <c r="AW30" s="131">
        <f t="shared" ref="AW30:AW39" si="40">IFERROR(AU30/$AR$29,"-")</f>
        <v>0.19298245614035087</v>
      </c>
      <c r="AX30" s="131">
        <f t="shared" si="17"/>
        <v>0.5984455958549223</v>
      </c>
      <c r="AY30" s="130">
        <f t="shared" si="18"/>
        <v>78950.303030303025</v>
      </c>
      <c r="AZ30" s="536"/>
      <c r="BA30" s="225" t="s">
        <v>136</v>
      </c>
      <c r="BB30" s="121">
        <v>100</v>
      </c>
      <c r="BC30" s="130">
        <v>53</v>
      </c>
      <c r="BD30" s="130">
        <v>4529690</v>
      </c>
      <c r="BE30" s="131">
        <f t="shared" ref="BE30:BE39" si="41">IFERROR(BC30/$AZ$29,"-")</f>
        <v>0.10621242484969939</v>
      </c>
      <c r="BF30" s="131">
        <f t="shared" si="20"/>
        <v>0.53</v>
      </c>
      <c r="BG30" s="156">
        <f t="shared" si="21"/>
        <v>85465.84905660378</v>
      </c>
      <c r="BH30" s="536"/>
      <c r="BI30" s="225" t="s">
        <v>136</v>
      </c>
      <c r="BJ30" s="121">
        <f t="shared" si="22"/>
        <v>4027</v>
      </c>
      <c r="BK30" s="130">
        <f t="shared" si="0"/>
        <v>2723</v>
      </c>
      <c r="BL30" s="130">
        <f t="shared" si="1"/>
        <v>217151790</v>
      </c>
      <c r="BM30" s="131">
        <f t="shared" ref="BM30:BM39" si="42">IFERROR(BK30/$BH$29,"-")</f>
        <v>0.27988488025490799</v>
      </c>
      <c r="BN30" s="131">
        <f t="shared" si="25"/>
        <v>0.67618574621306182</v>
      </c>
      <c r="BO30" s="130">
        <f t="shared" si="26"/>
        <v>79747.260374586855</v>
      </c>
      <c r="BP30" s="182"/>
      <c r="BR30" s="191" t="s">
        <v>82</v>
      </c>
      <c r="BS30" s="105">
        <v>57</v>
      </c>
      <c r="BT30" s="105">
        <v>198</v>
      </c>
      <c r="BU30" s="105">
        <v>10587</v>
      </c>
      <c r="BV30" s="105">
        <v>10527</v>
      </c>
      <c r="BW30" s="105">
        <v>7491</v>
      </c>
      <c r="BX30" s="105">
        <v>3637</v>
      </c>
      <c r="BY30" s="105">
        <v>1324</v>
      </c>
      <c r="BZ30" s="105">
        <f>市区町村別_歯科医療費!D28</f>
        <v>33821</v>
      </c>
    </row>
    <row r="31" spans="2:78" s="75" customFormat="1" ht="13.5" customHeight="1">
      <c r="B31" s="546"/>
      <c r="C31" s="549"/>
      <c r="D31" s="536"/>
      <c r="E31" s="226" t="s">
        <v>103</v>
      </c>
      <c r="F31" s="121">
        <v>6</v>
      </c>
      <c r="G31" s="130">
        <v>4</v>
      </c>
      <c r="H31" s="130">
        <v>254310</v>
      </c>
      <c r="I31" s="131">
        <f t="shared" si="35"/>
        <v>0.36363636363636365</v>
      </c>
      <c r="J31" s="131">
        <f t="shared" si="3"/>
        <v>0.66666666666666663</v>
      </c>
      <c r="K31" s="156">
        <f t="shared" si="4"/>
        <v>63577.5</v>
      </c>
      <c r="L31" s="536"/>
      <c r="M31" s="226" t="s">
        <v>103</v>
      </c>
      <c r="N31" s="121">
        <v>34</v>
      </c>
      <c r="O31" s="130">
        <v>19</v>
      </c>
      <c r="P31" s="130">
        <v>2103810</v>
      </c>
      <c r="Q31" s="131">
        <f t="shared" si="36"/>
        <v>0.3392857142857143</v>
      </c>
      <c r="R31" s="131">
        <f t="shared" si="5"/>
        <v>0.55882352941176472</v>
      </c>
      <c r="S31" s="125">
        <f t="shared" si="6"/>
        <v>110726.84210526316</v>
      </c>
      <c r="T31" s="536"/>
      <c r="U31" s="226" t="s">
        <v>103</v>
      </c>
      <c r="V31" s="121">
        <v>1978</v>
      </c>
      <c r="W31" s="130">
        <v>1323</v>
      </c>
      <c r="X31" s="130">
        <v>99058870</v>
      </c>
      <c r="Y31" s="131">
        <f t="shared" si="37"/>
        <v>0.3983739837398374</v>
      </c>
      <c r="Z31" s="131">
        <f t="shared" si="8"/>
        <v>0.66885743174924162</v>
      </c>
      <c r="AA31" s="130">
        <f t="shared" si="9"/>
        <v>74874.429327286474</v>
      </c>
      <c r="AB31" s="536"/>
      <c r="AC31" s="226" t="s">
        <v>103</v>
      </c>
      <c r="AD31" s="121">
        <v>1759</v>
      </c>
      <c r="AE31" s="130">
        <v>1202</v>
      </c>
      <c r="AF31" s="130">
        <v>101787920</v>
      </c>
      <c r="AG31" s="131">
        <f t="shared" si="38"/>
        <v>0.44551519644180876</v>
      </c>
      <c r="AH31" s="131">
        <f t="shared" si="11"/>
        <v>0.68334280841387152</v>
      </c>
      <c r="AI31" s="125">
        <f t="shared" si="12"/>
        <v>84682.129783693847</v>
      </c>
      <c r="AJ31" s="536"/>
      <c r="AK31" s="226" t="s">
        <v>103</v>
      </c>
      <c r="AL31" s="121">
        <v>1213</v>
      </c>
      <c r="AM31" s="130">
        <v>777</v>
      </c>
      <c r="AN31" s="130">
        <v>69343640</v>
      </c>
      <c r="AO31" s="131">
        <f t="shared" si="39"/>
        <v>0.39907550077041604</v>
      </c>
      <c r="AP31" s="131">
        <f t="shared" si="14"/>
        <v>0.640560593569662</v>
      </c>
      <c r="AQ31" s="125">
        <f t="shared" si="15"/>
        <v>89245.35392535392</v>
      </c>
      <c r="AR31" s="536"/>
      <c r="AS31" s="226" t="s">
        <v>103</v>
      </c>
      <c r="AT31" s="121">
        <v>742</v>
      </c>
      <c r="AU31" s="130">
        <v>426</v>
      </c>
      <c r="AV31" s="130">
        <v>40786410</v>
      </c>
      <c r="AW31" s="131">
        <f t="shared" si="40"/>
        <v>0.35588972431077692</v>
      </c>
      <c r="AX31" s="131">
        <f t="shared" si="17"/>
        <v>0.57412398921832886</v>
      </c>
      <c r="AY31" s="130">
        <f t="shared" si="18"/>
        <v>95742.746478873232</v>
      </c>
      <c r="AZ31" s="536"/>
      <c r="BA31" s="226" t="s">
        <v>103</v>
      </c>
      <c r="BB31" s="121">
        <v>250</v>
      </c>
      <c r="BC31" s="130">
        <v>135</v>
      </c>
      <c r="BD31" s="130">
        <v>14448360</v>
      </c>
      <c r="BE31" s="131">
        <f t="shared" si="41"/>
        <v>0.27054108216432865</v>
      </c>
      <c r="BF31" s="131">
        <f t="shared" si="20"/>
        <v>0.54</v>
      </c>
      <c r="BG31" s="156">
        <f t="shared" si="21"/>
        <v>107024.88888888889</v>
      </c>
      <c r="BH31" s="536"/>
      <c r="BI31" s="226" t="s">
        <v>103</v>
      </c>
      <c r="BJ31" s="121">
        <f t="shared" si="22"/>
        <v>5982</v>
      </c>
      <c r="BK31" s="130">
        <f t="shared" si="0"/>
        <v>3886</v>
      </c>
      <c r="BL31" s="130">
        <f t="shared" si="1"/>
        <v>327783320</v>
      </c>
      <c r="BM31" s="131">
        <f t="shared" si="42"/>
        <v>0.39942440127454004</v>
      </c>
      <c r="BN31" s="131">
        <f t="shared" si="25"/>
        <v>0.64961551320628552</v>
      </c>
      <c r="BO31" s="130">
        <f t="shared" si="26"/>
        <v>84349.799279464743</v>
      </c>
      <c r="BP31" s="182"/>
      <c r="BR31" s="191" t="s">
        <v>83</v>
      </c>
      <c r="BS31" s="105">
        <v>34</v>
      </c>
      <c r="BT31" s="105">
        <v>91</v>
      </c>
      <c r="BU31" s="105">
        <v>5347</v>
      </c>
      <c r="BV31" s="105">
        <v>4269</v>
      </c>
      <c r="BW31" s="105">
        <v>3144</v>
      </c>
      <c r="BX31" s="105">
        <v>1760</v>
      </c>
      <c r="BY31" s="105">
        <v>799</v>
      </c>
      <c r="BZ31" s="105">
        <f>市区町村別_歯科医療費!D29</f>
        <v>15444</v>
      </c>
    </row>
    <row r="32" spans="2:78" s="75" customFormat="1" ht="13.5" customHeight="1">
      <c r="B32" s="546"/>
      <c r="C32" s="549"/>
      <c r="D32" s="536"/>
      <c r="E32" s="226" t="s">
        <v>106</v>
      </c>
      <c r="F32" s="121">
        <v>6</v>
      </c>
      <c r="G32" s="130">
        <v>4</v>
      </c>
      <c r="H32" s="130">
        <v>300730</v>
      </c>
      <c r="I32" s="131">
        <f t="shared" si="35"/>
        <v>0.36363636363636365</v>
      </c>
      <c r="J32" s="131">
        <f t="shared" si="3"/>
        <v>0.66666666666666663</v>
      </c>
      <c r="K32" s="156">
        <f t="shared" si="4"/>
        <v>75182.5</v>
      </c>
      <c r="L32" s="536"/>
      <c r="M32" s="226" t="s">
        <v>106</v>
      </c>
      <c r="N32" s="121">
        <v>14</v>
      </c>
      <c r="O32" s="130">
        <v>7</v>
      </c>
      <c r="P32" s="130">
        <v>406260</v>
      </c>
      <c r="Q32" s="131">
        <f t="shared" si="36"/>
        <v>0.125</v>
      </c>
      <c r="R32" s="131">
        <f t="shared" si="5"/>
        <v>0.5</v>
      </c>
      <c r="S32" s="125">
        <f t="shared" si="6"/>
        <v>58037.142857142855</v>
      </c>
      <c r="T32" s="536"/>
      <c r="U32" s="226" t="s">
        <v>106</v>
      </c>
      <c r="V32" s="121">
        <v>751</v>
      </c>
      <c r="W32" s="130">
        <v>519</v>
      </c>
      <c r="X32" s="130">
        <v>39936070</v>
      </c>
      <c r="Y32" s="131">
        <f t="shared" si="37"/>
        <v>0.15627822944896116</v>
      </c>
      <c r="Z32" s="131">
        <f t="shared" si="8"/>
        <v>0.69107856191744343</v>
      </c>
      <c r="AA32" s="130">
        <f t="shared" si="9"/>
        <v>76948.111753371864</v>
      </c>
      <c r="AB32" s="536"/>
      <c r="AC32" s="226" t="s">
        <v>106</v>
      </c>
      <c r="AD32" s="121">
        <v>791</v>
      </c>
      <c r="AE32" s="130">
        <v>557</v>
      </c>
      <c r="AF32" s="130">
        <v>45923750</v>
      </c>
      <c r="AG32" s="131">
        <f t="shared" si="38"/>
        <v>0.20644922164566346</v>
      </c>
      <c r="AH32" s="131">
        <f t="shared" si="11"/>
        <v>0.70417193426042979</v>
      </c>
      <c r="AI32" s="125">
        <f t="shared" si="12"/>
        <v>82448.384201077206</v>
      </c>
      <c r="AJ32" s="536"/>
      <c r="AK32" s="226" t="s">
        <v>106</v>
      </c>
      <c r="AL32" s="121">
        <v>528</v>
      </c>
      <c r="AM32" s="130">
        <v>347</v>
      </c>
      <c r="AN32" s="130">
        <v>31438970</v>
      </c>
      <c r="AO32" s="131">
        <f t="shared" si="39"/>
        <v>0.17822290703646637</v>
      </c>
      <c r="AP32" s="131">
        <f t="shared" si="14"/>
        <v>0.65719696969696972</v>
      </c>
      <c r="AQ32" s="125">
        <f t="shared" si="15"/>
        <v>90602.21902017291</v>
      </c>
      <c r="AR32" s="536"/>
      <c r="AS32" s="226" t="s">
        <v>106</v>
      </c>
      <c r="AT32" s="121">
        <v>324</v>
      </c>
      <c r="AU32" s="130">
        <v>202</v>
      </c>
      <c r="AV32" s="130">
        <v>18618260</v>
      </c>
      <c r="AW32" s="131">
        <f t="shared" si="40"/>
        <v>0.16875522138680032</v>
      </c>
      <c r="AX32" s="131">
        <f t="shared" si="17"/>
        <v>0.62345679012345678</v>
      </c>
      <c r="AY32" s="130">
        <f t="shared" si="18"/>
        <v>92169.603960396038</v>
      </c>
      <c r="AZ32" s="536"/>
      <c r="BA32" s="226" t="s">
        <v>106</v>
      </c>
      <c r="BB32" s="121">
        <v>101</v>
      </c>
      <c r="BC32" s="130">
        <v>52</v>
      </c>
      <c r="BD32" s="130">
        <v>6463730</v>
      </c>
      <c r="BE32" s="131">
        <f t="shared" si="41"/>
        <v>0.10420841683366733</v>
      </c>
      <c r="BF32" s="131">
        <f t="shared" si="20"/>
        <v>0.51485148514851486</v>
      </c>
      <c r="BG32" s="156">
        <f t="shared" si="21"/>
        <v>124302.5</v>
      </c>
      <c r="BH32" s="536"/>
      <c r="BI32" s="226" t="s">
        <v>106</v>
      </c>
      <c r="BJ32" s="121">
        <f t="shared" si="22"/>
        <v>2515</v>
      </c>
      <c r="BK32" s="130">
        <f t="shared" si="0"/>
        <v>1688</v>
      </c>
      <c r="BL32" s="130">
        <f t="shared" si="1"/>
        <v>143087770</v>
      </c>
      <c r="BM32" s="131">
        <f t="shared" si="42"/>
        <v>0.17350190153150374</v>
      </c>
      <c r="BN32" s="131">
        <f t="shared" si="25"/>
        <v>0.67117296222664014</v>
      </c>
      <c r="BO32" s="130">
        <f t="shared" si="26"/>
        <v>84767.636255924168</v>
      </c>
      <c r="BP32" s="182"/>
      <c r="BR32" s="191" t="s">
        <v>84</v>
      </c>
      <c r="BS32" s="105">
        <v>14</v>
      </c>
      <c r="BT32" s="105">
        <v>36</v>
      </c>
      <c r="BU32" s="105">
        <v>3508</v>
      </c>
      <c r="BV32" s="105">
        <v>3035</v>
      </c>
      <c r="BW32" s="105">
        <v>2163</v>
      </c>
      <c r="BX32" s="105">
        <v>1284</v>
      </c>
      <c r="BY32" s="105">
        <v>646</v>
      </c>
      <c r="BZ32" s="105">
        <f>市区町村別_歯科医療費!D30</f>
        <v>10686</v>
      </c>
    </row>
    <row r="33" spans="2:78" s="75" customFormat="1" ht="13.5" customHeight="1">
      <c r="B33" s="546"/>
      <c r="C33" s="549"/>
      <c r="D33" s="536"/>
      <c r="E33" s="226" t="s">
        <v>119</v>
      </c>
      <c r="F33" s="121">
        <v>3</v>
      </c>
      <c r="G33" s="130">
        <v>3</v>
      </c>
      <c r="H33" s="130">
        <v>169460</v>
      </c>
      <c r="I33" s="131">
        <f t="shared" si="35"/>
        <v>0.27272727272727271</v>
      </c>
      <c r="J33" s="131">
        <f t="shared" si="3"/>
        <v>1</v>
      </c>
      <c r="K33" s="156">
        <f t="shared" si="4"/>
        <v>56486.666666666664</v>
      </c>
      <c r="L33" s="536"/>
      <c r="M33" s="226" t="s">
        <v>119</v>
      </c>
      <c r="N33" s="121">
        <v>17</v>
      </c>
      <c r="O33" s="130">
        <v>10</v>
      </c>
      <c r="P33" s="130">
        <v>532440</v>
      </c>
      <c r="Q33" s="131">
        <f t="shared" si="36"/>
        <v>0.17857142857142858</v>
      </c>
      <c r="R33" s="131">
        <f t="shared" si="5"/>
        <v>0.58823529411764708</v>
      </c>
      <c r="S33" s="125">
        <f t="shared" si="6"/>
        <v>53244</v>
      </c>
      <c r="T33" s="536"/>
      <c r="U33" s="226" t="s">
        <v>119</v>
      </c>
      <c r="V33" s="121">
        <v>769</v>
      </c>
      <c r="W33" s="130">
        <v>534</v>
      </c>
      <c r="X33" s="130">
        <v>42147440</v>
      </c>
      <c r="Y33" s="131">
        <f t="shared" si="37"/>
        <v>0.16079494128274616</v>
      </c>
      <c r="Z33" s="131">
        <f t="shared" si="8"/>
        <v>0.694408322496749</v>
      </c>
      <c r="AA33" s="130">
        <f t="shared" si="9"/>
        <v>78927.79026217229</v>
      </c>
      <c r="AB33" s="536"/>
      <c r="AC33" s="226" t="s">
        <v>119</v>
      </c>
      <c r="AD33" s="121">
        <v>722</v>
      </c>
      <c r="AE33" s="130">
        <v>526</v>
      </c>
      <c r="AF33" s="130">
        <v>45337530</v>
      </c>
      <c r="AG33" s="131">
        <f t="shared" si="38"/>
        <v>0.19495922905856189</v>
      </c>
      <c r="AH33" s="131">
        <f t="shared" si="11"/>
        <v>0.72853185595567871</v>
      </c>
      <c r="AI33" s="125">
        <f t="shared" si="12"/>
        <v>86193.022813688207</v>
      </c>
      <c r="AJ33" s="536"/>
      <c r="AK33" s="226" t="s">
        <v>119</v>
      </c>
      <c r="AL33" s="121">
        <v>544</v>
      </c>
      <c r="AM33" s="130">
        <v>359</v>
      </c>
      <c r="AN33" s="130">
        <v>32442240</v>
      </c>
      <c r="AO33" s="131">
        <f t="shared" si="39"/>
        <v>0.18438623523369285</v>
      </c>
      <c r="AP33" s="131">
        <f t="shared" si="14"/>
        <v>0.65992647058823528</v>
      </c>
      <c r="AQ33" s="125">
        <f t="shared" si="15"/>
        <v>90368.356545960996</v>
      </c>
      <c r="AR33" s="536"/>
      <c r="AS33" s="226" t="s">
        <v>119</v>
      </c>
      <c r="AT33" s="121">
        <v>299</v>
      </c>
      <c r="AU33" s="130">
        <v>184</v>
      </c>
      <c r="AV33" s="130">
        <v>19262340</v>
      </c>
      <c r="AW33" s="131">
        <f t="shared" si="40"/>
        <v>0.15371762740183792</v>
      </c>
      <c r="AX33" s="131">
        <f t="shared" si="17"/>
        <v>0.61538461538461542</v>
      </c>
      <c r="AY33" s="130">
        <f t="shared" si="18"/>
        <v>104686.63043478261</v>
      </c>
      <c r="AZ33" s="536"/>
      <c r="BA33" s="226" t="s">
        <v>119</v>
      </c>
      <c r="BB33" s="121">
        <v>100</v>
      </c>
      <c r="BC33" s="130">
        <v>56</v>
      </c>
      <c r="BD33" s="130">
        <v>5796260</v>
      </c>
      <c r="BE33" s="131">
        <f t="shared" si="41"/>
        <v>0.11222444889779559</v>
      </c>
      <c r="BF33" s="131">
        <f t="shared" si="20"/>
        <v>0.56000000000000005</v>
      </c>
      <c r="BG33" s="156">
        <f t="shared" si="21"/>
        <v>103504.64285714286</v>
      </c>
      <c r="BH33" s="536"/>
      <c r="BI33" s="226" t="s">
        <v>119</v>
      </c>
      <c r="BJ33" s="121">
        <f t="shared" si="22"/>
        <v>2454</v>
      </c>
      <c r="BK33" s="130">
        <f t="shared" si="0"/>
        <v>1672</v>
      </c>
      <c r="BL33" s="130">
        <f t="shared" si="1"/>
        <v>145687710</v>
      </c>
      <c r="BM33" s="131">
        <f t="shared" si="42"/>
        <v>0.17185733374447529</v>
      </c>
      <c r="BN33" s="131">
        <f t="shared" si="25"/>
        <v>0.68133659331703345</v>
      </c>
      <c r="BO33" s="130">
        <f t="shared" si="26"/>
        <v>87133.797846889953</v>
      </c>
      <c r="BP33" s="182"/>
      <c r="BR33" s="191" t="s">
        <v>30</v>
      </c>
      <c r="BS33" s="105">
        <v>307</v>
      </c>
      <c r="BT33" s="105">
        <v>847</v>
      </c>
      <c r="BU33" s="105">
        <v>52527</v>
      </c>
      <c r="BV33" s="105">
        <v>45026</v>
      </c>
      <c r="BW33" s="105">
        <v>28040</v>
      </c>
      <c r="BX33" s="105">
        <v>14062</v>
      </c>
      <c r="BY33" s="105">
        <v>6100</v>
      </c>
      <c r="BZ33" s="105">
        <f>市区町村別_歯科医療費!D31</f>
        <v>146909</v>
      </c>
    </row>
    <row r="34" spans="2:78" s="75" customFormat="1">
      <c r="B34" s="546"/>
      <c r="C34" s="549"/>
      <c r="D34" s="536"/>
      <c r="E34" s="226" t="s">
        <v>120</v>
      </c>
      <c r="F34" s="121">
        <v>3</v>
      </c>
      <c r="G34" s="130">
        <v>2</v>
      </c>
      <c r="H34" s="130">
        <v>69390</v>
      </c>
      <c r="I34" s="131">
        <f t="shared" si="35"/>
        <v>0.18181818181818182</v>
      </c>
      <c r="J34" s="131">
        <f t="shared" si="3"/>
        <v>0.66666666666666663</v>
      </c>
      <c r="K34" s="156">
        <f t="shared" si="4"/>
        <v>34695</v>
      </c>
      <c r="L34" s="536"/>
      <c r="M34" s="226" t="s">
        <v>120</v>
      </c>
      <c r="N34" s="121">
        <v>7</v>
      </c>
      <c r="O34" s="130">
        <v>4</v>
      </c>
      <c r="P34" s="130">
        <v>126180</v>
      </c>
      <c r="Q34" s="131">
        <f t="shared" si="36"/>
        <v>7.1428571428571425E-2</v>
      </c>
      <c r="R34" s="131">
        <f t="shared" si="5"/>
        <v>0.5714285714285714</v>
      </c>
      <c r="S34" s="125">
        <f t="shared" si="6"/>
        <v>31545</v>
      </c>
      <c r="T34" s="536"/>
      <c r="U34" s="226" t="s">
        <v>120</v>
      </c>
      <c r="V34" s="121">
        <v>279</v>
      </c>
      <c r="W34" s="130">
        <v>189</v>
      </c>
      <c r="X34" s="130">
        <v>15844790</v>
      </c>
      <c r="Y34" s="131">
        <f t="shared" si="37"/>
        <v>5.6910569105691054E-2</v>
      </c>
      <c r="Z34" s="131">
        <f t="shared" si="8"/>
        <v>0.67741935483870963</v>
      </c>
      <c r="AA34" s="130">
        <f t="shared" si="9"/>
        <v>83834.867724867727</v>
      </c>
      <c r="AB34" s="536"/>
      <c r="AC34" s="226" t="s">
        <v>120</v>
      </c>
      <c r="AD34" s="121">
        <v>296</v>
      </c>
      <c r="AE34" s="130">
        <v>200</v>
      </c>
      <c r="AF34" s="130">
        <v>17896820</v>
      </c>
      <c r="AG34" s="131">
        <f t="shared" si="38"/>
        <v>7.412898443291327E-2</v>
      </c>
      <c r="AH34" s="131">
        <f t="shared" si="11"/>
        <v>0.67567567567567566</v>
      </c>
      <c r="AI34" s="125">
        <f t="shared" si="12"/>
        <v>89484.1</v>
      </c>
      <c r="AJ34" s="536"/>
      <c r="AK34" s="226" t="s">
        <v>120</v>
      </c>
      <c r="AL34" s="121">
        <v>186</v>
      </c>
      <c r="AM34" s="130">
        <v>134</v>
      </c>
      <c r="AN34" s="130">
        <v>11679120</v>
      </c>
      <c r="AO34" s="131">
        <f t="shared" si="39"/>
        <v>6.8823831535695948E-2</v>
      </c>
      <c r="AP34" s="131">
        <f t="shared" si="14"/>
        <v>0.72043010752688175</v>
      </c>
      <c r="AQ34" s="125">
        <f t="shared" si="15"/>
        <v>87157.611940298506</v>
      </c>
      <c r="AR34" s="536"/>
      <c r="AS34" s="226" t="s">
        <v>120</v>
      </c>
      <c r="AT34" s="121">
        <v>101</v>
      </c>
      <c r="AU34" s="130">
        <v>65</v>
      </c>
      <c r="AV34" s="130">
        <v>5319940</v>
      </c>
      <c r="AW34" s="131">
        <f t="shared" si="40"/>
        <v>5.4302422723475352E-2</v>
      </c>
      <c r="AX34" s="131">
        <f t="shared" si="17"/>
        <v>0.64356435643564358</v>
      </c>
      <c r="AY34" s="130">
        <f t="shared" si="18"/>
        <v>81845.230769230766</v>
      </c>
      <c r="AZ34" s="536"/>
      <c r="BA34" s="226" t="s">
        <v>120</v>
      </c>
      <c r="BB34" s="121">
        <v>31</v>
      </c>
      <c r="BC34" s="130">
        <v>19</v>
      </c>
      <c r="BD34" s="130">
        <v>1866210</v>
      </c>
      <c r="BE34" s="131">
        <f t="shared" si="41"/>
        <v>3.8076152304609222E-2</v>
      </c>
      <c r="BF34" s="131">
        <f t="shared" si="20"/>
        <v>0.61290322580645162</v>
      </c>
      <c r="BG34" s="156">
        <f t="shared" si="21"/>
        <v>98221.578947368427</v>
      </c>
      <c r="BH34" s="536"/>
      <c r="BI34" s="226" t="s">
        <v>120</v>
      </c>
      <c r="BJ34" s="121">
        <f t="shared" si="22"/>
        <v>903</v>
      </c>
      <c r="BK34" s="130">
        <f t="shared" si="0"/>
        <v>613</v>
      </c>
      <c r="BL34" s="130">
        <f t="shared" si="1"/>
        <v>52802450</v>
      </c>
      <c r="BM34" s="131">
        <f t="shared" si="42"/>
        <v>6.300750334052832E-2</v>
      </c>
      <c r="BN34" s="131">
        <f t="shared" si="25"/>
        <v>0.67884828349944626</v>
      </c>
      <c r="BO34" s="130">
        <f t="shared" si="26"/>
        <v>86137.76508972267</v>
      </c>
      <c r="BP34" s="182"/>
      <c r="BR34" s="191" t="s">
        <v>31</v>
      </c>
      <c r="BS34" s="105">
        <v>63</v>
      </c>
      <c r="BT34" s="105">
        <v>157</v>
      </c>
      <c r="BU34" s="105">
        <v>8238</v>
      </c>
      <c r="BV34" s="105">
        <v>7163</v>
      </c>
      <c r="BW34" s="105">
        <v>4909</v>
      </c>
      <c r="BX34" s="105">
        <v>2897</v>
      </c>
      <c r="BY34" s="105">
        <v>1340</v>
      </c>
      <c r="BZ34" s="105">
        <f>市区町村別_歯科医療費!D32</f>
        <v>24767</v>
      </c>
    </row>
    <row r="35" spans="2:78" s="75" customFormat="1">
      <c r="B35" s="546"/>
      <c r="C35" s="549"/>
      <c r="D35" s="536"/>
      <c r="E35" s="226" t="s">
        <v>121</v>
      </c>
      <c r="F35" s="121">
        <v>3</v>
      </c>
      <c r="G35" s="130">
        <v>1</v>
      </c>
      <c r="H35" s="130">
        <v>49150</v>
      </c>
      <c r="I35" s="131">
        <f t="shared" si="35"/>
        <v>9.0909090909090912E-2</v>
      </c>
      <c r="J35" s="131">
        <f t="shared" si="3"/>
        <v>0.33333333333333331</v>
      </c>
      <c r="K35" s="156">
        <f t="shared" si="4"/>
        <v>49150</v>
      </c>
      <c r="L35" s="536"/>
      <c r="M35" s="226" t="s">
        <v>121</v>
      </c>
      <c r="N35" s="121">
        <v>10</v>
      </c>
      <c r="O35" s="130">
        <v>5</v>
      </c>
      <c r="P35" s="130">
        <v>236570</v>
      </c>
      <c r="Q35" s="131">
        <f t="shared" si="36"/>
        <v>8.9285714285714288E-2</v>
      </c>
      <c r="R35" s="131">
        <f t="shared" si="5"/>
        <v>0.5</v>
      </c>
      <c r="S35" s="125">
        <f t="shared" si="6"/>
        <v>47314</v>
      </c>
      <c r="T35" s="536"/>
      <c r="U35" s="226" t="s">
        <v>121</v>
      </c>
      <c r="V35" s="121">
        <v>227</v>
      </c>
      <c r="W35" s="130">
        <v>146</v>
      </c>
      <c r="X35" s="130">
        <v>12861590</v>
      </c>
      <c r="Y35" s="131">
        <f t="shared" si="37"/>
        <v>4.3962661848840713E-2</v>
      </c>
      <c r="Z35" s="131">
        <f t="shared" si="8"/>
        <v>0.64317180616740088</v>
      </c>
      <c r="AA35" s="130">
        <f t="shared" si="9"/>
        <v>88093.082191780821</v>
      </c>
      <c r="AB35" s="536"/>
      <c r="AC35" s="226" t="s">
        <v>121</v>
      </c>
      <c r="AD35" s="121">
        <v>247</v>
      </c>
      <c r="AE35" s="130">
        <v>159</v>
      </c>
      <c r="AF35" s="130">
        <v>14262000</v>
      </c>
      <c r="AG35" s="131">
        <f t="shared" si="38"/>
        <v>5.893254262416605E-2</v>
      </c>
      <c r="AH35" s="131">
        <f t="shared" si="11"/>
        <v>0.64372469635627527</v>
      </c>
      <c r="AI35" s="125">
        <f t="shared" si="12"/>
        <v>89698.113207547169</v>
      </c>
      <c r="AJ35" s="536"/>
      <c r="AK35" s="226" t="s">
        <v>121</v>
      </c>
      <c r="AL35" s="121">
        <v>219</v>
      </c>
      <c r="AM35" s="130">
        <v>131</v>
      </c>
      <c r="AN35" s="130">
        <v>12074850</v>
      </c>
      <c r="AO35" s="131">
        <f t="shared" si="39"/>
        <v>6.7282999486389314E-2</v>
      </c>
      <c r="AP35" s="131">
        <f t="shared" si="14"/>
        <v>0.59817351598173518</v>
      </c>
      <c r="AQ35" s="125">
        <f t="shared" si="15"/>
        <v>92174.427480916027</v>
      </c>
      <c r="AR35" s="536"/>
      <c r="AS35" s="226" t="s">
        <v>121</v>
      </c>
      <c r="AT35" s="121">
        <v>165</v>
      </c>
      <c r="AU35" s="130">
        <v>94</v>
      </c>
      <c r="AV35" s="130">
        <v>9732540</v>
      </c>
      <c r="AW35" s="131">
        <f t="shared" si="40"/>
        <v>7.8529657477025894E-2</v>
      </c>
      <c r="AX35" s="131">
        <f t="shared" si="17"/>
        <v>0.5696969696969697</v>
      </c>
      <c r="AY35" s="130">
        <f t="shared" si="18"/>
        <v>103537.65957446808</v>
      </c>
      <c r="AZ35" s="536"/>
      <c r="BA35" s="226" t="s">
        <v>121</v>
      </c>
      <c r="BB35" s="121">
        <v>64</v>
      </c>
      <c r="BC35" s="130">
        <v>32</v>
      </c>
      <c r="BD35" s="130">
        <v>3108920</v>
      </c>
      <c r="BE35" s="131">
        <f t="shared" si="41"/>
        <v>6.4128256513026047E-2</v>
      </c>
      <c r="BF35" s="131">
        <f t="shared" si="20"/>
        <v>0.5</v>
      </c>
      <c r="BG35" s="156">
        <f t="shared" si="21"/>
        <v>97153.75</v>
      </c>
      <c r="BH35" s="536"/>
      <c r="BI35" s="226" t="s">
        <v>121</v>
      </c>
      <c r="BJ35" s="121">
        <f t="shared" si="22"/>
        <v>935</v>
      </c>
      <c r="BK35" s="130">
        <f t="shared" si="0"/>
        <v>568</v>
      </c>
      <c r="BL35" s="130">
        <f t="shared" si="1"/>
        <v>52325620</v>
      </c>
      <c r="BM35" s="131">
        <f t="shared" si="42"/>
        <v>5.8382156439510738E-2</v>
      </c>
      <c r="BN35" s="131">
        <f t="shared" si="25"/>
        <v>0.60748663101604283</v>
      </c>
      <c r="BO35" s="130">
        <f t="shared" si="26"/>
        <v>92122.570422535209</v>
      </c>
      <c r="BP35" s="182"/>
      <c r="BR35" s="191" t="s">
        <v>177</v>
      </c>
      <c r="BS35" s="105">
        <v>39</v>
      </c>
      <c r="BT35" s="105">
        <v>153</v>
      </c>
      <c r="BU35" s="105">
        <v>7661</v>
      </c>
      <c r="BV35" s="105">
        <v>6695</v>
      </c>
      <c r="BW35" s="105">
        <v>3860</v>
      </c>
      <c r="BX35" s="105">
        <v>1801</v>
      </c>
      <c r="BY35" s="105">
        <v>799</v>
      </c>
      <c r="BZ35" s="105">
        <f>市区町村別_歯科医療費!D33</f>
        <v>21008</v>
      </c>
    </row>
    <row r="36" spans="2:78" s="75" customFormat="1" ht="13.5" customHeight="1">
      <c r="B36" s="546"/>
      <c r="C36" s="549"/>
      <c r="D36" s="536"/>
      <c r="E36" s="226" t="s">
        <v>122</v>
      </c>
      <c r="F36" s="121">
        <v>1</v>
      </c>
      <c r="G36" s="130">
        <v>1</v>
      </c>
      <c r="H36" s="130">
        <v>49150</v>
      </c>
      <c r="I36" s="131">
        <f t="shared" si="35"/>
        <v>9.0909090909090912E-2</v>
      </c>
      <c r="J36" s="131">
        <f t="shared" si="3"/>
        <v>1</v>
      </c>
      <c r="K36" s="156">
        <f t="shared" si="4"/>
        <v>49150</v>
      </c>
      <c r="L36" s="536"/>
      <c r="M36" s="226" t="s">
        <v>122</v>
      </c>
      <c r="N36" s="121">
        <v>4</v>
      </c>
      <c r="O36" s="130">
        <v>2</v>
      </c>
      <c r="P36" s="130">
        <v>191880</v>
      </c>
      <c r="Q36" s="131">
        <f t="shared" si="36"/>
        <v>3.5714285714285712E-2</v>
      </c>
      <c r="R36" s="131">
        <f t="shared" si="5"/>
        <v>0.5</v>
      </c>
      <c r="S36" s="125">
        <f t="shared" si="6"/>
        <v>95940</v>
      </c>
      <c r="T36" s="536"/>
      <c r="U36" s="226" t="s">
        <v>122</v>
      </c>
      <c r="V36" s="121">
        <v>177</v>
      </c>
      <c r="W36" s="130">
        <v>122</v>
      </c>
      <c r="X36" s="130">
        <v>8359710</v>
      </c>
      <c r="Y36" s="131">
        <f t="shared" si="37"/>
        <v>3.6735922914784704E-2</v>
      </c>
      <c r="Z36" s="131">
        <f t="shared" si="8"/>
        <v>0.68926553672316382</v>
      </c>
      <c r="AA36" s="130">
        <f t="shared" si="9"/>
        <v>68522.213114754093</v>
      </c>
      <c r="AB36" s="536"/>
      <c r="AC36" s="226" t="s">
        <v>122</v>
      </c>
      <c r="AD36" s="121">
        <v>193</v>
      </c>
      <c r="AE36" s="130">
        <v>142</v>
      </c>
      <c r="AF36" s="130">
        <v>12572470</v>
      </c>
      <c r="AG36" s="131">
        <f t="shared" si="38"/>
        <v>5.2631578947368418E-2</v>
      </c>
      <c r="AH36" s="131">
        <f t="shared" si="11"/>
        <v>0.73575129533678751</v>
      </c>
      <c r="AI36" s="125">
        <f t="shared" si="12"/>
        <v>88538.521126760563</v>
      </c>
      <c r="AJ36" s="536"/>
      <c r="AK36" s="226" t="s">
        <v>122</v>
      </c>
      <c r="AL36" s="121">
        <v>159</v>
      </c>
      <c r="AM36" s="130">
        <v>110</v>
      </c>
      <c r="AN36" s="130">
        <v>13781650</v>
      </c>
      <c r="AO36" s="131">
        <f t="shared" si="39"/>
        <v>5.6497175141242938E-2</v>
      </c>
      <c r="AP36" s="131">
        <f t="shared" si="14"/>
        <v>0.69182389937106914</v>
      </c>
      <c r="AQ36" s="125">
        <f t="shared" si="15"/>
        <v>125287.72727272728</v>
      </c>
      <c r="AR36" s="536"/>
      <c r="AS36" s="226" t="s">
        <v>122</v>
      </c>
      <c r="AT36" s="121">
        <v>90</v>
      </c>
      <c r="AU36" s="130">
        <v>55</v>
      </c>
      <c r="AV36" s="130">
        <v>5586080</v>
      </c>
      <c r="AW36" s="131">
        <f t="shared" si="40"/>
        <v>4.5948203842940682E-2</v>
      </c>
      <c r="AX36" s="131">
        <f t="shared" si="17"/>
        <v>0.61111111111111116</v>
      </c>
      <c r="AY36" s="130">
        <f t="shared" si="18"/>
        <v>101565.09090909091</v>
      </c>
      <c r="AZ36" s="536"/>
      <c r="BA36" s="226" t="s">
        <v>122</v>
      </c>
      <c r="BB36" s="121">
        <v>36</v>
      </c>
      <c r="BC36" s="130">
        <v>18</v>
      </c>
      <c r="BD36" s="130">
        <v>2290810</v>
      </c>
      <c r="BE36" s="131">
        <f t="shared" si="41"/>
        <v>3.6072144288577156E-2</v>
      </c>
      <c r="BF36" s="131">
        <f t="shared" si="20"/>
        <v>0.5</v>
      </c>
      <c r="BG36" s="156">
        <f t="shared" si="21"/>
        <v>127267.22222222222</v>
      </c>
      <c r="BH36" s="536"/>
      <c r="BI36" s="226" t="s">
        <v>122</v>
      </c>
      <c r="BJ36" s="121">
        <f t="shared" si="22"/>
        <v>660</v>
      </c>
      <c r="BK36" s="130">
        <f t="shared" si="0"/>
        <v>450</v>
      </c>
      <c r="BL36" s="130">
        <f t="shared" si="1"/>
        <v>42831750</v>
      </c>
      <c r="BM36" s="131">
        <f t="shared" si="42"/>
        <v>4.6253469010175761E-2</v>
      </c>
      <c r="BN36" s="131">
        <f t="shared" si="25"/>
        <v>0.68181818181818177</v>
      </c>
      <c r="BO36" s="130">
        <f t="shared" si="26"/>
        <v>95181.666666666672</v>
      </c>
      <c r="BP36" s="182"/>
      <c r="BR36" s="191" t="s">
        <v>33</v>
      </c>
      <c r="BS36" s="105">
        <v>38</v>
      </c>
      <c r="BT36" s="105">
        <v>95</v>
      </c>
      <c r="BU36" s="105">
        <v>5909</v>
      </c>
      <c r="BV36" s="105">
        <v>5290</v>
      </c>
      <c r="BW36" s="105">
        <v>3435</v>
      </c>
      <c r="BX36" s="105">
        <v>1738</v>
      </c>
      <c r="BY36" s="105">
        <v>753</v>
      </c>
      <c r="BZ36" s="105">
        <f>市区町村別_歯科医療費!D34</f>
        <v>17258</v>
      </c>
    </row>
    <row r="37" spans="2:78" s="75" customFormat="1">
      <c r="B37" s="546"/>
      <c r="C37" s="549"/>
      <c r="D37" s="536"/>
      <c r="E37" s="226" t="s">
        <v>123</v>
      </c>
      <c r="F37" s="121">
        <v>7</v>
      </c>
      <c r="G37" s="130">
        <v>6</v>
      </c>
      <c r="H37" s="130">
        <v>412440</v>
      </c>
      <c r="I37" s="131">
        <f t="shared" si="35"/>
        <v>0.54545454545454541</v>
      </c>
      <c r="J37" s="131">
        <f t="shared" si="3"/>
        <v>0.8571428571428571</v>
      </c>
      <c r="K37" s="156">
        <f t="shared" si="4"/>
        <v>68740</v>
      </c>
      <c r="L37" s="536"/>
      <c r="M37" s="226" t="s">
        <v>123</v>
      </c>
      <c r="N37" s="121">
        <v>21</v>
      </c>
      <c r="O37" s="130">
        <v>12</v>
      </c>
      <c r="P37" s="130">
        <v>1407570</v>
      </c>
      <c r="Q37" s="131">
        <f t="shared" si="36"/>
        <v>0.21428571428571427</v>
      </c>
      <c r="R37" s="131">
        <f t="shared" si="5"/>
        <v>0.5714285714285714</v>
      </c>
      <c r="S37" s="125">
        <f t="shared" si="6"/>
        <v>117297.5</v>
      </c>
      <c r="T37" s="536"/>
      <c r="U37" s="226" t="s">
        <v>123</v>
      </c>
      <c r="V37" s="121">
        <v>1426</v>
      </c>
      <c r="W37" s="130">
        <v>1048</v>
      </c>
      <c r="X37" s="130">
        <v>79317230</v>
      </c>
      <c r="Y37" s="131">
        <f t="shared" si="37"/>
        <v>0.31556760012044566</v>
      </c>
      <c r="Z37" s="131">
        <f t="shared" si="8"/>
        <v>0.73492286115007011</v>
      </c>
      <c r="AA37" s="130">
        <f t="shared" si="9"/>
        <v>75684.379770992367</v>
      </c>
      <c r="AB37" s="536"/>
      <c r="AC37" s="226" t="s">
        <v>123</v>
      </c>
      <c r="AD37" s="121">
        <v>1199</v>
      </c>
      <c r="AE37" s="130">
        <v>858</v>
      </c>
      <c r="AF37" s="130">
        <v>72684730</v>
      </c>
      <c r="AG37" s="131">
        <f t="shared" si="38"/>
        <v>0.31801334321719793</v>
      </c>
      <c r="AH37" s="131">
        <f t="shared" si="11"/>
        <v>0.7155963302752294</v>
      </c>
      <c r="AI37" s="125">
        <f t="shared" si="12"/>
        <v>84714.13752913753</v>
      </c>
      <c r="AJ37" s="536"/>
      <c r="AK37" s="226" t="s">
        <v>123</v>
      </c>
      <c r="AL37" s="121">
        <v>745</v>
      </c>
      <c r="AM37" s="130">
        <v>489</v>
      </c>
      <c r="AN37" s="130">
        <v>47092540</v>
      </c>
      <c r="AO37" s="131">
        <f t="shared" si="39"/>
        <v>0.25115562403698</v>
      </c>
      <c r="AP37" s="131">
        <f t="shared" si="14"/>
        <v>0.65637583892617446</v>
      </c>
      <c r="AQ37" s="125">
        <f t="shared" si="15"/>
        <v>96303.762781186088</v>
      </c>
      <c r="AR37" s="536"/>
      <c r="AS37" s="226" t="s">
        <v>123</v>
      </c>
      <c r="AT37" s="121">
        <v>374</v>
      </c>
      <c r="AU37" s="130">
        <v>225</v>
      </c>
      <c r="AV37" s="130">
        <v>20019320</v>
      </c>
      <c r="AW37" s="131">
        <f t="shared" si="40"/>
        <v>0.18796992481203006</v>
      </c>
      <c r="AX37" s="131">
        <f t="shared" si="17"/>
        <v>0.60160427807486627</v>
      </c>
      <c r="AY37" s="130">
        <f t="shared" si="18"/>
        <v>88974.755555555559</v>
      </c>
      <c r="AZ37" s="536"/>
      <c r="BA37" s="226" t="s">
        <v>123</v>
      </c>
      <c r="BB37" s="121">
        <v>111</v>
      </c>
      <c r="BC37" s="130">
        <v>58</v>
      </c>
      <c r="BD37" s="130">
        <v>6236270</v>
      </c>
      <c r="BE37" s="131">
        <f t="shared" si="41"/>
        <v>0.11623246492985972</v>
      </c>
      <c r="BF37" s="131">
        <f t="shared" si="20"/>
        <v>0.52252252252252251</v>
      </c>
      <c r="BG37" s="156">
        <f t="shared" si="21"/>
        <v>107521.89655172414</v>
      </c>
      <c r="BH37" s="536"/>
      <c r="BI37" s="226" t="s">
        <v>123</v>
      </c>
      <c r="BJ37" s="121">
        <f t="shared" si="22"/>
        <v>3883</v>
      </c>
      <c r="BK37" s="130">
        <f t="shared" si="0"/>
        <v>2696</v>
      </c>
      <c r="BL37" s="130">
        <f t="shared" si="1"/>
        <v>227170100</v>
      </c>
      <c r="BM37" s="131">
        <f t="shared" si="42"/>
        <v>0.27710967211429743</v>
      </c>
      <c r="BN37" s="131">
        <f t="shared" si="25"/>
        <v>0.69430852433685297</v>
      </c>
      <c r="BO37" s="130">
        <f t="shared" si="26"/>
        <v>84261.906528189909</v>
      </c>
      <c r="BP37" s="182"/>
      <c r="BR37" s="191" t="s">
        <v>34</v>
      </c>
      <c r="BS37" s="105">
        <v>44</v>
      </c>
      <c r="BT37" s="105">
        <v>104</v>
      </c>
      <c r="BU37" s="105">
        <v>7887</v>
      </c>
      <c r="BV37" s="105">
        <v>6959</v>
      </c>
      <c r="BW37" s="105">
        <v>4565</v>
      </c>
      <c r="BX37" s="105">
        <v>2451</v>
      </c>
      <c r="BY37" s="105">
        <v>1098</v>
      </c>
      <c r="BZ37" s="105">
        <f>市区町村別_歯科医療費!D35</f>
        <v>23108</v>
      </c>
    </row>
    <row r="38" spans="2:78" s="75" customFormat="1">
      <c r="B38" s="546"/>
      <c r="C38" s="549"/>
      <c r="D38" s="536"/>
      <c r="E38" s="226" t="s">
        <v>124</v>
      </c>
      <c r="F38" s="121">
        <v>0</v>
      </c>
      <c r="G38" s="130">
        <v>0</v>
      </c>
      <c r="H38" s="130">
        <v>0</v>
      </c>
      <c r="I38" s="131">
        <f t="shared" si="35"/>
        <v>0</v>
      </c>
      <c r="J38" s="131" t="str">
        <f t="shared" si="3"/>
        <v>-</v>
      </c>
      <c r="K38" s="156" t="str">
        <f t="shared" si="4"/>
        <v>-</v>
      </c>
      <c r="L38" s="536"/>
      <c r="M38" s="226" t="s">
        <v>124</v>
      </c>
      <c r="N38" s="121">
        <v>8</v>
      </c>
      <c r="O38" s="130">
        <v>3</v>
      </c>
      <c r="P38" s="130">
        <v>236520</v>
      </c>
      <c r="Q38" s="131">
        <f t="shared" si="36"/>
        <v>5.3571428571428568E-2</v>
      </c>
      <c r="R38" s="131">
        <f t="shared" si="5"/>
        <v>0.375</v>
      </c>
      <c r="S38" s="125">
        <f t="shared" si="6"/>
        <v>78840</v>
      </c>
      <c r="T38" s="536"/>
      <c r="U38" s="226" t="s">
        <v>124</v>
      </c>
      <c r="V38" s="121">
        <v>299</v>
      </c>
      <c r="W38" s="130">
        <v>207</v>
      </c>
      <c r="X38" s="130">
        <v>17948990</v>
      </c>
      <c r="Y38" s="131">
        <f t="shared" si="37"/>
        <v>6.2330623306233061E-2</v>
      </c>
      <c r="Z38" s="131">
        <f t="shared" si="8"/>
        <v>0.69230769230769229</v>
      </c>
      <c r="AA38" s="130">
        <f t="shared" si="9"/>
        <v>86710.096618357493</v>
      </c>
      <c r="AB38" s="536"/>
      <c r="AC38" s="226" t="s">
        <v>124</v>
      </c>
      <c r="AD38" s="121">
        <v>320</v>
      </c>
      <c r="AE38" s="130">
        <v>224</v>
      </c>
      <c r="AF38" s="130">
        <v>17794620</v>
      </c>
      <c r="AG38" s="131">
        <f t="shared" si="38"/>
        <v>8.3024462564862858E-2</v>
      </c>
      <c r="AH38" s="131">
        <f t="shared" si="11"/>
        <v>0.7</v>
      </c>
      <c r="AI38" s="125">
        <f t="shared" si="12"/>
        <v>79440.267857142855</v>
      </c>
      <c r="AJ38" s="536"/>
      <c r="AK38" s="226" t="s">
        <v>124</v>
      </c>
      <c r="AL38" s="121">
        <v>246</v>
      </c>
      <c r="AM38" s="130">
        <v>152</v>
      </c>
      <c r="AN38" s="130">
        <v>13840740</v>
      </c>
      <c r="AO38" s="131">
        <f t="shared" si="39"/>
        <v>7.8068823831535697E-2</v>
      </c>
      <c r="AP38" s="131">
        <f t="shared" si="14"/>
        <v>0.61788617886178865</v>
      </c>
      <c r="AQ38" s="125">
        <f t="shared" si="15"/>
        <v>91057.5</v>
      </c>
      <c r="AR38" s="536"/>
      <c r="AS38" s="226" t="s">
        <v>124</v>
      </c>
      <c r="AT38" s="121">
        <v>193</v>
      </c>
      <c r="AU38" s="130">
        <v>111</v>
      </c>
      <c r="AV38" s="130">
        <v>11652500</v>
      </c>
      <c r="AW38" s="131">
        <f t="shared" si="40"/>
        <v>9.2731829573934832E-2</v>
      </c>
      <c r="AX38" s="131">
        <f t="shared" si="17"/>
        <v>0.57512953367875652</v>
      </c>
      <c r="AY38" s="130">
        <f t="shared" si="18"/>
        <v>104977.47747747747</v>
      </c>
      <c r="AZ38" s="536"/>
      <c r="BA38" s="226" t="s">
        <v>124</v>
      </c>
      <c r="BB38" s="121">
        <v>87</v>
      </c>
      <c r="BC38" s="130">
        <v>52</v>
      </c>
      <c r="BD38" s="130">
        <v>6203830</v>
      </c>
      <c r="BE38" s="131">
        <f t="shared" si="41"/>
        <v>0.10420841683366733</v>
      </c>
      <c r="BF38" s="131">
        <f t="shared" si="20"/>
        <v>0.5977011494252874</v>
      </c>
      <c r="BG38" s="156">
        <f t="shared" si="21"/>
        <v>119304.42307692308</v>
      </c>
      <c r="BH38" s="536"/>
      <c r="BI38" s="226" t="s">
        <v>124</v>
      </c>
      <c r="BJ38" s="121">
        <f t="shared" si="22"/>
        <v>1153</v>
      </c>
      <c r="BK38" s="130">
        <f t="shared" si="0"/>
        <v>749</v>
      </c>
      <c r="BL38" s="130">
        <f t="shared" si="1"/>
        <v>67677200</v>
      </c>
      <c r="BM38" s="131">
        <f t="shared" si="42"/>
        <v>7.698632953027032E-2</v>
      </c>
      <c r="BN38" s="131">
        <f t="shared" si="25"/>
        <v>0.64960971379011279</v>
      </c>
      <c r="BO38" s="130">
        <f t="shared" si="26"/>
        <v>90356.742323097467</v>
      </c>
      <c r="BP38" s="182"/>
      <c r="BR38" s="191" t="s">
        <v>35</v>
      </c>
      <c r="BS38" s="105">
        <v>73</v>
      </c>
      <c r="BT38" s="105">
        <v>217</v>
      </c>
      <c r="BU38" s="105">
        <v>11699</v>
      </c>
      <c r="BV38" s="105">
        <v>9822</v>
      </c>
      <c r="BW38" s="105">
        <v>5915</v>
      </c>
      <c r="BX38" s="105">
        <v>2733</v>
      </c>
      <c r="BY38" s="105">
        <v>1103</v>
      </c>
      <c r="BZ38" s="105">
        <f>市区町村別_歯科医療費!D36</f>
        <v>31562</v>
      </c>
    </row>
    <row r="39" spans="2:78" s="75" customFormat="1">
      <c r="B39" s="546"/>
      <c r="C39" s="549"/>
      <c r="D39" s="536"/>
      <c r="E39" s="223" t="s">
        <v>117</v>
      </c>
      <c r="F39" s="121">
        <v>0</v>
      </c>
      <c r="G39" s="130">
        <v>0</v>
      </c>
      <c r="H39" s="130">
        <v>0</v>
      </c>
      <c r="I39" s="131">
        <f t="shared" si="35"/>
        <v>0</v>
      </c>
      <c r="J39" s="131" t="str">
        <f t="shared" si="3"/>
        <v>-</v>
      </c>
      <c r="K39" s="156" t="str">
        <f t="shared" si="4"/>
        <v>-</v>
      </c>
      <c r="L39" s="536"/>
      <c r="M39" s="227" t="s">
        <v>117</v>
      </c>
      <c r="N39" s="121">
        <v>2</v>
      </c>
      <c r="O39" s="130">
        <v>1</v>
      </c>
      <c r="P39" s="130">
        <v>121540</v>
      </c>
      <c r="Q39" s="131">
        <f t="shared" si="36"/>
        <v>1.7857142857142856E-2</v>
      </c>
      <c r="R39" s="131">
        <f t="shared" si="5"/>
        <v>0.5</v>
      </c>
      <c r="S39" s="125">
        <f t="shared" si="6"/>
        <v>121540</v>
      </c>
      <c r="T39" s="536"/>
      <c r="U39" s="227" t="s">
        <v>117</v>
      </c>
      <c r="V39" s="121">
        <v>284</v>
      </c>
      <c r="W39" s="130">
        <v>178</v>
      </c>
      <c r="X39" s="130">
        <v>14114940</v>
      </c>
      <c r="Y39" s="131">
        <f t="shared" si="37"/>
        <v>5.3598313760915388E-2</v>
      </c>
      <c r="Z39" s="131">
        <f t="shared" si="8"/>
        <v>0.62676056338028174</v>
      </c>
      <c r="AA39" s="130">
        <f t="shared" si="9"/>
        <v>79297.415730337074</v>
      </c>
      <c r="AB39" s="536"/>
      <c r="AC39" s="227" t="s">
        <v>117</v>
      </c>
      <c r="AD39" s="121">
        <v>122</v>
      </c>
      <c r="AE39" s="130">
        <v>71</v>
      </c>
      <c r="AF39" s="130">
        <v>5169150</v>
      </c>
      <c r="AG39" s="131">
        <f t="shared" si="38"/>
        <v>2.6315789473684209E-2</v>
      </c>
      <c r="AH39" s="131">
        <f t="shared" si="11"/>
        <v>0.58196721311475408</v>
      </c>
      <c r="AI39" s="125">
        <f t="shared" si="12"/>
        <v>72804.929577464791</v>
      </c>
      <c r="AJ39" s="536"/>
      <c r="AK39" s="227" t="s">
        <v>117</v>
      </c>
      <c r="AL39" s="121">
        <v>87</v>
      </c>
      <c r="AM39" s="130">
        <v>44</v>
      </c>
      <c r="AN39" s="130">
        <v>6056810</v>
      </c>
      <c r="AO39" s="131">
        <f t="shared" si="39"/>
        <v>2.2598870056497175E-2</v>
      </c>
      <c r="AP39" s="131">
        <f t="shared" si="14"/>
        <v>0.50574712643678166</v>
      </c>
      <c r="AQ39" s="125">
        <f t="shared" si="15"/>
        <v>137654.77272727274</v>
      </c>
      <c r="AR39" s="536"/>
      <c r="AS39" s="227" t="s">
        <v>117</v>
      </c>
      <c r="AT39" s="121">
        <v>46</v>
      </c>
      <c r="AU39" s="130">
        <v>24</v>
      </c>
      <c r="AV39" s="130">
        <v>3263730</v>
      </c>
      <c r="AW39" s="131">
        <f t="shared" si="40"/>
        <v>2.0050125313283207E-2</v>
      </c>
      <c r="AX39" s="131">
        <f t="shared" si="17"/>
        <v>0.52173913043478259</v>
      </c>
      <c r="AY39" s="130">
        <f t="shared" si="18"/>
        <v>135988.75</v>
      </c>
      <c r="AZ39" s="536"/>
      <c r="BA39" s="227" t="s">
        <v>117</v>
      </c>
      <c r="BB39" s="121">
        <v>17</v>
      </c>
      <c r="BC39" s="130">
        <v>10</v>
      </c>
      <c r="BD39" s="130">
        <v>1086710</v>
      </c>
      <c r="BE39" s="131">
        <f t="shared" si="41"/>
        <v>2.004008016032064E-2</v>
      </c>
      <c r="BF39" s="131">
        <f t="shared" si="20"/>
        <v>0.58823529411764708</v>
      </c>
      <c r="BG39" s="156">
        <f t="shared" si="21"/>
        <v>108671</v>
      </c>
      <c r="BH39" s="536"/>
      <c r="BI39" s="227" t="s">
        <v>117</v>
      </c>
      <c r="BJ39" s="121">
        <f t="shared" si="22"/>
        <v>558</v>
      </c>
      <c r="BK39" s="130">
        <f t="shared" si="0"/>
        <v>328</v>
      </c>
      <c r="BL39" s="130">
        <f t="shared" si="1"/>
        <v>29812880</v>
      </c>
      <c r="BM39" s="131">
        <f t="shared" si="42"/>
        <v>3.3713639634083664E-2</v>
      </c>
      <c r="BN39" s="131">
        <f t="shared" si="25"/>
        <v>0.58781362007168458</v>
      </c>
      <c r="BO39" s="130">
        <f t="shared" si="26"/>
        <v>90892.926829268297</v>
      </c>
      <c r="BP39" s="182"/>
      <c r="BR39" s="191" t="s">
        <v>36</v>
      </c>
      <c r="BS39" s="105">
        <v>52</v>
      </c>
      <c r="BT39" s="105">
        <v>128</v>
      </c>
      <c r="BU39" s="105">
        <v>8626</v>
      </c>
      <c r="BV39" s="105">
        <v>7923</v>
      </c>
      <c r="BW39" s="105">
        <v>5333</v>
      </c>
      <c r="BX39" s="105">
        <v>2564</v>
      </c>
      <c r="BY39" s="105">
        <v>1077</v>
      </c>
      <c r="BZ39" s="105">
        <f>市区町村別_歯科医療費!D37</f>
        <v>25703</v>
      </c>
    </row>
    <row r="40" spans="2:78" s="75" customFormat="1">
      <c r="B40" s="546">
        <v>4</v>
      </c>
      <c r="C40" s="548" t="s">
        <v>69</v>
      </c>
      <c r="D40" s="540">
        <f>BS11</f>
        <v>16</v>
      </c>
      <c r="E40" s="224" t="s">
        <v>104</v>
      </c>
      <c r="F40" s="120">
        <v>6</v>
      </c>
      <c r="G40" s="128">
        <v>4</v>
      </c>
      <c r="H40" s="128">
        <v>300440</v>
      </c>
      <c r="I40" s="129">
        <f>IFERROR(G40/$D$40,"-")</f>
        <v>0.25</v>
      </c>
      <c r="J40" s="129">
        <f t="shared" si="3"/>
        <v>0.66666666666666663</v>
      </c>
      <c r="K40" s="155">
        <f t="shared" si="4"/>
        <v>75110</v>
      </c>
      <c r="L40" s="540">
        <f>BT11</f>
        <v>63</v>
      </c>
      <c r="M40" s="224" t="s">
        <v>104</v>
      </c>
      <c r="N40" s="120">
        <v>35</v>
      </c>
      <c r="O40" s="128">
        <v>25</v>
      </c>
      <c r="P40" s="128">
        <v>4183460</v>
      </c>
      <c r="Q40" s="129">
        <f>IFERROR(O40/$L$40,"-")</f>
        <v>0.3968253968253968</v>
      </c>
      <c r="R40" s="129">
        <f t="shared" si="5"/>
        <v>0.7142857142857143</v>
      </c>
      <c r="S40" s="124">
        <f t="shared" si="6"/>
        <v>167338.4</v>
      </c>
      <c r="T40" s="540">
        <f>BU11</f>
        <v>3556</v>
      </c>
      <c r="U40" s="224" t="s">
        <v>104</v>
      </c>
      <c r="V40" s="120">
        <v>1801</v>
      </c>
      <c r="W40" s="128">
        <v>1096</v>
      </c>
      <c r="X40" s="128">
        <v>85887450</v>
      </c>
      <c r="Y40" s="129">
        <f>IFERROR(W40/$T$40,"-")</f>
        <v>0.30821147356580425</v>
      </c>
      <c r="Z40" s="129">
        <f t="shared" si="8"/>
        <v>0.6085508051082732</v>
      </c>
      <c r="AA40" s="128">
        <f t="shared" si="9"/>
        <v>78364.461678832115</v>
      </c>
      <c r="AB40" s="540">
        <f>BV11</f>
        <v>3149</v>
      </c>
      <c r="AC40" s="224" t="s">
        <v>104</v>
      </c>
      <c r="AD40" s="120">
        <v>1766</v>
      </c>
      <c r="AE40" s="128">
        <v>1058</v>
      </c>
      <c r="AF40" s="128">
        <v>94521730</v>
      </c>
      <c r="AG40" s="129">
        <f>IFERROR(AE40/$AB$40,"-")</f>
        <v>0.33597967608764689</v>
      </c>
      <c r="AH40" s="129">
        <f t="shared" si="11"/>
        <v>0.59909399773499439</v>
      </c>
      <c r="AI40" s="124">
        <f t="shared" si="12"/>
        <v>89340.009451795835</v>
      </c>
      <c r="AJ40" s="540">
        <f>BW11</f>
        <v>2347</v>
      </c>
      <c r="AK40" s="224" t="s">
        <v>104</v>
      </c>
      <c r="AL40" s="120">
        <v>1244</v>
      </c>
      <c r="AM40" s="128">
        <v>702</v>
      </c>
      <c r="AN40" s="128">
        <v>73960820</v>
      </c>
      <c r="AO40" s="129">
        <f>IFERROR(AM40/$AJ$40,"-")</f>
        <v>0.29910524073285044</v>
      </c>
      <c r="AP40" s="129">
        <f t="shared" si="14"/>
        <v>0.56430868167202575</v>
      </c>
      <c r="AQ40" s="124">
        <f t="shared" si="15"/>
        <v>105357.29344729344</v>
      </c>
      <c r="AR40" s="540">
        <f>BX11</f>
        <v>1157</v>
      </c>
      <c r="AS40" s="224" t="s">
        <v>104</v>
      </c>
      <c r="AT40" s="120">
        <v>505</v>
      </c>
      <c r="AU40" s="128">
        <v>273</v>
      </c>
      <c r="AV40" s="128">
        <v>30190520</v>
      </c>
      <c r="AW40" s="129">
        <f>IFERROR(AU40/$AR$40,"-")</f>
        <v>0.23595505617977527</v>
      </c>
      <c r="AX40" s="129">
        <f t="shared" si="17"/>
        <v>0.54059405940594063</v>
      </c>
      <c r="AY40" s="128">
        <f t="shared" si="18"/>
        <v>110587.98534798535</v>
      </c>
      <c r="AZ40" s="540">
        <f>BY11</f>
        <v>520</v>
      </c>
      <c r="BA40" s="224" t="s">
        <v>104</v>
      </c>
      <c r="BB40" s="120">
        <v>160</v>
      </c>
      <c r="BC40" s="128">
        <v>80</v>
      </c>
      <c r="BD40" s="128">
        <v>10507870</v>
      </c>
      <c r="BE40" s="129">
        <f>IFERROR(BC40/$AZ$40,"-")</f>
        <v>0.15384615384615385</v>
      </c>
      <c r="BF40" s="129">
        <f t="shared" si="20"/>
        <v>0.5</v>
      </c>
      <c r="BG40" s="155">
        <f t="shared" si="21"/>
        <v>131348.375</v>
      </c>
      <c r="BH40" s="540">
        <f>BZ11</f>
        <v>10808</v>
      </c>
      <c r="BI40" s="224" t="s">
        <v>104</v>
      </c>
      <c r="BJ40" s="120">
        <f t="shared" si="22"/>
        <v>5517</v>
      </c>
      <c r="BK40" s="128">
        <f t="shared" si="0"/>
        <v>3238</v>
      </c>
      <c r="BL40" s="128">
        <f t="shared" si="1"/>
        <v>299552290</v>
      </c>
      <c r="BM40" s="129">
        <f>IFERROR(BK40/$BH$40,"-")</f>
        <v>0.29959289415247964</v>
      </c>
      <c r="BN40" s="129">
        <f t="shared" si="25"/>
        <v>0.5869131774515135</v>
      </c>
      <c r="BO40" s="128">
        <f t="shared" si="26"/>
        <v>92511.516368128476</v>
      </c>
      <c r="BP40" s="182"/>
      <c r="BR40" s="191" t="s">
        <v>37</v>
      </c>
      <c r="BS40" s="105">
        <v>7</v>
      </c>
      <c r="BT40" s="105">
        <v>39</v>
      </c>
      <c r="BU40" s="105">
        <v>2925</v>
      </c>
      <c r="BV40" s="105">
        <v>2315</v>
      </c>
      <c r="BW40" s="105">
        <v>1309</v>
      </c>
      <c r="BX40" s="105">
        <v>671</v>
      </c>
      <c r="BY40" s="105">
        <v>289</v>
      </c>
      <c r="BZ40" s="105">
        <f>市区町村別_歯科医療費!D38</f>
        <v>7555</v>
      </c>
    </row>
    <row r="41" spans="2:78" s="75" customFormat="1">
      <c r="B41" s="546"/>
      <c r="C41" s="549"/>
      <c r="D41" s="536"/>
      <c r="E41" s="225" t="s">
        <v>136</v>
      </c>
      <c r="F41" s="121">
        <v>5</v>
      </c>
      <c r="G41" s="130">
        <v>4</v>
      </c>
      <c r="H41" s="130">
        <v>273120</v>
      </c>
      <c r="I41" s="131">
        <f t="shared" ref="I41:I50" si="43">IFERROR(G41/$D$40,"-")</f>
        <v>0.25</v>
      </c>
      <c r="J41" s="131">
        <f t="shared" si="3"/>
        <v>0.8</v>
      </c>
      <c r="K41" s="156">
        <f t="shared" si="4"/>
        <v>68280</v>
      </c>
      <c r="L41" s="536"/>
      <c r="M41" s="225" t="s">
        <v>136</v>
      </c>
      <c r="N41" s="121">
        <v>24</v>
      </c>
      <c r="O41" s="130">
        <v>18</v>
      </c>
      <c r="P41" s="130">
        <v>1979290</v>
      </c>
      <c r="Q41" s="131">
        <f t="shared" ref="Q41:Q50" si="44">IFERROR(O41/$L$40,"-")</f>
        <v>0.2857142857142857</v>
      </c>
      <c r="R41" s="131">
        <f t="shared" si="5"/>
        <v>0.75</v>
      </c>
      <c r="S41" s="125">
        <f t="shared" si="6"/>
        <v>109960.55555555556</v>
      </c>
      <c r="T41" s="536"/>
      <c r="U41" s="225" t="s">
        <v>136</v>
      </c>
      <c r="V41" s="121">
        <v>1640</v>
      </c>
      <c r="W41" s="130">
        <v>1033</v>
      </c>
      <c r="X41" s="130">
        <v>78378470</v>
      </c>
      <c r="Y41" s="131">
        <f t="shared" ref="Y41:Y50" si="45">IFERROR(W41/$T$40,"-")</f>
        <v>0.29049493813273342</v>
      </c>
      <c r="Z41" s="131">
        <f t="shared" si="8"/>
        <v>0.62987804878048781</v>
      </c>
      <c r="AA41" s="130">
        <f t="shared" si="9"/>
        <v>75874.60793804453</v>
      </c>
      <c r="AB41" s="536"/>
      <c r="AC41" s="225" t="s">
        <v>136</v>
      </c>
      <c r="AD41" s="121">
        <v>1525</v>
      </c>
      <c r="AE41" s="130">
        <v>929</v>
      </c>
      <c r="AF41" s="130">
        <v>77322660</v>
      </c>
      <c r="AG41" s="131">
        <f t="shared" ref="AG41:AG50" si="46">IFERROR(AE41/$AB$40,"-")</f>
        <v>0.29501429025087328</v>
      </c>
      <c r="AH41" s="131">
        <f t="shared" si="11"/>
        <v>0.60918032786885246</v>
      </c>
      <c r="AI41" s="125">
        <f t="shared" si="12"/>
        <v>83232.142088266948</v>
      </c>
      <c r="AJ41" s="536"/>
      <c r="AK41" s="225" t="s">
        <v>136</v>
      </c>
      <c r="AL41" s="121">
        <v>1016</v>
      </c>
      <c r="AM41" s="130">
        <v>596</v>
      </c>
      <c r="AN41" s="130">
        <v>60013610</v>
      </c>
      <c r="AO41" s="131">
        <f t="shared" ref="AO41:AO50" si="47">IFERROR(AM41/$AJ$40,"-")</f>
        <v>0.25394120153387301</v>
      </c>
      <c r="AP41" s="131">
        <f t="shared" si="14"/>
        <v>0.58661417322834641</v>
      </c>
      <c r="AQ41" s="125">
        <f t="shared" si="15"/>
        <v>100693.97651006712</v>
      </c>
      <c r="AR41" s="536"/>
      <c r="AS41" s="225" t="s">
        <v>136</v>
      </c>
      <c r="AT41" s="121">
        <v>351</v>
      </c>
      <c r="AU41" s="130">
        <v>177</v>
      </c>
      <c r="AV41" s="130">
        <v>14994690</v>
      </c>
      <c r="AW41" s="131">
        <f t="shared" ref="AW41:AW50" si="48">IFERROR(AU41/$AR$40,"-")</f>
        <v>0.15298184961106309</v>
      </c>
      <c r="AX41" s="131">
        <f t="shared" si="17"/>
        <v>0.50427350427350426</v>
      </c>
      <c r="AY41" s="130">
        <f t="shared" si="18"/>
        <v>84715.762711864401</v>
      </c>
      <c r="AZ41" s="536"/>
      <c r="BA41" s="225" t="s">
        <v>136</v>
      </c>
      <c r="BB41" s="121">
        <v>100</v>
      </c>
      <c r="BC41" s="130">
        <v>44</v>
      </c>
      <c r="BD41" s="130">
        <v>4166750</v>
      </c>
      <c r="BE41" s="131">
        <f t="shared" ref="BE41:BE50" si="49">IFERROR(BC41/$AZ$40,"-")</f>
        <v>8.461538461538462E-2</v>
      </c>
      <c r="BF41" s="131">
        <f t="shared" si="20"/>
        <v>0.44</v>
      </c>
      <c r="BG41" s="156">
        <f t="shared" si="21"/>
        <v>94698.863636363632</v>
      </c>
      <c r="BH41" s="536"/>
      <c r="BI41" s="225" t="s">
        <v>136</v>
      </c>
      <c r="BJ41" s="121">
        <f t="shared" si="22"/>
        <v>4661</v>
      </c>
      <c r="BK41" s="130">
        <f t="shared" si="0"/>
        <v>2801</v>
      </c>
      <c r="BL41" s="130">
        <f t="shared" si="1"/>
        <v>237128590</v>
      </c>
      <c r="BM41" s="131">
        <f t="shared" ref="BM41:BM50" si="50">IFERROR(BK41/$BH$40,"-")</f>
        <v>0.25915988156920799</v>
      </c>
      <c r="BN41" s="131">
        <f t="shared" si="25"/>
        <v>0.60094400343273979</v>
      </c>
      <c r="BO41" s="130">
        <f t="shared" si="26"/>
        <v>84658.546947518742</v>
      </c>
      <c r="BP41" s="182"/>
      <c r="BR41" s="191" t="s">
        <v>38</v>
      </c>
      <c r="BS41" s="105">
        <v>113</v>
      </c>
      <c r="BT41" s="105">
        <v>180</v>
      </c>
      <c r="BU41" s="105">
        <v>11423</v>
      </c>
      <c r="BV41" s="105">
        <v>9792</v>
      </c>
      <c r="BW41" s="105">
        <v>6339</v>
      </c>
      <c r="BX41" s="105">
        <v>3289</v>
      </c>
      <c r="BY41" s="105">
        <v>1286</v>
      </c>
      <c r="BZ41" s="105">
        <f>市区町村別_歯科医療費!D39</f>
        <v>32422</v>
      </c>
    </row>
    <row r="42" spans="2:78" s="75" customFormat="1">
      <c r="B42" s="546"/>
      <c r="C42" s="549"/>
      <c r="D42" s="536"/>
      <c r="E42" s="226" t="s">
        <v>103</v>
      </c>
      <c r="F42" s="121">
        <v>7</v>
      </c>
      <c r="G42" s="130">
        <v>3</v>
      </c>
      <c r="H42" s="130">
        <v>265310</v>
      </c>
      <c r="I42" s="131">
        <f t="shared" si="43"/>
        <v>0.1875</v>
      </c>
      <c r="J42" s="131">
        <f t="shared" si="3"/>
        <v>0.42857142857142855</v>
      </c>
      <c r="K42" s="156">
        <f t="shared" si="4"/>
        <v>88436.666666666672</v>
      </c>
      <c r="L42" s="536"/>
      <c r="M42" s="226" t="s">
        <v>103</v>
      </c>
      <c r="N42" s="121">
        <v>37</v>
      </c>
      <c r="O42" s="130">
        <v>25</v>
      </c>
      <c r="P42" s="130">
        <v>4209220</v>
      </c>
      <c r="Q42" s="131">
        <f t="shared" si="44"/>
        <v>0.3968253968253968</v>
      </c>
      <c r="R42" s="131">
        <f t="shared" si="5"/>
        <v>0.67567567567567566</v>
      </c>
      <c r="S42" s="125">
        <f t="shared" si="6"/>
        <v>168368.8</v>
      </c>
      <c r="T42" s="536"/>
      <c r="U42" s="226" t="s">
        <v>103</v>
      </c>
      <c r="V42" s="121">
        <v>2286</v>
      </c>
      <c r="W42" s="130">
        <v>1355</v>
      </c>
      <c r="X42" s="130">
        <v>104903900</v>
      </c>
      <c r="Y42" s="131">
        <f t="shared" si="45"/>
        <v>0.38104611923509563</v>
      </c>
      <c r="Z42" s="131">
        <f t="shared" si="8"/>
        <v>0.59273840769903763</v>
      </c>
      <c r="AA42" s="130">
        <f t="shared" si="9"/>
        <v>77419.852398523988</v>
      </c>
      <c r="AB42" s="536"/>
      <c r="AC42" s="226" t="s">
        <v>103</v>
      </c>
      <c r="AD42" s="121">
        <v>2186</v>
      </c>
      <c r="AE42" s="130">
        <v>1305</v>
      </c>
      <c r="AF42" s="130">
        <v>118627220</v>
      </c>
      <c r="AG42" s="131">
        <f t="shared" si="46"/>
        <v>0.41441727532550016</v>
      </c>
      <c r="AH42" s="131">
        <f t="shared" si="11"/>
        <v>0.59698078682525157</v>
      </c>
      <c r="AI42" s="125">
        <f t="shared" si="12"/>
        <v>90902.084291187741</v>
      </c>
      <c r="AJ42" s="536"/>
      <c r="AK42" s="226" t="s">
        <v>103</v>
      </c>
      <c r="AL42" s="121">
        <v>1604</v>
      </c>
      <c r="AM42" s="130">
        <v>900</v>
      </c>
      <c r="AN42" s="130">
        <v>93429110</v>
      </c>
      <c r="AO42" s="131">
        <f t="shared" si="47"/>
        <v>0.38346825734980827</v>
      </c>
      <c r="AP42" s="131">
        <f t="shared" si="14"/>
        <v>0.56109725685785539</v>
      </c>
      <c r="AQ42" s="125">
        <f t="shared" si="15"/>
        <v>103810.12222222223</v>
      </c>
      <c r="AR42" s="536"/>
      <c r="AS42" s="226" t="s">
        <v>103</v>
      </c>
      <c r="AT42" s="121">
        <v>675</v>
      </c>
      <c r="AU42" s="130">
        <v>351</v>
      </c>
      <c r="AV42" s="130">
        <v>38027740</v>
      </c>
      <c r="AW42" s="131">
        <f t="shared" si="48"/>
        <v>0.30337078651685395</v>
      </c>
      <c r="AX42" s="131">
        <f t="shared" si="17"/>
        <v>0.52</v>
      </c>
      <c r="AY42" s="130">
        <f t="shared" si="18"/>
        <v>108341.1396011396</v>
      </c>
      <c r="AZ42" s="536"/>
      <c r="BA42" s="226" t="s">
        <v>103</v>
      </c>
      <c r="BB42" s="121">
        <v>256</v>
      </c>
      <c r="BC42" s="130">
        <v>119</v>
      </c>
      <c r="BD42" s="130">
        <v>14031650</v>
      </c>
      <c r="BE42" s="131">
        <f t="shared" si="49"/>
        <v>0.22884615384615384</v>
      </c>
      <c r="BF42" s="131">
        <f t="shared" si="20"/>
        <v>0.46484375</v>
      </c>
      <c r="BG42" s="156">
        <f t="shared" si="21"/>
        <v>117913.02521008403</v>
      </c>
      <c r="BH42" s="536"/>
      <c r="BI42" s="226" t="s">
        <v>103</v>
      </c>
      <c r="BJ42" s="121">
        <f t="shared" si="22"/>
        <v>7051</v>
      </c>
      <c r="BK42" s="130">
        <f t="shared" si="0"/>
        <v>4058</v>
      </c>
      <c r="BL42" s="130">
        <f t="shared" si="1"/>
        <v>373494150</v>
      </c>
      <c r="BM42" s="131">
        <f t="shared" si="50"/>
        <v>0.37546262028127314</v>
      </c>
      <c r="BN42" s="131">
        <f t="shared" si="25"/>
        <v>0.57552120266628848</v>
      </c>
      <c r="BO42" s="130">
        <f t="shared" si="26"/>
        <v>92038.972400197148</v>
      </c>
      <c r="BP42" s="182"/>
      <c r="BR42" s="191" t="s">
        <v>1</v>
      </c>
      <c r="BS42" s="105">
        <v>20</v>
      </c>
      <c r="BT42" s="105">
        <v>49</v>
      </c>
      <c r="BU42" s="105">
        <v>22766</v>
      </c>
      <c r="BV42" s="105">
        <v>19810</v>
      </c>
      <c r="BW42" s="105">
        <v>13760</v>
      </c>
      <c r="BX42" s="105">
        <v>7142</v>
      </c>
      <c r="BY42" s="105">
        <v>2806</v>
      </c>
      <c r="BZ42" s="105">
        <f>市区町村別_歯科医療費!D40</f>
        <v>66353</v>
      </c>
    </row>
    <row r="43" spans="2:78" s="75" customFormat="1">
      <c r="B43" s="546"/>
      <c r="C43" s="549"/>
      <c r="D43" s="536"/>
      <c r="E43" s="226" t="s">
        <v>106</v>
      </c>
      <c r="F43" s="121">
        <v>2</v>
      </c>
      <c r="G43" s="130">
        <v>1</v>
      </c>
      <c r="H43" s="130">
        <v>82710</v>
      </c>
      <c r="I43" s="131">
        <f t="shared" si="43"/>
        <v>6.25E-2</v>
      </c>
      <c r="J43" s="131">
        <f t="shared" si="3"/>
        <v>0.5</v>
      </c>
      <c r="K43" s="156">
        <f t="shared" si="4"/>
        <v>82710</v>
      </c>
      <c r="L43" s="536"/>
      <c r="M43" s="226" t="s">
        <v>106</v>
      </c>
      <c r="N43" s="121">
        <v>25</v>
      </c>
      <c r="O43" s="130">
        <v>21</v>
      </c>
      <c r="P43" s="130">
        <v>2374260</v>
      </c>
      <c r="Q43" s="131">
        <f t="shared" si="44"/>
        <v>0.33333333333333331</v>
      </c>
      <c r="R43" s="131">
        <f t="shared" si="5"/>
        <v>0.84</v>
      </c>
      <c r="S43" s="125">
        <f t="shared" si="6"/>
        <v>113060</v>
      </c>
      <c r="T43" s="536"/>
      <c r="U43" s="226" t="s">
        <v>106</v>
      </c>
      <c r="V43" s="121">
        <v>873</v>
      </c>
      <c r="W43" s="130">
        <v>513</v>
      </c>
      <c r="X43" s="130">
        <v>41383020</v>
      </c>
      <c r="Y43" s="131">
        <f t="shared" si="45"/>
        <v>0.14426321709786277</v>
      </c>
      <c r="Z43" s="131">
        <f t="shared" si="8"/>
        <v>0.58762886597938147</v>
      </c>
      <c r="AA43" s="130">
        <f t="shared" si="9"/>
        <v>80668.654970760239</v>
      </c>
      <c r="AB43" s="536"/>
      <c r="AC43" s="226" t="s">
        <v>106</v>
      </c>
      <c r="AD43" s="121">
        <v>909</v>
      </c>
      <c r="AE43" s="130">
        <v>546</v>
      </c>
      <c r="AF43" s="130">
        <v>47280350</v>
      </c>
      <c r="AG43" s="131">
        <f t="shared" si="46"/>
        <v>0.17338837726262304</v>
      </c>
      <c r="AH43" s="131">
        <f t="shared" si="11"/>
        <v>0.60066006600660071</v>
      </c>
      <c r="AI43" s="125">
        <f t="shared" si="12"/>
        <v>86594.047619047618</v>
      </c>
      <c r="AJ43" s="536"/>
      <c r="AK43" s="226" t="s">
        <v>106</v>
      </c>
      <c r="AL43" s="121">
        <v>729</v>
      </c>
      <c r="AM43" s="130">
        <v>423</v>
      </c>
      <c r="AN43" s="130">
        <v>44649140</v>
      </c>
      <c r="AO43" s="131">
        <f t="shared" si="47"/>
        <v>0.18023008095440987</v>
      </c>
      <c r="AP43" s="131">
        <f t="shared" si="14"/>
        <v>0.58024691358024694</v>
      </c>
      <c r="AQ43" s="125">
        <f t="shared" si="15"/>
        <v>105553.52245862884</v>
      </c>
      <c r="AR43" s="536"/>
      <c r="AS43" s="226" t="s">
        <v>106</v>
      </c>
      <c r="AT43" s="121">
        <v>319</v>
      </c>
      <c r="AU43" s="130">
        <v>161</v>
      </c>
      <c r="AV43" s="130">
        <v>15805100</v>
      </c>
      <c r="AW43" s="131">
        <f t="shared" si="48"/>
        <v>0.13915298184961106</v>
      </c>
      <c r="AX43" s="131">
        <f t="shared" si="17"/>
        <v>0.50470219435736674</v>
      </c>
      <c r="AY43" s="130">
        <f t="shared" si="18"/>
        <v>98168.322981366466</v>
      </c>
      <c r="AZ43" s="536"/>
      <c r="BA43" s="226" t="s">
        <v>106</v>
      </c>
      <c r="BB43" s="121">
        <v>107</v>
      </c>
      <c r="BC43" s="130">
        <v>51</v>
      </c>
      <c r="BD43" s="130">
        <v>5723900</v>
      </c>
      <c r="BE43" s="131">
        <f t="shared" si="49"/>
        <v>9.8076923076923075E-2</v>
      </c>
      <c r="BF43" s="131">
        <f t="shared" si="20"/>
        <v>0.47663551401869159</v>
      </c>
      <c r="BG43" s="156">
        <f t="shared" si="21"/>
        <v>112233.33333333333</v>
      </c>
      <c r="BH43" s="536"/>
      <c r="BI43" s="226" t="s">
        <v>106</v>
      </c>
      <c r="BJ43" s="121">
        <f t="shared" si="22"/>
        <v>2964</v>
      </c>
      <c r="BK43" s="130">
        <f t="shared" si="0"/>
        <v>1716</v>
      </c>
      <c r="BL43" s="130">
        <f t="shared" si="1"/>
        <v>157298480</v>
      </c>
      <c r="BM43" s="131">
        <f t="shared" si="50"/>
        <v>0.15877128053293857</v>
      </c>
      <c r="BN43" s="131">
        <f t="shared" si="25"/>
        <v>0.57894736842105265</v>
      </c>
      <c r="BO43" s="130">
        <f t="shared" si="26"/>
        <v>91665.780885780885</v>
      </c>
      <c r="BP43" s="182"/>
      <c r="BR43" s="191" t="s">
        <v>2</v>
      </c>
      <c r="BS43" s="105">
        <v>36</v>
      </c>
      <c r="BT43" s="105">
        <v>55</v>
      </c>
      <c r="BU43" s="105">
        <v>6304</v>
      </c>
      <c r="BV43" s="105">
        <v>5293</v>
      </c>
      <c r="BW43" s="105">
        <v>3764</v>
      </c>
      <c r="BX43" s="105">
        <v>2097</v>
      </c>
      <c r="BY43" s="105">
        <v>895</v>
      </c>
      <c r="BZ43" s="105">
        <f>市区町村別_歯科医療費!D41</f>
        <v>18444</v>
      </c>
    </row>
    <row r="44" spans="2:78" s="75" customFormat="1">
      <c r="B44" s="546"/>
      <c r="C44" s="549"/>
      <c r="D44" s="536"/>
      <c r="E44" s="226" t="s">
        <v>119</v>
      </c>
      <c r="F44" s="121">
        <v>4</v>
      </c>
      <c r="G44" s="130">
        <v>2</v>
      </c>
      <c r="H44" s="130">
        <v>286180</v>
      </c>
      <c r="I44" s="131">
        <f t="shared" si="43"/>
        <v>0.125</v>
      </c>
      <c r="J44" s="131">
        <f t="shared" si="3"/>
        <v>0.5</v>
      </c>
      <c r="K44" s="156">
        <f t="shared" si="4"/>
        <v>143090</v>
      </c>
      <c r="L44" s="536"/>
      <c r="M44" s="226" t="s">
        <v>119</v>
      </c>
      <c r="N44" s="121">
        <v>23</v>
      </c>
      <c r="O44" s="130">
        <v>16</v>
      </c>
      <c r="P44" s="130">
        <v>2541300</v>
      </c>
      <c r="Q44" s="131">
        <f t="shared" si="44"/>
        <v>0.25396825396825395</v>
      </c>
      <c r="R44" s="131">
        <f t="shared" si="5"/>
        <v>0.69565217391304346</v>
      </c>
      <c r="S44" s="125">
        <f t="shared" si="6"/>
        <v>158831.25</v>
      </c>
      <c r="T44" s="536"/>
      <c r="U44" s="226" t="s">
        <v>119</v>
      </c>
      <c r="V44" s="121">
        <v>823</v>
      </c>
      <c r="W44" s="130">
        <v>510</v>
      </c>
      <c r="X44" s="130">
        <v>41996320</v>
      </c>
      <c r="Y44" s="131">
        <f t="shared" si="45"/>
        <v>0.14341957255343082</v>
      </c>
      <c r="Z44" s="131">
        <f t="shared" si="8"/>
        <v>0.61968408262454433</v>
      </c>
      <c r="AA44" s="130">
        <f t="shared" si="9"/>
        <v>82345.725490196084</v>
      </c>
      <c r="AB44" s="536"/>
      <c r="AC44" s="226" t="s">
        <v>119</v>
      </c>
      <c r="AD44" s="121">
        <v>951</v>
      </c>
      <c r="AE44" s="130">
        <v>597</v>
      </c>
      <c r="AF44" s="130">
        <v>56069300</v>
      </c>
      <c r="AG44" s="131">
        <f t="shared" si="46"/>
        <v>0.18958399491902192</v>
      </c>
      <c r="AH44" s="131">
        <f t="shared" si="11"/>
        <v>0.62776025236593058</v>
      </c>
      <c r="AI44" s="125">
        <f t="shared" si="12"/>
        <v>93918.425460636514</v>
      </c>
      <c r="AJ44" s="536"/>
      <c r="AK44" s="226" t="s">
        <v>119</v>
      </c>
      <c r="AL44" s="121">
        <v>722</v>
      </c>
      <c r="AM44" s="130">
        <v>420</v>
      </c>
      <c r="AN44" s="130">
        <v>48022570</v>
      </c>
      <c r="AO44" s="131">
        <f t="shared" si="47"/>
        <v>0.17895185342991052</v>
      </c>
      <c r="AP44" s="131">
        <f t="shared" si="14"/>
        <v>0.5817174515235457</v>
      </c>
      <c r="AQ44" s="125">
        <f t="shared" si="15"/>
        <v>114339.45238095238</v>
      </c>
      <c r="AR44" s="536"/>
      <c r="AS44" s="226" t="s">
        <v>119</v>
      </c>
      <c r="AT44" s="121">
        <v>329</v>
      </c>
      <c r="AU44" s="130">
        <v>178</v>
      </c>
      <c r="AV44" s="130">
        <v>22503330</v>
      </c>
      <c r="AW44" s="131">
        <f t="shared" si="48"/>
        <v>0.15384615384615385</v>
      </c>
      <c r="AX44" s="131">
        <f t="shared" si="17"/>
        <v>0.54103343465045595</v>
      </c>
      <c r="AY44" s="130">
        <f t="shared" si="18"/>
        <v>126423.20224719102</v>
      </c>
      <c r="AZ44" s="536"/>
      <c r="BA44" s="226" t="s">
        <v>119</v>
      </c>
      <c r="BB44" s="121">
        <v>100</v>
      </c>
      <c r="BC44" s="130">
        <v>51</v>
      </c>
      <c r="BD44" s="130">
        <v>5715200</v>
      </c>
      <c r="BE44" s="131">
        <f t="shared" si="49"/>
        <v>9.8076923076923075E-2</v>
      </c>
      <c r="BF44" s="131">
        <f t="shared" si="20"/>
        <v>0.51</v>
      </c>
      <c r="BG44" s="156">
        <f t="shared" si="21"/>
        <v>112062.74509803922</v>
      </c>
      <c r="BH44" s="536"/>
      <c r="BI44" s="226" t="s">
        <v>119</v>
      </c>
      <c r="BJ44" s="121">
        <f t="shared" si="22"/>
        <v>2952</v>
      </c>
      <c r="BK44" s="130">
        <f t="shared" si="0"/>
        <v>1774</v>
      </c>
      <c r="BL44" s="130">
        <f t="shared" si="1"/>
        <v>177134200</v>
      </c>
      <c r="BM44" s="131">
        <f t="shared" si="50"/>
        <v>0.16413767579570687</v>
      </c>
      <c r="BN44" s="131">
        <f t="shared" si="25"/>
        <v>0.60094850948509482</v>
      </c>
      <c r="BO44" s="130">
        <f t="shared" si="26"/>
        <v>99850.16910935739</v>
      </c>
      <c r="BP44" s="182"/>
      <c r="BR44" s="191" t="s">
        <v>3</v>
      </c>
      <c r="BS44" s="105">
        <v>26</v>
      </c>
      <c r="BT44" s="105">
        <v>85</v>
      </c>
      <c r="BU44" s="105">
        <v>20479</v>
      </c>
      <c r="BV44" s="105">
        <v>16736</v>
      </c>
      <c r="BW44" s="105">
        <v>11456</v>
      </c>
      <c r="BX44" s="105">
        <v>6048</v>
      </c>
      <c r="BY44" s="105">
        <v>2398</v>
      </c>
      <c r="BZ44" s="105">
        <f>市区町村別_歯科医療費!D42</f>
        <v>57228</v>
      </c>
    </row>
    <row r="45" spans="2:78" s="75" customFormat="1">
      <c r="B45" s="546"/>
      <c r="C45" s="549"/>
      <c r="D45" s="536"/>
      <c r="E45" s="226" t="s">
        <v>120</v>
      </c>
      <c r="F45" s="121">
        <v>1</v>
      </c>
      <c r="G45" s="130">
        <v>0</v>
      </c>
      <c r="H45" s="130">
        <v>0</v>
      </c>
      <c r="I45" s="131">
        <f t="shared" si="43"/>
        <v>0</v>
      </c>
      <c r="J45" s="131">
        <f t="shared" si="3"/>
        <v>0</v>
      </c>
      <c r="K45" s="156" t="str">
        <f t="shared" si="4"/>
        <v>-</v>
      </c>
      <c r="L45" s="536"/>
      <c r="M45" s="226" t="s">
        <v>120</v>
      </c>
      <c r="N45" s="121">
        <v>9</v>
      </c>
      <c r="O45" s="130">
        <v>7</v>
      </c>
      <c r="P45" s="130">
        <v>881210</v>
      </c>
      <c r="Q45" s="131">
        <f t="shared" si="44"/>
        <v>0.1111111111111111</v>
      </c>
      <c r="R45" s="131">
        <f t="shared" si="5"/>
        <v>0.77777777777777779</v>
      </c>
      <c r="S45" s="125">
        <f t="shared" si="6"/>
        <v>125887.14285714286</v>
      </c>
      <c r="T45" s="536"/>
      <c r="U45" s="226" t="s">
        <v>120</v>
      </c>
      <c r="V45" s="121">
        <v>376</v>
      </c>
      <c r="W45" s="130">
        <v>242</v>
      </c>
      <c r="X45" s="130">
        <v>17778060</v>
      </c>
      <c r="Y45" s="131">
        <f t="shared" si="45"/>
        <v>6.8053993250843645E-2</v>
      </c>
      <c r="Z45" s="131">
        <f t="shared" si="8"/>
        <v>0.6436170212765957</v>
      </c>
      <c r="AA45" s="130">
        <f t="shared" si="9"/>
        <v>73463.057851239675</v>
      </c>
      <c r="AB45" s="536"/>
      <c r="AC45" s="226" t="s">
        <v>120</v>
      </c>
      <c r="AD45" s="121">
        <v>404</v>
      </c>
      <c r="AE45" s="130">
        <v>264</v>
      </c>
      <c r="AF45" s="130">
        <v>21933130</v>
      </c>
      <c r="AG45" s="131">
        <f t="shared" si="46"/>
        <v>8.3836138456652901E-2</v>
      </c>
      <c r="AH45" s="131">
        <f t="shared" si="11"/>
        <v>0.65346534653465349</v>
      </c>
      <c r="AI45" s="125">
        <f t="shared" si="12"/>
        <v>83080.037878787873</v>
      </c>
      <c r="AJ45" s="536"/>
      <c r="AK45" s="226" t="s">
        <v>120</v>
      </c>
      <c r="AL45" s="121">
        <v>275</v>
      </c>
      <c r="AM45" s="130">
        <v>158</v>
      </c>
      <c r="AN45" s="130">
        <v>18110880</v>
      </c>
      <c r="AO45" s="131">
        <f t="shared" si="47"/>
        <v>6.731998295696634E-2</v>
      </c>
      <c r="AP45" s="131">
        <f t="shared" si="14"/>
        <v>0.57454545454545458</v>
      </c>
      <c r="AQ45" s="125">
        <f t="shared" si="15"/>
        <v>114625.82278481012</v>
      </c>
      <c r="AR45" s="536"/>
      <c r="AS45" s="226" t="s">
        <v>120</v>
      </c>
      <c r="AT45" s="121">
        <v>121</v>
      </c>
      <c r="AU45" s="130">
        <v>69</v>
      </c>
      <c r="AV45" s="130">
        <v>7577080</v>
      </c>
      <c r="AW45" s="131">
        <f t="shared" si="48"/>
        <v>5.9636992221261884E-2</v>
      </c>
      <c r="AX45" s="131">
        <f t="shared" si="17"/>
        <v>0.57024793388429751</v>
      </c>
      <c r="AY45" s="130">
        <f t="shared" si="18"/>
        <v>109812.7536231884</v>
      </c>
      <c r="AZ45" s="536"/>
      <c r="BA45" s="226" t="s">
        <v>120</v>
      </c>
      <c r="BB45" s="121">
        <v>27</v>
      </c>
      <c r="BC45" s="130">
        <v>15</v>
      </c>
      <c r="BD45" s="130">
        <v>875430</v>
      </c>
      <c r="BE45" s="131">
        <f t="shared" si="49"/>
        <v>2.8846153846153848E-2</v>
      </c>
      <c r="BF45" s="131">
        <f t="shared" si="20"/>
        <v>0.55555555555555558</v>
      </c>
      <c r="BG45" s="156">
        <f t="shared" si="21"/>
        <v>58362</v>
      </c>
      <c r="BH45" s="536"/>
      <c r="BI45" s="226" t="s">
        <v>120</v>
      </c>
      <c r="BJ45" s="121">
        <f t="shared" si="22"/>
        <v>1213</v>
      </c>
      <c r="BK45" s="130">
        <f t="shared" si="0"/>
        <v>755</v>
      </c>
      <c r="BL45" s="130">
        <f t="shared" si="1"/>
        <v>67155790</v>
      </c>
      <c r="BM45" s="131">
        <f t="shared" si="50"/>
        <v>6.9855662472242785E-2</v>
      </c>
      <c r="BN45" s="131">
        <f t="shared" si="25"/>
        <v>0.62242374278647983</v>
      </c>
      <c r="BO45" s="130">
        <f t="shared" si="26"/>
        <v>88948.066225165559</v>
      </c>
      <c r="BP45" s="182"/>
      <c r="BR45" s="192" t="s">
        <v>39</v>
      </c>
      <c r="BS45" s="105">
        <v>13</v>
      </c>
      <c r="BT45" s="105">
        <v>37</v>
      </c>
      <c r="BU45" s="105">
        <v>4240</v>
      </c>
      <c r="BV45" s="105">
        <v>3592</v>
      </c>
      <c r="BW45" s="105">
        <v>2351</v>
      </c>
      <c r="BX45" s="105">
        <v>1234</v>
      </c>
      <c r="BY45" s="105">
        <v>490</v>
      </c>
      <c r="BZ45" s="105">
        <f>市区町村別_歯科医療費!D43</f>
        <v>11957</v>
      </c>
    </row>
    <row r="46" spans="2:78" s="75" customFormat="1">
      <c r="B46" s="546"/>
      <c r="C46" s="549"/>
      <c r="D46" s="536"/>
      <c r="E46" s="226" t="s">
        <v>121</v>
      </c>
      <c r="F46" s="121">
        <v>0</v>
      </c>
      <c r="G46" s="130">
        <v>0</v>
      </c>
      <c r="H46" s="130">
        <v>0</v>
      </c>
      <c r="I46" s="131">
        <f t="shared" si="43"/>
        <v>0</v>
      </c>
      <c r="J46" s="131" t="str">
        <f t="shared" si="3"/>
        <v>-</v>
      </c>
      <c r="K46" s="156" t="str">
        <f t="shared" si="4"/>
        <v>-</v>
      </c>
      <c r="L46" s="536"/>
      <c r="M46" s="226" t="s">
        <v>121</v>
      </c>
      <c r="N46" s="121">
        <v>12</v>
      </c>
      <c r="O46" s="130">
        <v>8</v>
      </c>
      <c r="P46" s="130">
        <v>1065960</v>
      </c>
      <c r="Q46" s="131">
        <f t="shared" si="44"/>
        <v>0.12698412698412698</v>
      </c>
      <c r="R46" s="131">
        <f t="shared" si="5"/>
        <v>0.66666666666666663</v>
      </c>
      <c r="S46" s="125">
        <f t="shared" si="6"/>
        <v>133245</v>
      </c>
      <c r="T46" s="536"/>
      <c r="U46" s="226" t="s">
        <v>121</v>
      </c>
      <c r="V46" s="121">
        <v>283</v>
      </c>
      <c r="W46" s="130">
        <v>155</v>
      </c>
      <c r="X46" s="130">
        <v>12728210</v>
      </c>
      <c r="Y46" s="131">
        <f t="shared" si="45"/>
        <v>4.3588301462317208E-2</v>
      </c>
      <c r="Z46" s="131">
        <f t="shared" si="8"/>
        <v>0.54770318021201414</v>
      </c>
      <c r="AA46" s="130">
        <f t="shared" si="9"/>
        <v>82117.483870967742</v>
      </c>
      <c r="AB46" s="536"/>
      <c r="AC46" s="226" t="s">
        <v>121</v>
      </c>
      <c r="AD46" s="121">
        <v>394</v>
      </c>
      <c r="AE46" s="130">
        <v>220</v>
      </c>
      <c r="AF46" s="130">
        <v>21076390</v>
      </c>
      <c r="AG46" s="131">
        <f t="shared" si="46"/>
        <v>6.9863448713877424E-2</v>
      </c>
      <c r="AH46" s="131">
        <f t="shared" si="11"/>
        <v>0.55837563451776651</v>
      </c>
      <c r="AI46" s="125">
        <f t="shared" si="12"/>
        <v>95801.772727272721</v>
      </c>
      <c r="AJ46" s="536"/>
      <c r="AK46" s="226" t="s">
        <v>121</v>
      </c>
      <c r="AL46" s="121">
        <v>343</v>
      </c>
      <c r="AM46" s="130">
        <v>184</v>
      </c>
      <c r="AN46" s="130">
        <v>18443500</v>
      </c>
      <c r="AO46" s="131">
        <f t="shared" si="47"/>
        <v>7.8397954835960806E-2</v>
      </c>
      <c r="AP46" s="131">
        <f t="shared" si="14"/>
        <v>0.53644314868804666</v>
      </c>
      <c r="AQ46" s="125">
        <f t="shared" si="15"/>
        <v>100236.41304347826</v>
      </c>
      <c r="AR46" s="536"/>
      <c r="AS46" s="226" t="s">
        <v>121</v>
      </c>
      <c r="AT46" s="121">
        <v>169</v>
      </c>
      <c r="AU46" s="130">
        <v>80</v>
      </c>
      <c r="AV46" s="130">
        <v>8678280</v>
      </c>
      <c r="AW46" s="131">
        <f t="shared" si="48"/>
        <v>6.9144338807260161E-2</v>
      </c>
      <c r="AX46" s="131">
        <f t="shared" si="17"/>
        <v>0.47337278106508873</v>
      </c>
      <c r="AY46" s="130">
        <f t="shared" si="18"/>
        <v>108478.5</v>
      </c>
      <c r="AZ46" s="536"/>
      <c r="BA46" s="226" t="s">
        <v>121</v>
      </c>
      <c r="BB46" s="121">
        <v>68</v>
      </c>
      <c r="BC46" s="130">
        <v>28</v>
      </c>
      <c r="BD46" s="130">
        <v>2472370</v>
      </c>
      <c r="BE46" s="131">
        <f t="shared" si="49"/>
        <v>5.3846153846153849E-2</v>
      </c>
      <c r="BF46" s="131">
        <f t="shared" si="20"/>
        <v>0.41176470588235292</v>
      </c>
      <c r="BG46" s="156">
        <f t="shared" si="21"/>
        <v>88298.928571428565</v>
      </c>
      <c r="BH46" s="536"/>
      <c r="BI46" s="226" t="s">
        <v>121</v>
      </c>
      <c r="BJ46" s="121">
        <f t="shared" si="22"/>
        <v>1269</v>
      </c>
      <c r="BK46" s="130">
        <f t="shared" si="0"/>
        <v>675</v>
      </c>
      <c r="BL46" s="130">
        <f t="shared" si="1"/>
        <v>64464710</v>
      </c>
      <c r="BM46" s="131">
        <f t="shared" si="50"/>
        <v>6.2453737971872689E-2</v>
      </c>
      <c r="BN46" s="131">
        <f t="shared" si="25"/>
        <v>0.53191489361702127</v>
      </c>
      <c r="BO46" s="130">
        <f t="shared" si="26"/>
        <v>95503.27407407407</v>
      </c>
      <c r="BP46" s="182"/>
      <c r="BR46" s="192" t="s">
        <v>7</v>
      </c>
      <c r="BS46" s="105">
        <v>31</v>
      </c>
      <c r="BT46" s="105">
        <v>123</v>
      </c>
      <c r="BU46" s="105">
        <v>23380</v>
      </c>
      <c r="BV46" s="105">
        <v>20979</v>
      </c>
      <c r="BW46" s="105">
        <v>12999</v>
      </c>
      <c r="BX46" s="105">
        <v>6448</v>
      </c>
      <c r="BY46" s="105">
        <v>2510</v>
      </c>
      <c r="BZ46" s="105">
        <f>市区町村別_歯科医療費!D44</f>
        <v>66470</v>
      </c>
    </row>
    <row r="47" spans="2:78" s="75" customFormat="1">
      <c r="B47" s="546"/>
      <c r="C47" s="549"/>
      <c r="D47" s="536"/>
      <c r="E47" s="226" t="s">
        <v>122</v>
      </c>
      <c r="F47" s="121">
        <v>0</v>
      </c>
      <c r="G47" s="130">
        <v>0</v>
      </c>
      <c r="H47" s="130">
        <v>0</v>
      </c>
      <c r="I47" s="131">
        <f t="shared" si="43"/>
        <v>0</v>
      </c>
      <c r="J47" s="131" t="str">
        <f t="shared" si="3"/>
        <v>-</v>
      </c>
      <c r="K47" s="156" t="str">
        <f t="shared" si="4"/>
        <v>-</v>
      </c>
      <c r="L47" s="536"/>
      <c r="M47" s="226" t="s">
        <v>122</v>
      </c>
      <c r="N47" s="121">
        <v>7</v>
      </c>
      <c r="O47" s="130">
        <v>5</v>
      </c>
      <c r="P47" s="130">
        <v>1510690</v>
      </c>
      <c r="Q47" s="131">
        <f t="shared" si="44"/>
        <v>7.9365079365079361E-2</v>
      </c>
      <c r="R47" s="131">
        <f t="shared" si="5"/>
        <v>0.7142857142857143</v>
      </c>
      <c r="S47" s="125">
        <f t="shared" si="6"/>
        <v>302138</v>
      </c>
      <c r="T47" s="536"/>
      <c r="U47" s="226" t="s">
        <v>122</v>
      </c>
      <c r="V47" s="121">
        <v>199</v>
      </c>
      <c r="W47" s="130">
        <v>125</v>
      </c>
      <c r="X47" s="130">
        <v>10873780</v>
      </c>
      <c r="Y47" s="131">
        <f t="shared" si="45"/>
        <v>3.5151856017997751E-2</v>
      </c>
      <c r="Z47" s="131">
        <f t="shared" si="8"/>
        <v>0.62814070351758799</v>
      </c>
      <c r="AA47" s="130">
        <f t="shared" si="9"/>
        <v>86990.24</v>
      </c>
      <c r="AB47" s="536"/>
      <c r="AC47" s="226" t="s">
        <v>122</v>
      </c>
      <c r="AD47" s="121">
        <v>240</v>
      </c>
      <c r="AE47" s="130">
        <v>166</v>
      </c>
      <c r="AF47" s="130">
        <v>17253990</v>
      </c>
      <c r="AG47" s="131">
        <f t="shared" si="46"/>
        <v>5.2715147665925693E-2</v>
      </c>
      <c r="AH47" s="131">
        <f t="shared" si="11"/>
        <v>0.69166666666666665</v>
      </c>
      <c r="AI47" s="125">
        <f t="shared" si="12"/>
        <v>103939.69879518072</v>
      </c>
      <c r="AJ47" s="536"/>
      <c r="AK47" s="226" t="s">
        <v>122</v>
      </c>
      <c r="AL47" s="121">
        <v>178</v>
      </c>
      <c r="AM47" s="130">
        <v>107</v>
      </c>
      <c r="AN47" s="130">
        <v>12598900</v>
      </c>
      <c r="AO47" s="131">
        <f t="shared" si="47"/>
        <v>4.5590115040477205E-2</v>
      </c>
      <c r="AP47" s="131">
        <f t="shared" si="14"/>
        <v>0.601123595505618</v>
      </c>
      <c r="AQ47" s="125">
        <f t="shared" si="15"/>
        <v>117746.72897196261</v>
      </c>
      <c r="AR47" s="536"/>
      <c r="AS47" s="226" t="s">
        <v>122</v>
      </c>
      <c r="AT47" s="121">
        <v>79</v>
      </c>
      <c r="AU47" s="130">
        <v>45</v>
      </c>
      <c r="AV47" s="130">
        <v>6018900</v>
      </c>
      <c r="AW47" s="131">
        <f t="shared" si="48"/>
        <v>3.8893690579083838E-2</v>
      </c>
      <c r="AX47" s="131">
        <f t="shared" si="17"/>
        <v>0.569620253164557</v>
      </c>
      <c r="AY47" s="130">
        <f t="shared" si="18"/>
        <v>133753.33333333334</v>
      </c>
      <c r="AZ47" s="536"/>
      <c r="BA47" s="226" t="s">
        <v>122</v>
      </c>
      <c r="BB47" s="121">
        <v>34</v>
      </c>
      <c r="BC47" s="130">
        <v>20</v>
      </c>
      <c r="BD47" s="130">
        <v>3087660</v>
      </c>
      <c r="BE47" s="131">
        <f t="shared" si="49"/>
        <v>3.8461538461538464E-2</v>
      </c>
      <c r="BF47" s="131">
        <f t="shared" si="20"/>
        <v>0.58823529411764708</v>
      </c>
      <c r="BG47" s="156">
        <f t="shared" si="21"/>
        <v>154383</v>
      </c>
      <c r="BH47" s="536"/>
      <c r="BI47" s="226" t="s">
        <v>122</v>
      </c>
      <c r="BJ47" s="121">
        <f t="shared" si="22"/>
        <v>737</v>
      </c>
      <c r="BK47" s="130">
        <f t="shared" si="0"/>
        <v>468</v>
      </c>
      <c r="BL47" s="130">
        <f t="shared" si="1"/>
        <v>51343920</v>
      </c>
      <c r="BM47" s="131">
        <f t="shared" si="50"/>
        <v>4.3301258327165061E-2</v>
      </c>
      <c r="BN47" s="131">
        <f t="shared" si="25"/>
        <v>0.6350067842605156</v>
      </c>
      <c r="BO47" s="130">
        <f t="shared" si="26"/>
        <v>109709.23076923077</v>
      </c>
      <c r="BP47" s="182"/>
      <c r="BR47" s="192" t="s">
        <v>40</v>
      </c>
      <c r="BS47" s="105">
        <v>38</v>
      </c>
      <c r="BT47" s="105">
        <v>117</v>
      </c>
      <c r="BU47" s="105">
        <v>4959</v>
      </c>
      <c r="BV47" s="105">
        <v>4358</v>
      </c>
      <c r="BW47" s="105">
        <v>2850</v>
      </c>
      <c r="BX47" s="105">
        <v>1473</v>
      </c>
      <c r="BY47" s="105">
        <v>549</v>
      </c>
      <c r="BZ47" s="105">
        <f>市区町村別_歯科医療費!D45</f>
        <v>14344</v>
      </c>
    </row>
    <row r="48" spans="2:78" s="75" customFormat="1">
      <c r="B48" s="546"/>
      <c r="C48" s="549"/>
      <c r="D48" s="536"/>
      <c r="E48" s="226" t="s">
        <v>123</v>
      </c>
      <c r="F48" s="121">
        <v>5</v>
      </c>
      <c r="G48" s="130">
        <v>3</v>
      </c>
      <c r="H48" s="130">
        <v>217370</v>
      </c>
      <c r="I48" s="131">
        <f t="shared" si="43"/>
        <v>0.1875</v>
      </c>
      <c r="J48" s="131">
        <f t="shared" si="3"/>
        <v>0.6</v>
      </c>
      <c r="K48" s="156">
        <f t="shared" si="4"/>
        <v>72456.666666666672</v>
      </c>
      <c r="L48" s="536"/>
      <c r="M48" s="226" t="s">
        <v>123</v>
      </c>
      <c r="N48" s="121">
        <v>29</v>
      </c>
      <c r="O48" s="130">
        <v>24</v>
      </c>
      <c r="P48" s="130">
        <v>3629460</v>
      </c>
      <c r="Q48" s="131">
        <f t="shared" si="44"/>
        <v>0.38095238095238093</v>
      </c>
      <c r="R48" s="131">
        <f t="shared" si="5"/>
        <v>0.82758620689655171</v>
      </c>
      <c r="S48" s="125">
        <f t="shared" si="6"/>
        <v>151227.5</v>
      </c>
      <c r="T48" s="536"/>
      <c r="U48" s="226" t="s">
        <v>123</v>
      </c>
      <c r="V48" s="121">
        <v>1406</v>
      </c>
      <c r="W48" s="130">
        <v>904</v>
      </c>
      <c r="X48" s="130">
        <v>69957270</v>
      </c>
      <c r="Y48" s="131">
        <f t="shared" si="45"/>
        <v>0.25421822272215971</v>
      </c>
      <c r="Z48" s="131">
        <f t="shared" si="8"/>
        <v>0.64295874822190613</v>
      </c>
      <c r="AA48" s="130">
        <f t="shared" si="9"/>
        <v>77386.360619469022</v>
      </c>
      <c r="AB48" s="536"/>
      <c r="AC48" s="226" t="s">
        <v>123</v>
      </c>
      <c r="AD48" s="121">
        <v>1316</v>
      </c>
      <c r="AE48" s="130">
        <v>875</v>
      </c>
      <c r="AF48" s="130">
        <v>78204660</v>
      </c>
      <c r="AG48" s="131">
        <f t="shared" si="46"/>
        <v>0.27786598920292155</v>
      </c>
      <c r="AH48" s="131">
        <f t="shared" si="11"/>
        <v>0.66489361702127658</v>
      </c>
      <c r="AI48" s="125">
        <f t="shared" si="12"/>
        <v>89376.754285714283</v>
      </c>
      <c r="AJ48" s="536"/>
      <c r="AK48" s="226" t="s">
        <v>123</v>
      </c>
      <c r="AL48" s="121">
        <v>881</v>
      </c>
      <c r="AM48" s="130">
        <v>513</v>
      </c>
      <c r="AN48" s="130">
        <v>51762540</v>
      </c>
      <c r="AO48" s="131">
        <f t="shared" si="47"/>
        <v>0.2185769066893907</v>
      </c>
      <c r="AP48" s="131">
        <f t="shared" si="14"/>
        <v>0.5822928490351873</v>
      </c>
      <c r="AQ48" s="125">
        <f t="shared" si="15"/>
        <v>100901.63742690059</v>
      </c>
      <c r="AR48" s="536"/>
      <c r="AS48" s="226" t="s">
        <v>123</v>
      </c>
      <c r="AT48" s="121">
        <v>321</v>
      </c>
      <c r="AU48" s="130">
        <v>173</v>
      </c>
      <c r="AV48" s="130">
        <v>18631000</v>
      </c>
      <c r="AW48" s="131">
        <f t="shared" si="48"/>
        <v>0.1495246326707001</v>
      </c>
      <c r="AX48" s="131">
        <f t="shared" si="17"/>
        <v>0.5389408099688473</v>
      </c>
      <c r="AY48" s="130">
        <f t="shared" si="18"/>
        <v>107693.64161849712</v>
      </c>
      <c r="AZ48" s="536"/>
      <c r="BA48" s="226" t="s">
        <v>123</v>
      </c>
      <c r="BB48" s="121">
        <v>97</v>
      </c>
      <c r="BC48" s="130">
        <v>51</v>
      </c>
      <c r="BD48" s="130">
        <v>5964670</v>
      </c>
      <c r="BE48" s="131">
        <f t="shared" si="49"/>
        <v>9.8076923076923075E-2</v>
      </c>
      <c r="BF48" s="131">
        <f t="shared" si="20"/>
        <v>0.52577319587628868</v>
      </c>
      <c r="BG48" s="156">
        <f t="shared" si="21"/>
        <v>116954.3137254902</v>
      </c>
      <c r="BH48" s="536"/>
      <c r="BI48" s="226" t="s">
        <v>123</v>
      </c>
      <c r="BJ48" s="121">
        <f t="shared" si="22"/>
        <v>4055</v>
      </c>
      <c r="BK48" s="130">
        <f t="shared" si="0"/>
        <v>2543</v>
      </c>
      <c r="BL48" s="130">
        <f t="shared" si="1"/>
        <v>228366970</v>
      </c>
      <c r="BM48" s="131">
        <f t="shared" si="50"/>
        <v>0.23528867505551443</v>
      </c>
      <c r="BN48" s="131">
        <f t="shared" si="25"/>
        <v>0.62712700369913688</v>
      </c>
      <c r="BO48" s="130">
        <f t="shared" si="26"/>
        <v>89802.19032638616</v>
      </c>
      <c r="BP48" s="182"/>
      <c r="BR48" s="192" t="s">
        <v>11</v>
      </c>
      <c r="BS48" s="105">
        <v>19</v>
      </c>
      <c r="BT48" s="105">
        <v>62</v>
      </c>
      <c r="BU48" s="105">
        <v>8878</v>
      </c>
      <c r="BV48" s="105">
        <v>8405</v>
      </c>
      <c r="BW48" s="105">
        <v>5472</v>
      </c>
      <c r="BX48" s="105">
        <v>2484</v>
      </c>
      <c r="BY48" s="105">
        <v>1022</v>
      </c>
      <c r="BZ48" s="105">
        <f>市区町村別_歯科医療費!D46</f>
        <v>26342</v>
      </c>
    </row>
    <row r="49" spans="2:78" s="75" customFormat="1">
      <c r="B49" s="546"/>
      <c r="C49" s="549"/>
      <c r="D49" s="536"/>
      <c r="E49" s="226" t="s">
        <v>124</v>
      </c>
      <c r="F49" s="121">
        <v>2</v>
      </c>
      <c r="G49" s="130">
        <v>2</v>
      </c>
      <c r="H49" s="130">
        <v>86920</v>
      </c>
      <c r="I49" s="131">
        <f t="shared" si="43"/>
        <v>0.125</v>
      </c>
      <c r="J49" s="131">
        <f t="shared" si="3"/>
        <v>1</v>
      </c>
      <c r="K49" s="156">
        <f t="shared" si="4"/>
        <v>43460</v>
      </c>
      <c r="L49" s="536"/>
      <c r="M49" s="226" t="s">
        <v>124</v>
      </c>
      <c r="N49" s="121">
        <v>9</v>
      </c>
      <c r="O49" s="130">
        <v>5</v>
      </c>
      <c r="P49" s="130">
        <v>987910</v>
      </c>
      <c r="Q49" s="131">
        <f t="shared" si="44"/>
        <v>7.9365079365079361E-2</v>
      </c>
      <c r="R49" s="131">
        <f t="shared" si="5"/>
        <v>0.55555555555555558</v>
      </c>
      <c r="S49" s="125">
        <f t="shared" si="6"/>
        <v>197582</v>
      </c>
      <c r="T49" s="536"/>
      <c r="U49" s="226" t="s">
        <v>124</v>
      </c>
      <c r="V49" s="121">
        <v>238</v>
      </c>
      <c r="W49" s="130">
        <v>132</v>
      </c>
      <c r="X49" s="130">
        <v>11171440</v>
      </c>
      <c r="Y49" s="131">
        <f t="shared" si="45"/>
        <v>3.7120359955005622E-2</v>
      </c>
      <c r="Z49" s="131">
        <f t="shared" si="8"/>
        <v>0.55462184873949583</v>
      </c>
      <c r="AA49" s="130">
        <f t="shared" si="9"/>
        <v>84632.121212121216</v>
      </c>
      <c r="AB49" s="536"/>
      <c r="AC49" s="226" t="s">
        <v>124</v>
      </c>
      <c r="AD49" s="121">
        <v>306</v>
      </c>
      <c r="AE49" s="130">
        <v>162</v>
      </c>
      <c r="AF49" s="130">
        <v>13323520</v>
      </c>
      <c r="AG49" s="131">
        <f t="shared" si="46"/>
        <v>5.1444903143855192E-2</v>
      </c>
      <c r="AH49" s="131">
        <f t="shared" si="11"/>
        <v>0.52941176470588236</v>
      </c>
      <c r="AI49" s="125">
        <f t="shared" si="12"/>
        <v>82243.950617283946</v>
      </c>
      <c r="AJ49" s="536"/>
      <c r="AK49" s="226" t="s">
        <v>124</v>
      </c>
      <c r="AL49" s="121">
        <v>318</v>
      </c>
      <c r="AM49" s="130">
        <v>192</v>
      </c>
      <c r="AN49" s="130">
        <v>21145820</v>
      </c>
      <c r="AO49" s="131">
        <f t="shared" si="47"/>
        <v>8.1806561567959096E-2</v>
      </c>
      <c r="AP49" s="131">
        <f t="shared" si="14"/>
        <v>0.60377358490566035</v>
      </c>
      <c r="AQ49" s="125">
        <f t="shared" si="15"/>
        <v>110134.47916666667</v>
      </c>
      <c r="AR49" s="536"/>
      <c r="AS49" s="226" t="s">
        <v>124</v>
      </c>
      <c r="AT49" s="121">
        <v>181</v>
      </c>
      <c r="AU49" s="130">
        <v>97</v>
      </c>
      <c r="AV49" s="130">
        <v>12849370</v>
      </c>
      <c r="AW49" s="131">
        <f t="shared" si="48"/>
        <v>8.3837510803802945E-2</v>
      </c>
      <c r="AX49" s="131">
        <f t="shared" si="17"/>
        <v>0.53591160220994472</v>
      </c>
      <c r="AY49" s="130">
        <f t="shared" si="18"/>
        <v>132467.73195876289</v>
      </c>
      <c r="AZ49" s="536"/>
      <c r="BA49" s="226" t="s">
        <v>124</v>
      </c>
      <c r="BB49" s="121">
        <v>81</v>
      </c>
      <c r="BC49" s="130">
        <v>41</v>
      </c>
      <c r="BD49" s="130">
        <v>5679720</v>
      </c>
      <c r="BE49" s="131">
        <f t="shared" si="49"/>
        <v>7.8846153846153844E-2</v>
      </c>
      <c r="BF49" s="131">
        <f t="shared" si="20"/>
        <v>0.50617283950617287</v>
      </c>
      <c r="BG49" s="156">
        <f t="shared" si="21"/>
        <v>138529.75609756098</v>
      </c>
      <c r="BH49" s="536"/>
      <c r="BI49" s="226" t="s">
        <v>124</v>
      </c>
      <c r="BJ49" s="121">
        <f t="shared" si="22"/>
        <v>1135</v>
      </c>
      <c r="BK49" s="130">
        <f t="shared" si="0"/>
        <v>631</v>
      </c>
      <c r="BL49" s="130">
        <f t="shared" si="1"/>
        <v>65244700</v>
      </c>
      <c r="BM49" s="131">
        <f t="shared" si="50"/>
        <v>5.8382679496669136E-2</v>
      </c>
      <c r="BN49" s="131">
        <f t="shared" si="25"/>
        <v>0.55594713656387662</v>
      </c>
      <c r="BO49" s="130">
        <f t="shared" si="26"/>
        <v>103398.89064976228</v>
      </c>
      <c r="BP49" s="182"/>
      <c r="BR49" s="192" t="s">
        <v>12</v>
      </c>
      <c r="BS49" s="105">
        <v>68</v>
      </c>
      <c r="BT49" s="105">
        <v>276</v>
      </c>
      <c r="BU49" s="105">
        <v>26600</v>
      </c>
      <c r="BV49" s="105">
        <v>21909</v>
      </c>
      <c r="BW49" s="105">
        <v>12898</v>
      </c>
      <c r="BX49" s="105">
        <v>6339</v>
      </c>
      <c r="BY49" s="105">
        <v>2466</v>
      </c>
      <c r="BZ49" s="105">
        <f>市区町村別_歯科医療費!D47</f>
        <v>70556</v>
      </c>
    </row>
    <row r="50" spans="2:78" s="75" customFormat="1">
      <c r="B50" s="546"/>
      <c r="C50" s="549"/>
      <c r="D50" s="536"/>
      <c r="E50" s="223" t="s">
        <v>117</v>
      </c>
      <c r="F50" s="121">
        <v>3</v>
      </c>
      <c r="G50" s="130">
        <v>2</v>
      </c>
      <c r="H50" s="130">
        <v>90580</v>
      </c>
      <c r="I50" s="131">
        <f t="shared" si="43"/>
        <v>0.125</v>
      </c>
      <c r="J50" s="131">
        <f t="shared" si="3"/>
        <v>0.66666666666666663</v>
      </c>
      <c r="K50" s="156">
        <f t="shared" si="4"/>
        <v>45290</v>
      </c>
      <c r="L50" s="536"/>
      <c r="M50" s="227" t="s">
        <v>117</v>
      </c>
      <c r="N50" s="121">
        <v>0</v>
      </c>
      <c r="O50" s="130">
        <v>0</v>
      </c>
      <c r="P50" s="130">
        <v>0</v>
      </c>
      <c r="Q50" s="131">
        <f t="shared" si="44"/>
        <v>0</v>
      </c>
      <c r="R50" s="131" t="str">
        <f t="shared" si="5"/>
        <v>-</v>
      </c>
      <c r="S50" s="125" t="str">
        <f t="shared" si="6"/>
        <v>-</v>
      </c>
      <c r="T50" s="536"/>
      <c r="U50" s="227" t="s">
        <v>117</v>
      </c>
      <c r="V50" s="121">
        <v>239</v>
      </c>
      <c r="W50" s="130">
        <v>136</v>
      </c>
      <c r="X50" s="130">
        <v>8896550</v>
      </c>
      <c r="Y50" s="131">
        <f t="shared" si="45"/>
        <v>3.8245219347581551E-2</v>
      </c>
      <c r="Z50" s="131">
        <f t="shared" si="8"/>
        <v>0.56903765690376573</v>
      </c>
      <c r="AA50" s="130">
        <f t="shared" si="9"/>
        <v>65415.808823529413</v>
      </c>
      <c r="AB50" s="536"/>
      <c r="AC50" s="227" t="s">
        <v>117</v>
      </c>
      <c r="AD50" s="121">
        <v>124</v>
      </c>
      <c r="AE50" s="130">
        <v>69</v>
      </c>
      <c r="AF50" s="130">
        <v>6345500</v>
      </c>
      <c r="AG50" s="131">
        <f t="shared" si="46"/>
        <v>2.1911718005716101E-2</v>
      </c>
      <c r="AH50" s="131">
        <f t="shared" si="11"/>
        <v>0.55645161290322576</v>
      </c>
      <c r="AI50" s="125">
        <f t="shared" si="12"/>
        <v>91963.768115942032</v>
      </c>
      <c r="AJ50" s="536"/>
      <c r="AK50" s="227" t="s">
        <v>117</v>
      </c>
      <c r="AL50" s="121">
        <v>80</v>
      </c>
      <c r="AM50" s="130">
        <v>39</v>
      </c>
      <c r="AN50" s="130">
        <v>5424810</v>
      </c>
      <c r="AO50" s="131">
        <f t="shared" si="47"/>
        <v>1.6616957818491693E-2</v>
      </c>
      <c r="AP50" s="131">
        <f t="shared" si="14"/>
        <v>0.48749999999999999</v>
      </c>
      <c r="AQ50" s="125">
        <f t="shared" si="15"/>
        <v>139097.69230769231</v>
      </c>
      <c r="AR50" s="536"/>
      <c r="AS50" s="227" t="s">
        <v>117</v>
      </c>
      <c r="AT50" s="121">
        <v>50</v>
      </c>
      <c r="AU50" s="130">
        <v>25</v>
      </c>
      <c r="AV50" s="130">
        <v>4842090</v>
      </c>
      <c r="AW50" s="131">
        <f t="shared" si="48"/>
        <v>2.1607605877268798E-2</v>
      </c>
      <c r="AX50" s="131">
        <f t="shared" si="17"/>
        <v>0.5</v>
      </c>
      <c r="AY50" s="130">
        <f t="shared" si="18"/>
        <v>193683.6</v>
      </c>
      <c r="AZ50" s="536"/>
      <c r="BA50" s="227" t="s">
        <v>117</v>
      </c>
      <c r="BB50" s="121">
        <v>22</v>
      </c>
      <c r="BC50" s="130">
        <v>9</v>
      </c>
      <c r="BD50" s="130">
        <v>2302020</v>
      </c>
      <c r="BE50" s="131">
        <f t="shared" si="49"/>
        <v>1.7307692307692309E-2</v>
      </c>
      <c r="BF50" s="131">
        <f t="shared" si="20"/>
        <v>0.40909090909090912</v>
      </c>
      <c r="BG50" s="156">
        <f t="shared" si="21"/>
        <v>255780</v>
      </c>
      <c r="BH50" s="536"/>
      <c r="BI50" s="227" t="s">
        <v>117</v>
      </c>
      <c r="BJ50" s="121">
        <f t="shared" si="22"/>
        <v>518</v>
      </c>
      <c r="BK50" s="130">
        <f t="shared" si="0"/>
        <v>280</v>
      </c>
      <c r="BL50" s="130">
        <f t="shared" si="1"/>
        <v>27901550</v>
      </c>
      <c r="BM50" s="131">
        <f t="shared" si="50"/>
        <v>2.5906735751295335E-2</v>
      </c>
      <c r="BN50" s="131">
        <f t="shared" si="25"/>
        <v>0.54054054054054057</v>
      </c>
      <c r="BO50" s="130">
        <f t="shared" si="26"/>
        <v>99648.392857142855</v>
      </c>
      <c r="BP50" s="182"/>
      <c r="BR50" s="192" t="s">
        <v>8</v>
      </c>
      <c r="BS50" s="105">
        <v>27</v>
      </c>
      <c r="BT50" s="105">
        <v>187</v>
      </c>
      <c r="BU50" s="105">
        <v>16152</v>
      </c>
      <c r="BV50" s="105">
        <v>13222</v>
      </c>
      <c r="BW50" s="105">
        <v>8123</v>
      </c>
      <c r="BX50" s="105">
        <v>4090</v>
      </c>
      <c r="BY50" s="105">
        <v>1622</v>
      </c>
      <c r="BZ50" s="105">
        <f>市区町村別_歯科医療費!D48</f>
        <v>43423</v>
      </c>
    </row>
    <row r="51" spans="2:78" s="75" customFormat="1">
      <c r="B51" s="546">
        <v>5</v>
      </c>
      <c r="C51" s="548" t="s">
        <v>70</v>
      </c>
      <c r="D51" s="540">
        <f>BS12</f>
        <v>14</v>
      </c>
      <c r="E51" s="224" t="s">
        <v>104</v>
      </c>
      <c r="F51" s="120">
        <v>9</v>
      </c>
      <c r="G51" s="128">
        <v>5</v>
      </c>
      <c r="H51" s="128">
        <v>431780</v>
      </c>
      <c r="I51" s="129">
        <f>IFERROR(G51/$D$51,"-")</f>
        <v>0.35714285714285715</v>
      </c>
      <c r="J51" s="129">
        <f t="shared" si="3"/>
        <v>0.55555555555555558</v>
      </c>
      <c r="K51" s="155">
        <f t="shared" si="4"/>
        <v>86356</v>
      </c>
      <c r="L51" s="540">
        <f>BT12</f>
        <v>63</v>
      </c>
      <c r="M51" s="224" t="s">
        <v>104</v>
      </c>
      <c r="N51" s="120">
        <v>27</v>
      </c>
      <c r="O51" s="128">
        <v>19</v>
      </c>
      <c r="P51" s="128">
        <v>1575740</v>
      </c>
      <c r="Q51" s="129">
        <f>IFERROR(O51/$L$51,"-")</f>
        <v>0.30158730158730157</v>
      </c>
      <c r="R51" s="129">
        <f t="shared" si="5"/>
        <v>0.70370370370370372</v>
      </c>
      <c r="S51" s="124">
        <f t="shared" si="6"/>
        <v>82933.68421052632</v>
      </c>
      <c r="T51" s="540">
        <f>BU12</f>
        <v>3553</v>
      </c>
      <c r="U51" s="224" t="s">
        <v>104</v>
      </c>
      <c r="V51" s="120">
        <v>1827</v>
      </c>
      <c r="W51" s="128">
        <v>1209</v>
      </c>
      <c r="X51" s="128">
        <v>97905050</v>
      </c>
      <c r="Y51" s="129">
        <f>IFERROR(W51/$T$51,"-")</f>
        <v>0.34027582324795946</v>
      </c>
      <c r="Z51" s="129">
        <f t="shared" si="8"/>
        <v>0.6617405582922824</v>
      </c>
      <c r="AA51" s="128">
        <f t="shared" si="9"/>
        <v>80980.190239867661</v>
      </c>
      <c r="AB51" s="540">
        <f>BV12</f>
        <v>2747</v>
      </c>
      <c r="AC51" s="224" t="s">
        <v>104</v>
      </c>
      <c r="AD51" s="120">
        <v>1556</v>
      </c>
      <c r="AE51" s="128">
        <v>969</v>
      </c>
      <c r="AF51" s="128">
        <v>78386270</v>
      </c>
      <c r="AG51" s="129">
        <f>IFERROR(AE51/$AB$51,"-")</f>
        <v>0.35274845285766293</v>
      </c>
      <c r="AH51" s="129">
        <f t="shared" si="11"/>
        <v>0.62275064267352187</v>
      </c>
      <c r="AI51" s="124">
        <f t="shared" si="12"/>
        <v>80893.9834881321</v>
      </c>
      <c r="AJ51" s="540">
        <f>BW12</f>
        <v>1984</v>
      </c>
      <c r="AK51" s="224" t="s">
        <v>104</v>
      </c>
      <c r="AL51" s="120">
        <v>994</v>
      </c>
      <c r="AM51" s="128">
        <v>581</v>
      </c>
      <c r="AN51" s="128">
        <v>45149120</v>
      </c>
      <c r="AO51" s="129">
        <f>IFERROR(AM51/$AJ$51,"-")</f>
        <v>0.29284274193548387</v>
      </c>
      <c r="AP51" s="129">
        <f t="shared" si="14"/>
        <v>0.58450704225352113</v>
      </c>
      <c r="AQ51" s="124">
        <f t="shared" si="15"/>
        <v>77709.328743545615</v>
      </c>
      <c r="AR51" s="540">
        <f>BX12</f>
        <v>1095</v>
      </c>
      <c r="AS51" s="224" t="s">
        <v>104</v>
      </c>
      <c r="AT51" s="120">
        <v>467</v>
      </c>
      <c r="AU51" s="128">
        <v>257</v>
      </c>
      <c r="AV51" s="128">
        <v>22530560</v>
      </c>
      <c r="AW51" s="129">
        <f>IFERROR(AU51/$AR$51,"-")</f>
        <v>0.23470319634703196</v>
      </c>
      <c r="AX51" s="129">
        <f t="shared" si="17"/>
        <v>0.550321199143469</v>
      </c>
      <c r="AY51" s="128">
        <f t="shared" si="18"/>
        <v>87667.548638132299</v>
      </c>
      <c r="AZ51" s="540">
        <f>BY12</f>
        <v>507</v>
      </c>
      <c r="BA51" s="224" t="s">
        <v>104</v>
      </c>
      <c r="BB51" s="120">
        <v>143</v>
      </c>
      <c r="BC51" s="128">
        <v>71</v>
      </c>
      <c r="BD51" s="128">
        <v>7333580</v>
      </c>
      <c r="BE51" s="129">
        <f>IFERROR(BC51/$AZ$51,"-")</f>
        <v>0.14003944773175542</v>
      </c>
      <c r="BF51" s="129">
        <f t="shared" si="20"/>
        <v>0.49650349650349651</v>
      </c>
      <c r="BG51" s="155">
        <f t="shared" si="21"/>
        <v>103289.85915492958</v>
      </c>
      <c r="BH51" s="540">
        <f>BZ12</f>
        <v>9963</v>
      </c>
      <c r="BI51" s="224" t="s">
        <v>104</v>
      </c>
      <c r="BJ51" s="120">
        <f t="shared" si="22"/>
        <v>5023</v>
      </c>
      <c r="BK51" s="128">
        <f t="shared" si="0"/>
        <v>3111</v>
      </c>
      <c r="BL51" s="128">
        <f t="shared" si="1"/>
        <v>253312100</v>
      </c>
      <c r="BM51" s="129">
        <f>IFERROR(BK51/$BH$51,"-")</f>
        <v>0.31225534477566996</v>
      </c>
      <c r="BN51" s="129">
        <f t="shared" si="25"/>
        <v>0.61935098546685252</v>
      </c>
      <c r="BO51" s="128">
        <f t="shared" si="26"/>
        <v>81424.654451944705</v>
      </c>
      <c r="BP51" s="182"/>
      <c r="BR51" s="192" t="s">
        <v>18</v>
      </c>
      <c r="BS51" s="105">
        <v>14</v>
      </c>
      <c r="BT51" s="105">
        <v>73</v>
      </c>
      <c r="BU51" s="105">
        <v>16374</v>
      </c>
      <c r="BV51" s="105">
        <v>14982</v>
      </c>
      <c r="BW51" s="105">
        <v>9201</v>
      </c>
      <c r="BX51" s="105">
        <v>4404</v>
      </c>
      <c r="BY51" s="105">
        <v>1605</v>
      </c>
      <c r="BZ51" s="105">
        <f>市区町村別_歯科医療費!D49</f>
        <v>46653</v>
      </c>
    </row>
    <row r="52" spans="2:78" s="75" customFormat="1">
      <c r="B52" s="546"/>
      <c r="C52" s="549"/>
      <c r="D52" s="536"/>
      <c r="E52" s="225" t="s">
        <v>136</v>
      </c>
      <c r="F52" s="121">
        <v>6</v>
      </c>
      <c r="G52" s="130">
        <v>3</v>
      </c>
      <c r="H52" s="130">
        <v>109540</v>
      </c>
      <c r="I52" s="131">
        <f t="shared" ref="I52:I61" si="51">IFERROR(G52/$D$51,"-")</f>
        <v>0.21428571428571427</v>
      </c>
      <c r="J52" s="131">
        <f t="shared" si="3"/>
        <v>0.5</v>
      </c>
      <c r="K52" s="156">
        <f t="shared" si="4"/>
        <v>36513.333333333336</v>
      </c>
      <c r="L52" s="536"/>
      <c r="M52" s="225" t="s">
        <v>136</v>
      </c>
      <c r="N52" s="121">
        <v>26</v>
      </c>
      <c r="O52" s="130">
        <v>17</v>
      </c>
      <c r="P52" s="130">
        <v>1739460</v>
      </c>
      <c r="Q52" s="131">
        <f t="shared" ref="Q52:Q61" si="52">IFERROR(O52/$L$51,"-")</f>
        <v>0.26984126984126983</v>
      </c>
      <c r="R52" s="131">
        <f t="shared" si="5"/>
        <v>0.65384615384615385</v>
      </c>
      <c r="S52" s="125">
        <f t="shared" si="6"/>
        <v>102321.17647058824</v>
      </c>
      <c r="T52" s="536"/>
      <c r="U52" s="225" t="s">
        <v>136</v>
      </c>
      <c r="V52" s="121">
        <v>1605</v>
      </c>
      <c r="W52" s="130">
        <v>1072</v>
      </c>
      <c r="X52" s="130">
        <v>72272840</v>
      </c>
      <c r="Y52" s="131">
        <f t="shared" ref="Y52:Y61" si="53">IFERROR(W52/$T$51,"-")</f>
        <v>0.3017168589924008</v>
      </c>
      <c r="Z52" s="131">
        <f t="shared" si="8"/>
        <v>0.66791277258566983</v>
      </c>
      <c r="AA52" s="130">
        <f t="shared" si="9"/>
        <v>67418.69402985074</v>
      </c>
      <c r="AB52" s="536"/>
      <c r="AC52" s="225" t="s">
        <v>136</v>
      </c>
      <c r="AD52" s="121">
        <v>1263</v>
      </c>
      <c r="AE52" s="130">
        <v>816</v>
      </c>
      <c r="AF52" s="130">
        <v>65140820</v>
      </c>
      <c r="AG52" s="131">
        <f t="shared" ref="AG52:AG61" si="54">IFERROR(AE52/$AB$51,"-")</f>
        <v>0.29705132872224244</v>
      </c>
      <c r="AH52" s="131">
        <f t="shared" si="11"/>
        <v>0.64608076009501192</v>
      </c>
      <c r="AI52" s="125">
        <f t="shared" si="12"/>
        <v>79829.436274509804</v>
      </c>
      <c r="AJ52" s="536"/>
      <c r="AK52" s="225" t="s">
        <v>136</v>
      </c>
      <c r="AL52" s="121">
        <v>791</v>
      </c>
      <c r="AM52" s="130">
        <v>448</v>
      </c>
      <c r="AN52" s="130">
        <v>34864710</v>
      </c>
      <c r="AO52" s="131">
        <f t="shared" ref="AO52:AO61" si="55">IFERROR(AM52/$AJ$51,"-")</f>
        <v>0.22580645161290322</v>
      </c>
      <c r="AP52" s="131">
        <f t="shared" si="14"/>
        <v>0.5663716814159292</v>
      </c>
      <c r="AQ52" s="125">
        <f t="shared" si="15"/>
        <v>77823.013392857145</v>
      </c>
      <c r="AR52" s="536"/>
      <c r="AS52" s="225" t="s">
        <v>136</v>
      </c>
      <c r="AT52" s="121">
        <v>338</v>
      </c>
      <c r="AU52" s="130">
        <v>182</v>
      </c>
      <c r="AV52" s="130">
        <v>15810970</v>
      </c>
      <c r="AW52" s="131">
        <f t="shared" ref="AW52:AW61" si="56">IFERROR(AU52/$AR$51,"-")</f>
        <v>0.16621004566210046</v>
      </c>
      <c r="AX52" s="131">
        <f t="shared" si="17"/>
        <v>0.53846153846153844</v>
      </c>
      <c r="AY52" s="130">
        <f t="shared" si="18"/>
        <v>86873.461538461532</v>
      </c>
      <c r="AZ52" s="536"/>
      <c r="BA52" s="225" t="s">
        <v>136</v>
      </c>
      <c r="BB52" s="121">
        <v>88</v>
      </c>
      <c r="BC52" s="130">
        <v>45</v>
      </c>
      <c r="BD52" s="130">
        <v>4601990</v>
      </c>
      <c r="BE52" s="131">
        <f t="shared" ref="BE52:BE61" si="57">IFERROR(BC52/$AZ$51,"-")</f>
        <v>8.8757396449704137E-2</v>
      </c>
      <c r="BF52" s="131">
        <f t="shared" si="20"/>
        <v>0.51136363636363635</v>
      </c>
      <c r="BG52" s="156">
        <f t="shared" si="21"/>
        <v>102266.44444444444</v>
      </c>
      <c r="BH52" s="536"/>
      <c r="BI52" s="225" t="s">
        <v>136</v>
      </c>
      <c r="BJ52" s="121">
        <f t="shared" si="22"/>
        <v>4117</v>
      </c>
      <c r="BK52" s="130">
        <f t="shared" si="0"/>
        <v>2583</v>
      </c>
      <c r="BL52" s="130">
        <f t="shared" si="1"/>
        <v>194540330</v>
      </c>
      <c r="BM52" s="131">
        <f t="shared" ref="BM52:BM61" si="58">IFERROR(BK52/$BH$51,"-")</f>
        <v>0.25925925925925924</v>
      </c>
      <c r="BN52" s="131">
        <f t="shared" si="25"/>
        <v>0.62739859120718966</v>
      </c>
      <c r="BO52" s="130">
        <f t="shared" si="26"/>
        <v>75315.652342237707</v>
      </c>
      <c r="BP52" s="182"/>
      <c r="BR52" s="192" t="s">
        <v>41</v>
      </c>
      <c r="BS52" s="105">
        <v>56</v>
      </c>
      <c r="BT52" s="105">
        <v>144</v>
      </c>
      <c r="BU52" s="105">
        <v>5656</v>
      </c>
      <c r="BV52" s="105">
        <v>4881</v>
      </c>
      <c r="BW52" s="105">
        <v>3316</v>
      </c>
      <c r="BX52" s="105">
        <v>1633</v>
      </c>
      <c r="BY52" s="105">
        <v>618</v>
      </c>
      <c r="BZ52" s="105">
        <f>市区町村別_歯科医療費!D50</f>
        <v>16304</v>
      </c>
    </row>
    <row r="53" spans="2:78" s="75" customFormat="1">
      <c r="B53" s="546"/>
      <c r="C53" s="549"/>
      <c r="D53" s="536"/>
      <c r="E53" s="226" t="s">
        <v>103</v>
      </c>
      <c r="F53" s="121">
        <v>7</v>
      </c>
      <c r="G53" s="130">
        <v>4</v>
      </c>
      <c r="H53" s="130">
        <v>128390</v>
      </c>
      <c r="I53" s="131">
        <f t="shared" si="51"/>
        <v>0.2857142857142857</v>
      </c>
      <c r="J53" s="131">
        <f t="shared" si="3"/>
        <v>0.5714285714285714</v>
      </c>
      <c r="K53" s="156">
        <f t="shared" si="4"/>
        <v>32097.5</v>
      </c>
      <c r="L53" s="536"/>
      <c r="M53" s="226" t="s">
        <v>103</v>
      </c>
      <c r="N53" s="121">
        <v>32</v>
      </c>
      <c r="O53" s="130">
        <v>20</v>
      </c>
      <c r="P53" s="130">
        <v>1650520</v>
      </c>
      <c r="Q53" s="131">
        <f t="shared" si="52"/>
        <v>0.31746031746031744</v>
      </c>
      <c r="R53" s="131">
        <f t="shared" si="5"/>
        <v>0.625</v>
      </c>
      <c r="S53" s="125">
        <f t="shared" si="6"/>
        <v>82526</v>
      </c>
      <c r="T53" s="536"/>
      <c r="U53" s="226" t="s">
        <v>103</v>
      </c>
      <c r="V53" s="121">
        <v>1941</v>
      </c>
      <c r="W53" s="130">
        <v>1252</v>
      </c>
      <c r="X53" s="130">
        <v>99586500</v>
      </c>
      <c r="Y53" s="131">
        <f t="shared" si="53"/>
        <v>0.35237827188291587</v>
      </c>
      <c r="Z53" s="131">
        <f t="shared" si="8"/>
        <v>0.64502833590932507</v>
      </c>
      <c r="AA53" s="130">
        <f t="shared" si="9"/>
        <v>79541.932907348237</v>
      </c>
      <c r="AB53" s="536"/>
      <c r="AC53" s="226" t="s">
        <v>103</v>
      </c>
      <c r="AD53" s="121">
        <v>1661</v>
      </c>
      <c r="AE53" s="130">
        <v>1040</v>
      </c>
      <c r="AF53" s="130">
        <v>85446310</v>
      </c>
      <c r="AG53" s="131">
        <f t="shared" si="54"/>
        <v>0.37859483072442662</v>
      </c>
      <c r="AH53" s="131">
        <f t="shared" si="11"/>
        <v>0.62612883804936781</v>
      </c>
      <c r="AI53" s="125">
        <f t="shared" si="12"/>
        <v>82159.913461538468</v>
      </c>
      <c r="AJ53" s="536"/>
      <c r="AK53" s="226" t="s">
        <v>103</v>
      </c>
      <c r="AL53" s="121">
        <v>1165</v>
      </c>
      <c r="AM53" s="130">
        <v>682</v>
      </c>
      <c r="AN53" s="130">
        <v>56332490</v>
      </c>
      <c r="AO53" s="131">
        <f t="shared" si="55"/>
        <v>0.34375</v>
      </c>
      <c r="AP53" s="131">
        <f t="shared" si="14"/>
        <v>0.58540772532188845</v>
      </c>
      <c r="AQ53" s="125">
        <f t="shared" si="15"/>
        <v>82598.95894428152</v>
      </c>
      <c r="AR53" s="536"/>
      <c r="AS53" s="226" t="s">
        <v>103</v>
      </c>
      <c r="AT53" s="121">
        <v>614</v>
      </c>
      <c r="AU53" s="130">
        <v>336</v>
      </c>
      <c r="AV53" s="130">
        <v>27952190</v>
      </c>
      <c r="AW53" s="131">
        <f t="shared" si="56"/>
        <v>0.30684931506849317</v>
      </c>
      <c r="AX53" s="131">
        <f t="shared" si="17"/>
        <v>0.54723127035830621</v>
      </c>
      <c r="AY53" s="130">
        <f t="shared" si="18"/>
        <v>83191.041666666672</v>
      </c>
      <c r="AZ53" s="536"/>
      <c r="BA53" s="226" t="s">
        <v>103</v>
      </c>
      <c r="BB53" s="121">
        <v>199</v>
      </c>
      <c r="BC53" s="130">
        <v>93</v>
      </c>
      <c r="BD53" s="130">
        <v>9278150</v>
      </c>
      <c r="BE53" s="131">
        <f t="shared" si="57"/>
        <v>0.18343195266272189</v>
      </c>
      <c r="BF53" s="131">
        <f t="shared" si="20"/>
        <v>0.46733668341708545</v>
      </c>
      <c r="BG53" s="156">
        <f t="shared" si="21"/>
        <v>99765.053763440854</v>
      </c>
      <c r="BH53" s="536"/>
      <c r="BI53" s="226" t="s">
        <v>103</v>
      </c>
      <c r="BJ53" s="121">
        <f t="shared" si="22"/>
        <v>5619</v>
      </c>
      <c r="BK53" s="130">
        <f t="shared" si="0"/>
        <v>3427</v>
      </c>
      <c r="BL53" s="130">
        <f t="shared" si="1"/>
        <v>280374550</v>
      </c>
      <c r="BM53" s="131">
        <f t="shared" si="58"/>
        <v>0.3439726989862491</v>
      </c>
      <c r="BN53" s="131">
        <f t="shared" si="25"/>
        <v>0.60989499911016198</v>
      </c>
      <c r="BO53" s="130">
        <f t="shared" si="26"/>
        <v>81813.408228771514</v>
      </c>
      <c r="BP53" s="182"/>
      <c r="BR53" s="192" t="s">
        <v>21</v>
      </c>
      <c r="BS53" s="105">
        <v>17</v>
      </c>
      <c r="BT53" s="105">
        <v>147</v>
      </c>
      <c r="BU53" s="105">
        <v>7494</v>
      </c>
      <c r="BV53" s="105">
        <v>6271</v>
      </c>
      <c r="BW53" s="105">
        <v>4143</v>
      </c>
      <c r="BX53" s="105">
        <v>2145</v>
      </c>
      <c r="BY53" s="105">
        <v>933</v>
      </c>
      <c r="BZ53" s="105">
        <f>市区町村別_歯科医療費!D51</f>
        <v>21150</v>
      </c>
    </row>
    <row r="54" spans="2:78" s="75" customFormat="1">
      <c r="B54" s="546"/>
      <c r="C54" s="549"/>
      <c r="D54" s="536"/>
      <c r="E54" s="226" t="s">
        <v>106</v>
      </c>
      <c r="F54" s="121">
        <v>5</v>
      </c>
      <c r="G54" s="130">
        <v>2</v>
      </c>
      <c r="H54" s="130">
        <v>99630</v>
      </c>
      <c r="I54" s="131">
        <f t="shared" si="51"/>
        <v>0.14285714285714285</v>
      </c>
      <c r="J54" s="131">
        <f t="shared" si="3"/>
        <v>0.4</v>
      </c>
      <c r="K54" s="156">
        <f t="shared" si="4"/>
        <v>49815</v>
      </c>
      <c r="L54" s="536"/>
      <c r="M54" s="226" t="s">
        <v>106</v>
      </c>
      <c r="N54" s="121">
        <v>12</v>
      </c>
      <c r="O54" s="130">
        <v>7</v>
      </c>
      <c r="P54" s="130">
        <v>657710</v>
      </c>
      <c r="Q54" s="131">
        <f t="shared" si="52"/>
        <v>0.1111111111111111</v>
      </c>
      <c r="R54" s="131">
        <f t="shared" si="5"/>
        <v>0.58333333333333337</v>
      </c>
      <c r="S54" s="125">
        <f t="shared" si="6"/>
        <v>93958.571428571435</v>
      </c>
      <c r="T54" s="536"/>
      <c r="U54" s="226" t="s">
        <v>106</v>
      </c>
      <c r="V54" s="121">
        <v>746</v>
      </c>
      <c r="W54" s="130">
        <v>513</v>
      </c>
      <c r="X54" s="130">
        <v>35802530</v>
      </c>
      <c r="Y54" s="131">
        <f t="shared" si="53"/>
        <v>0.14438502673796791</v>
      </c>
      <c r="Z54" s="131">
        <f t="shared" si="8"/>
        <v>0.68766756032171583</v>
      </c>
      <c r="AA54" s="130">
        <f t="shared" si="9"/>
        <v>69790.506822612093</v>
      </c>
      <c r="AB54" s="536"/>
      <c r="AC54" s="226" t="s">
        <v>106</v>
      </c>
      <c r="AD54" s="121">
        <v>703</v>
      </c>
      <c r="AE54" s="130">
        <v>426</v>
      </c>
      <c r="AF54" s="130">
        <v>33881080</v>
      </c>
      <c r="AG54" s="131">
        <f t="shared" si="54"/>
        <v>0.15507826720058246</v>
      </c>
      <c r="AH54" s="131">
        <f t="shared" si="11"/>
        <v>0.60597439544807963</v>
      </c>
      <c r="AI54" s="125">
        <f t="shared" si="12"/>
        <v>79533.051643192492</v>
      </c>
      <c r="AJ54" s="536"/>
      <c r="AK54" s="226" t="s">
        <v>106</v>
      </c>
      <c r="AL54" s="121">
        <v>512</v>
      </c>
      <c r="AM54" s="130">
        <v>299</v>
      </c>
      <c r="AN54" s="130">
        <v>25218310</v>
      </c>
      <c r="AO54" s="131">
        <f t="shared" si="55"/>
        <v>0.15070564516129031</v>
      </c>
      <c r="AP54" s="131">
        <f t="shared" si="14"/>
        <v>0.583984375</v>
      </c>
      <c r="AQ54" s="125">
        <f t="shared" si="15"/>
        <v>84342.173913043473</v>
      </c>
      <c r="AR54" s="536"/>
      <c r="AS54" s="226" t="s">
        <v>106</v>
      </c>
      <c r="AT54" s="121">
        <v>280</v>
      </c>
      <c r="AU54" s="130">
        <v>161</v>
      </c>
      <c r="AV54" s="130">
        <v>13021390</v>
      </c>
      <c r="AW54" s="131">
        <f t="shared" si="56"/>
        <v>0.14703196347031963</v>
      </c>
      <c r="AX54" s="131">
        <f t="shared" si="17"/>
        <v>0.57499999999999996</v>
      </c>
      <c r="AY54" s="130">
        <f t="shared" si="18"/>
        <v>80878.198757763981</v>
      </c>
      <c r="AZ54" s="536"/>
      <c r="BA54" s="226" t="s">
        <v>106</v>
      </c>
      <c r="BB54" s="121">
        <v>94</v>
      </c>
      <c r="BC54" s="130">
        <v>47</v>
      </c>
      <c r="BD54" s="130">
        <v>5027880</v>
      </c>
      <c r="BE54" s="131">
        <f t="shared" si="57"/>
        <v>9.270216962524655E-2</v>
      </c>
      <c r="BF54" s="131">
        <f t="shared" si="20"/>
        <v>0.5</v>
      </c>
      <c r="BG54" s="156">
        <f t="shared" si="21"/>
        <v>106976.17021276595</v>
      </c>
      <c r="BH54" s="536"/>
      <c r="BI54" s="226" t="s">
        <v>106</v>
      </c>
      <c r="BJ54" s="121">
        <f t="shared" si="22"/>
        <v>2352</v>
      </c>
      <c r="BK54" s="130">
        <f t="shared" si="0"/>
        <v>1455</v>
      </c>
      <c r="BL54" s="130">
        <f t="shared" si="1"/>
        <v>113708530</v>
      </c>
      <c r="BM54" s="131">
        <f t="shared" si="58"/>
        <v>0.1460403492923818</v>
      </c>
      <c r="BN54" s="131">
        <f t="shared" si="25"/>
        <v>0.61862244897959184</v>
      </c>
      <c r="BO54" s="130">
        <f t="shared" si="26"/>
        <v>78150.192439862542</v>
      </c>
      <c r="BP54" s="182"/>
      <c r="BR54" s="192" t="s">
        <v>13</v>
      </c>
      <c r="BS54" s="105">
        <v>16</v>
      </c>
      <c r="BT54" s="105">
        <v>135</v>
      </c>
      <c r="BU54" s="105">
        <v>15833</v>
      </c>
      <c r="BV54" s="105">
        <v>14005</v>
      </c>
      <c r="BW54" s="105">
        <v>8084</v>
      </c>
      <c r="BX54" s="105">
        <v>3658</v>
      </c>
      <c r="BY54" s="105">
        <v>1308</v>
      </c>
      <c r="BZ54" s="105">
        <f>市区町村別_歯科医療費!D52</f>
        <v>43039</v>
      </c>
    </row>
    <row r="55" spans="2:78" s="75" customFormat="1">
      <c r="B55" s="546"/>
      <c r="C55" s="549"/>
      <c r="D55" s="536"/>
      <c r="E55" s="226" t="s">
        <v>119</v>
      </c>
      <c r="F55" s="121">
        <v>3</v>
      </c>
      <c r="G55" s="130">
        <v>0</v>
      </c>
      <c r="H55" s="130">
        <v>0</v>
      </c>
      <c r="I55" s="131">
        <f t="shared" si="51"/>
        <v>0</v>
      </c>
      <c r="J55" s="131">
        <f t="shared" si="3"/>
        <v>0</v>
      </c>
      <c r="K55" s="156" t="str">
        <f t="shared" si="4"/>
        <v>-</v>
      </c>
      <c r="L55" s="536"/>
      <c r="M55" s="226" t="s">
        <v>119</v>
      </c>
      <c r="N55" s="121">
        <v>15</v>
      </c>
      <c r="O55" s="130">
        <v>11</v>
      </c>
      <c r="P55" s="130">
        <v>705710</v>
      </c>
      <c r="Q55" s="131">
        <f t="shared" si="52"/>
        <v>0.17460317460317459</v>
      </c>
      <c r="R55" s="131">
        <f t="shared" si="5"/>
        <v>0.73333333333333328</v>
      </c>
      <c r="S55" s="125">
        <f t="shared" si="6"/>
        <v>64155.454545454544</v>
      </c>
      <c r="T55" s="536"/>
      <c r="U55" s="226" t="s">
        <v>119</v>
      </c>
      <c r="V55" s="121">
        <v>667</v>
      </c>
      <c r="W55" s="130">
        <v>447</v>
      </c>
      <c r="X55" s="130">
        <v>46268800</v>
      </c>
      <c r="Y55" s="131">
        <f t="shared" si="53"/>
        <v>0.12580917534477906</v>
      </c>
      <c r="Z55" s="131">
        <f t="shared" si="8"/>
        <v>0.67016491754122942</v>
      </c>
      <c r="AA55" s="130">
        <f t="shared" si="9"/>
        <v>103509.6196868009</v>
      </c>
      <c r="AB55" s="536"/>
      <c r="AC55" s="226" t="s">
        <v>119</v>
      </c>
      <c r="AD55" s="121">
        <v>682</v>
      </c>
      <c r="AE55" s="130">
        <v>442</v>
      </c>
      <c r="AF55" s="130">
        <v>36894890</v>
      </c>
      <c r="AG55" s="131">
        <f t="shared" si="54"/>
        <v>0.16090280305788132</v>
      </c>
      <c r="AH55" s="131">
        <f t="shared" si="11"/>
        <v>0.64809384164222872</v>
      </c>
      <c r="AI55" s="125">
        <f t="shared" si="12"/>
        <v>83472.601809954751</v>
      </c>
      <c r="AJ55" s="536"/>
      <c r="AK55" s="226" t="s">
        <v>119</v>
      </c>
      <c r="AL55" s="121">
        <v>486</v>
      </c>
      <c r="AM55" s="130">
        <v>284</v>
      </c>
      <c r="AN55" s="130">
        <v>22948320</v>
      </c>
      <c r="AO55" s="131">
        <f t="shared" si="55"/>
        <v>0.14314516129032259</v>
      </c>
      <c r="AP55" s="131">
        <f t="shared" si="14"/>
        <v>0.58436213991769548</v>
      </c>
      <c r="AQ55" s="125">
        <f t="shared" si="15"/>
        <v>80803.943661971833</v>
      </c>
      <c r="AR55" s="536"/>
      <c r="AS55" s="226" t="s">
        <v>119</v>
      </c>
      <c r="AT55" s="121">
        <v>270</v>
      </c>
      <c r="AU55" s="130">
        <v>168</v>
      </c>
      <c r="AV55" s="130">
        <v>16202730</v>
      </c>
      <c r="AW55" s="131">
        <f t="shared" si="56"/>
        <v>0.15342465753424658</v>
      </c>
      <c r="AX55" s="131">
        <f t="shared" si="17"/>
        <v>0.62222222222222223</v>
      </c>
      <c r="AY55" s="130">
        <f t="shared" si="18"/>
        <v>96444.821428571435</v>
      </c>
      <c r="AZ55" s="536"/>
      <c r="BA55" s="226" t="s">
        <v>119</v>
      </c>
      <c r="BB55" s="121">
        <v>96</v>
      </c>
      <c r="BC55" s="130">
        <v>48</v>
      </c>
      <c r="BD55" s="130">
        <v>5244410</v>
      </c>
      <c r="BE55" s="131">
        <f t="shared" si="57"/>
        <v>9.4674556213017749E-2</v>
      </c>
      <c r="BF55" s="131">
        <f t="shared" si="20"/>
        <v>0.5</v>
      </c>
      <c r="BG55" s="156">
        <f t="shared" si="21"/>
        <v>109258.54166666667</v>
      </c>
      <c r="BH55" s="536"/>
      <c r="BI55" s="226" t="s">
        <v>119</v>
      </c>
      <c r="BJ55" s="121">
        <f t="shared" si="22"/>
        <v>2219</v>
      </c>
      <c r="BK55" s="130">
        <f t="shared" si="0"/>
        <v>1400</v>
      </c>
      <c r="BL55" s="130">
        <f t="shared" si="1"/>
        <v>128264860</v>
      </c>
      <c r="BM55" s="131">
        <f t="shared" si="58"/>
        <v>0.14051992371775571</v>
      </c>
      <c r="BN55" s="131">
        <f t="shared" si="25"/>
        <v>0.63091482649842268</v>
      </c>
      <c r="BO55" s="130">
        <f t="shared" si="26"/>
        <v>91617.757142857139</v>
      </c>
      <c r="BP55" s="182"/>
      <c r="BR55" s="192" t="s">
        <v>22</v>
      </c>
      <c r="BS55" s="105">
        <v>17</v>
      </c>
      <c r="BT55" s="105">
        <v>60</v>
      </c>
      <c r="BU55" s="105">
        <v>8485</v>
      </c>
      <c r="BV55" s="105">
        <v>6961</v>
      </c>
      <c r="BW55" s="105">
        <v>4377</v>
      </c>
      <c r="BX55" s="105">
        <v>2262</v>
      </c>
      <c r="BY55" s="105">
        <v>941</v>
      </c>
      <c r="BZ55" s="105">
        <f>市区町村別_歯科医療費!D53</f>
        <v>23103</v>
      </c>
    </row>
    <row r="56" spans="2:78" s="75" customFormat="1">
      <c r="B56" s="546"/>
      <c r="C56" s="549"/>
      <c r="D56" s="536"/>
      <c r="E56" s="226" t="s">
        <v>120</v>
      </c>
      <c r="F56" s="121">
        <v>4</v>
      </c>
      <c r="G56" s="130">
        <v>2</v>
      </c>
      <c r="H56" s="130">
        <v>77620</v>
      </c>
      <c r="I56" s="131">
        <f t="shared" si="51"/>
        <v>0.14285714285714285</v>
      </c>
      <c r="J56" s="131">
        <f t="shared" si="3"/>
        <v>0.5</v>
      </c>
      <c r="K56" s="156">
        <f t="shared" si="4"/>
        <v>38810</v>
      </c>
      <c r="L56" s="536"/>
      <c r="M56" s="226" t="s">
        <v>120</v>
      </c>
      <c r="N56" s="121">
        <v>8</v>
      </c>
      <c r="O56" s="130">
        <v>4</v>
      </c>
      <c r="P56" s="130">
        <v>305460</v>
      </c>
      <c r="Q56" s="131">
        <f t="shared" si="52"/>
        <v>6.3492063492063489E-2</v>
      </c>
      <c r="R56" s="131">
        <f t="shared" si="5"/>
        <v>0.5</v>
      </c>
      <c r="S56" s="125">
        <f t="shared" si="6"/>
        <v>76365</v>
      </c>
      <c r="T56" s="536"/>
      <c r="U56" s="226" t="s">
        <v>120</v>
      </c>
      <c r="V56" s="121">
        <v>440</v>
      </c>
      <c r="W56" s="130">
        <v>303</v>
      </c>
      <c r="X56" s="130">
        <v>23063240</v>
      </c>
      <c r="Y56" s="131">
        <f t="shared" si="53"/>
        <v>8.5280045032367011E-2</v>
      </c>
      <c r="Z56" s="131">
        <f t="shared" si="8"/>
        <v>0.6886363636363636</v>
      </c>
      <c r="AA56" s="130">
        <f t="shared" si="9"/>
        <v>76116.303630363036</v>
      </c>
      <c r="AB56" s="536"/>
      <c r="AC56" s="226" t="s">
        <v>120</v>
      </c>
      <c r="AD56" s="121">
        <v>435</v>
      </c>
      <c r="AE56" s="130">
        <v>282</v>
      </c>
      <c r="AF56" s="130">
        <v>22906980</v>
      </c>
      <c r="AG56" s="131">
        <f t="shared" si="54"/>
        <v>0.10265744448489261</v>
      </c>
      <c r="AH56" s="131">
        <f t="shared" si="11"/>
        <v>0.64827586206896548</v>
      </c>
      <c r="AI56" s="125">
        <f t="shared" si="12"/>
        <v>81230.425531914894</v>
      </c>
      <c r="AJ56" s="536"/>
      <c r="AK56" s="226" t="s">
        <v>120</v>
      </c>
      <c r="AL56" s="121">
        <v>272</v>
      </c>
      <c r="AM56" s="130">
        <v>166</v>
      </c>
      <c r="AN56" s="130">
        <v>12622510</v>
      </c>
      <c r="AO56" s="131">
        <f t="shared" si="55"/>
        <v>8.3669354838709672E-2</v>
      </c>
      <c r="AP56" s="131">
        <f t="shared" si="14"/>
        <v>0.61029411764705888</v>
      </c>
      <c r="AQ56" s="125">
        <f t="shared" si="15"/>
        <v>76039.216867469877</v>
      </c>
      <c r="AR56" s="536"/>
      <c r="AS56" s="226" t="s">
        <v>120</v>
      </c>
      <c r="AT56" s="121">
        <v>118</v>
      </c>
      <c r="AU56" s="130">
        <v>72</v>
      </c>
      <c r="AV56" s="130">
        <v>4848630</v>
      </c>
      <c r="AW56" s="131">
        <f t="shared" si="56"/>
        <v>6.575342465753424E-2</v>
      </c>
      <c r="AX56" s="131">
        <f t="shared" si="17"/>
        <v>0.61016949152542377</v>
      </c>
      <c r="AY56" s="130">
        <f t="shared" si="18"/>
        <v>67342.083333333328</v>
      </c>
      <c r="AZ56" s="536"/>
      <c r="BA56" s="226" t="s">
        <v>120</v>
      </c>
      <c r="BB56" s="121">
        <v>31</v>
      </c>
      <c r="BC56" s="130">
        <v>18</v>
      </c>
      <c r="BD56" s="130">
        <v>1728350</v>
      </c>
      <c r="BE56" s="131">
        <f t="shared" si="57"/>
        <v>3.5502958579881658E-2</v>
      </c>
      <c r="BF56" s="131">
        <f t="shared" si="20"/>
        <v>0.58064516129032262</v>
      </c>
      <c r="BG56" s="156">
        <f t="shared" si="21"/>
        <v>96019.444444444438</v>
      </c>
      <c r="BH56" s="536"/>
      <c r="BI56" s="226" t="s">
        <v>120</v>
      </c>
      <c r="BJ56" s="121">
        <f t="shared" si="22"/>
        <v>1308</v>
      </c>
      <c r="BK56" s="130">
        <f t="shared" si="0"/>
        <v>847</v>
      </c>
      <c r="BL56" s="130">
        <f t="shared" si="1"/>
        <v>65552790</v>
      </c>
      <c r="BM56" s="131">
        <f t="shared" si="58"/>
        <v>8.5014553849242197E-2</v>
      </c>
      <c r="BN56" s="131">
        <f t="shared" si="25"/>
        <v>0.64755351681957185</v>
      </c>
      <c r="BO56" s="130">
        <f t="shared" si="26"/>
        <v>77394.085005903195</v>
      </c>
      <c r="BP56" s="182"/>
      <c r="BR56" s="192" t="s">
        <v>23</v>
      </c>
      <c r="BS56" s="105">
        <v>12</v>
      </c>
      <c r="BT56" s="105">
        <v>33</v>
      </c>
      <c r="BU56" s="105">
        <v>7925</v>
      </c>
      <c r="BV56" s="105">
        <v>7547</v>
      </c>
      <c r="BW56" s="105">
        <v>4580</v>
      </c>
      <c r="BX56" s="105">
        <v>2020</v>
      </c>
      <c r="BY56" s="105">
        <v>785</v>
      </c>
      <c r="BZ56" s="105">
        <f>市区町村別_歯科医療費!D54</f>
        <v>22902</v>
      </c>
    </row>
    <row r="57" spans="2:78" s="75" customFormat="1">
      <c r="B57" s="546"/>
      <c r="C57" s="549"/>
      <c r="D57" s="536"/>
      <c r="E57" s="226" t="s">
        <v>121</v>
      </c>
      <c r="F57" s="121">
        <v>3</v>
      </c>
      <c r="G57" s="130">
        <v>1</v>
      </c>
      <c r="H57" s="130">
        <v>40860</v>
      </c>
      <c r="I57" s="131">
        <f t="shared" si="51"/>
        <v>7.1428571428571425E-2</v>
      </c>
      <c r="J57" s="131">
        <f t="shared" si="3"/>
        <v>0.33333333333333331</v>
      </c>
      <c r="K57" s="156">
        <f t="shared" si="4"/>
        <v>40860</v>
      </c>
      <c r="L57" s="536"/>
      <c r="M57" s="226" t="s">
        <v>121</v>
      </c>
      <c r="N57" s="121">
        <v>14</v>
      </c>
      <c r="O57" s="130">
        <v>8</v>
      </c>
      <c r="P57" s="130">
        <v>515910</v>
      </c>
      <c r="Q57" s="131">
        <f t="shared" si="52"/>
        <v>0.12698412698412698</v>
      </c>
      <c r="R57" s="131">
        <f t="shared" si="5"/>
        <v>0.5714285714285714</v>
      </c>
      <c r="S57" s="125">
        <f t="shared" si="6"/>
        <v>64488.75</v>
      </c>
      <c r="T57" s="536"/>
      <c r="U57" s="226" t="s">
        <v>121</v>
      </c>
      <c r="V57" s="121">
        <v>263</v>
      </c>
      <c r="W57" s="130">
        <v>173</v>
      </c>
      <c r="X57" s="130">
        <v>11836330</v>
      </c>
      <c r="Y57" s="131">
        <f t="shared" si="53"/>
        <v>4.8691246833661696E-2</v>
      </c>
      <c r="Z57" s="131">
        <f t="shared" si="8"/>
        <v>0.65779467680608361</v>
      </c>
      <c r="AA57" s="130">
        <f t="shared" si="9"/>
        <v>68418.092485549132</v>
      </c>
      <c r="AB57" s="536"/>
      <c r="AC57" s="226" t="s">
        <v>121</v>
      </c>
      <c r="AD57" s="121">
        <v>301</v>
      </c>
      <c r="AE57" s="130">
        <v>172</v>
      </c>
      <c r="AF57" s="130">
        <v>13335030</v>
      </c>
      <c r="AG57" s="131">
        <f t="shared" si="54"/>
        <v>6.261376046596287E-2</v>
      </c>
      <c r="AH57" s="131">
        <f t="shared" si="11"/>
        <v>0.5714285714285714</v>
      </c>
      <c r="AI57" s="125">
        <f t="shared" si="12"/>
        <v>77529.244186046519</v>
      </c>
      <c r="AJ57" s="536"/>
      <c r="AK57" s="226" t="s">
        <v>121</v>
      </c>
      <c r="AL57" s="121">
        <v>228</v>
      </c>
      <c r="AM57" s="130">
        <v>129</v>
      </c>
      <c r="AN57" s="130">
        <v>11179310</v>
      </c>
      <c r="AO57" s="131">
        <f t="shared" si="55"/>
        <v>6.5020161290322578E-2</v>
      </c>
      <c r="AP57" s="131">
        <f t="shared" si="14"/>
        <v>0.56578947368421051</v>
      </c>
      <c r="AQ57" s="125">
        <f t="shared" si="15"/>
        <v>86661.317829457359</v>
      </c>
      <c r="AR57" s="536"/>
      <c r="AS57" s="226" t="s">
        <v>121</v>
      </c>
      <c r="AT57" s="121">
        <v>130</v>
      </c>
      <c r="AU57" s="130">
        <v>77</v>
      </c>
      <c r="AV57" s="130">
        <v>6620010</v>
      </c>
      <c r="AW57" s="131">
        <f t="shared" si="56"/>
        <v>7.031963470319634E-2</v>
      </c>
      <c r="AX57" s="131">
        <f t="shared" si="17"/>
        <v>0.59230769230769231</v>
      </c>
      <c r="AY57" s="130">
        <f t="shared" si="18"/>
        <v>85974.155844155845</v>
      </c>
      <c r="AZ57" s="536"/>
      <c r="BA57" s="226" t="s">
        <v>121</v>
      </c>
      <c r="BB57" s="121">
        <v>49</v>
      </c>
      <c r="BC57" s="130">
        <v>20</v>
      </c>
      <c r="BD57" s="130">
        <v>1691540</v>
      </c>
      <c r="BE57" s="131">
        <f t="shared" si="57"/>
        <v>3.9447731755424063E-2</v>
      </c>
      <c r="BF57" s="131">
        <f t="shared" si="20"/>
        <v>0.40816326530612246</v>
      </c>
      <c r="BG57" s="156">
        <f t="shared" si="21"/>
        <v>84577</v>
      </c>
      <c r="BH57" s="536"/>
      <c r="BI57" s="226" t="s">
        <v>121</v>
      </c>
      <c r="BJ57" s="121">
        <f t="shared" si="22"/>
        <v>988</v>
      </c>
      <c r="BK57" s="130">
        <f t="shared" si="0"/>
        <v>580</v>
      </c>
      <c r="BL57" s="130">
        <f t="shared" si="1"/>
        <v>45218990</v>
      </c>
      <c r="BM57" s="131">
        <f t="shared" si="58"/>
        <v>5.82153969687845E-2</v>
      </c>
      <c r="BN57" s="131">
        <f t="shared" si="25"/>
        <v>0.58704453441295545</v>
      </c>
      <c r="BO57" s="130">
        <f t="shared" si="26"/>
        <v>77963.775862068971</v>
      </c>
      <c r="BP57" s="182"/>
      <c r="BR57" s="192" t="s">
        <v>14</v>
      </c>
      <c r="BS57" s="105">
        <v>14</v>
      </c>
      <c r="BT57" s="105">
        <v>84</v>
      </c>
      <c r="BU57" s="105">
        <v>7650</v>
      </c>
      <c r="BV57" s="105">
        <v>6832</v>
      </c>
      <c r="BW57" s="105">
        <v>3964</v>
      </c>
      <c r="BX57" s="105">
        <v>1733</v>
      </c>
      <c r="BY57" s="105">
        <v>626</v>
      </c>
      <c r="BZ57" s="105">
        <f>市区町村別_歯科医療費!D55</f>
        <v>20903</v>
      </c>
    </row>
    <row r="58" spans="2:78" s="75" customFormat="1">
      <c r="B58" s="546"/>
      <c r="C58" s="549"/>
      <c r="D58" s="536"/>
      <c r="E58" s="226" t="s">
        <v>122</v>
      </c>
      <c r="F58" s="121">
        <v>2</v>
      </c>
      <c r="G58" s="130">
        <v>2</v>
      </c>
      <c r="H58" s="130">
        <v>248610</v>
      </c>
      <c r="I58" s="131">
        <f t="shared" si="51"/>
        <v>0.14285714285714285</v>
      </c>
      <c r="J58" s="131">
        <f t="shared" si="3"/>
        <v>1</v>
      </c>
      <c r="K58" s="156">
        <f t="shared" si="4"/>
        <v>124305</v>
      </c>
      <c r="L58" s="536"/>
      <c r="M58" s="226" t="s">
        <v>122</v>
      </c>
      <c r="N58" s="121">
        <v>8</v>
      </c>
      <c r="O58" s="130">
        <v>5</v>
      </c>
      <c r="P58" s="130">
        <v>347290</v>
      </c>
      <c r="Q58" s="131">
        <f t="shared" si="52"/>
        <v>7.9365079365079361E-2</v>
      </c>
      <c r="R58" s="131">
        <f t="shared" si="5"/>
        <v>0.625</v>
      </c>
      <c r="S58" s="125">
        <f t="shared" si="6"/>
        <v>69458</v>
      </c>
      <c r="T58" s="536"/>
      <c r="U58" s="226" t="s">
        <v>122</v>
      </c>
      <c r="V58" s="121">
        <v>152</v>
      </c>
      <c r="W58" s="130">
        <v>106</v>
      </c>
      <c r="X58" s="130">
        <v>7608380</v>
      </c>
      <c r="Y58" s="131">
        <f t="shared" si="53"/>
        <v>2.9833943146636645E-2</v>
      </c>
      <c r="Z58" s="131">
        <f t="shared" si="8"/>
        <v>0.69736842105263153</v>
      </c>
      <c r="AA58" s="130">
        <f t="shared" si="9"/>
        <v>71777.169811320753</v>
      </c>
      <c r="AB58" s="536"/>
      <c r="AC58" s="226" t="s">
        <v>122</v>
      </c>
      <c r="AD58" s="121">
        <v>164</v>
      </c>
      <c r="AE58" s="130">
        <v>102</v>
      </c>
      <c r="AF58" s="130">
        <v>8242960</v>
      </c>
      <c r="AG58" s="131">
        <f t="shared" si="54"/>
        <v>3.7131416090280304E-2</v>
      </c>
      <c r="AH58" s="131">
        <f t="shared" si="11"/>
        <v>0.62195121951219512</v>
      </c>
      <c r="AI58" s="125">
        <f t="shared" si="12"/>
        <v>80813.333333333328</v>
      </c>
      <c r="AJ58" s="536"/>
      <c r="AK58" s="226" t="s">
        <v>122</v>
      </c>
      <c r="AL58" s="121">
        <v>140</v>
      </c>
      <c r="AM58" s="130">
        <v>75</v>
      </c>
      <c r="AN58" s="130">
        <v>7375440</v>
      </c>
      <c r="AO58" s="131">
        <f t="shared" si="55"/>
        <v>3.7802419354838711E-2</v>
      </c>
      <c r="AP58" s="131">
        <f t="shared" si="14"/>
        <v>0.5357142857142857</v>
      </c>
      <c r="AQ58" s="125">
        <f t="shared" si="15"/>
        <v>98339.199999999997</v>
      </c>
      <c r="AR58" s="536"/>
      <c r="AS58" s="226" t="s">
        <v>122</v>
      </c>
      <c r="AT58" s="121">
        <v>75</v>
      </c>
      <c r="AU58" s="130">
        <v>53</v>
      </c>
      <c r="AV58" s="130">
        <v>4789700</v>
      </c>
      <c r="AW58" s="131">
        <f t="shared" si="56"/>
        <v>4.8401826484018265E-2</v>
      </c>
      <c r="AX58" s="131">
        <f t="shared" si="17"/>
        <v>0.70666666666666667</v>
      </c>
      <c r="AY58" s="130">
        <f t="shared" si="18"/>
        <v>90371.698113207545</v>
      </c>
      <c r="AZ58" s="536"/>
      <c r="BA58" s="226" t="s">
        <v>122</v>
      </c>
      <c r="BB58" s="121">
        <v>14</v>
      </c>
      <c r="BC58" s="130">
        <v>9</v>
      </c>
      <c r="BD58" s="130">
        <v>819510</v>
      </c>
      <c r="BE58" s="131">
        <f t="shared" si="57"/>
        <v>1.7751479289940829E-2</v>
      </c>
      <c r="BF58" s="131">
        <f t="shared" si="20"/>
        <v>0.6428571428571429</v>
      </c>
      <c r="BG58" s="156">
        <f t="shared" si="21"/>
        <v>91056.666666666672</v>
      </c>
      <c r="BH58" s="536"/>
      <c r="BI58" s="226" t="s">
        <v>122</v>
      </c>
      <c r="BJ58" s="121">
        <f t="shared" si="22"/>
        <v>555</v>
      </c>
      <c r="BK58" s="130">
        <f t="shared" si="0"/>
        <v>352</v>
      </c>
      <c r="BL58" s="130">
        <f t="shared" si="1"/>
        <v>29431890</v>
      </c>
      <c r="BM58" s="131">
        <f t="shared" si="58"/>
        <v>3.5330723677607145E-2</v>
      </c>
      <c r="BN58" s="131">
        <f t="shared" si="25"/>
        <v>0.6342342342342342</v>
      </c>
      <c r="BO58" s="130">
        <f t="shared" si="26"/>
        <v>83613.323863636368</v>
      </c>
      <c r="BP58" s="182"/>
      <c r="BR58" s="192" t="s">
        <v>42</v>
      </c>
      <c r="BS58" s="105">
        <v>46</v>
      </c>
      <c r="BT58" s="105">
        <v>132</v>
      </c>
      <c r="BU58" s="105">
        <v>10901</v>
      </c>
      <c r="BV58" s="105">
        <v>8533</v>
      </c>
      <c r="BW58" s="105">
        <v>5266</v>
      </c>
      <c r="BX58" s="105">
        <v>2653</v>
      </c>
      <c r="BY58" s="105">
        <v>1074</v>
      </c>
      <c r="BZ58" s="105">
        <f>市区町村別_歯科医療費!D56</f>
        <v>28605</v>
      </c>
    </row>
    <row r="59" spans="2:78" s="75" customFormat="1">
      <c r="B59" s="546"/>
      <c r="C59" s="549"/>
      <c r="D59" s="536"/>
      <c r="E59" s="226" t="s">
        <v>123</v>
      </c>
      <c r="F59" s="121">
        <v>6</v>
      </c>
      <c r="G59" s="130">
        <v>4</v>
      </c>
      <c r="H59" s="130">
        <v>224030</v>
      </c>
      <c r="I59" s="131">
        <f t="shared" si="51"/>
        <v>0.2857142857142857</v>
      </c>
      <c r="J59" s="131">
        <f t="shared" si="3"/>
        <v>0.66666666666666663</v>
      </c>
      <c r="K59" s="156">
        <f t="shared" si="4"/>
        <v>56007.5</v>
      </c>
      <c r="L59" s="536"/>
      <c r="M59" s="226" t="s">
        <v>123</v>
      </c>
      <c r="N59" s="121">
        <v>23</v>
      </c>
      <c r="O59" s="130">
        <v>16</v>
      </c>
      <c r="P59" s="130">
        <v>1188990</v>
      </c>
      <c r="Q59" s="131">
        <f t="shared" si="52"/>
        <v>0.25396825396825395</v>
      </c>
      <c r="R59" s="131">
        <f t="shared" si="5"/>
        <v>0.69565217391304346</v>
      </c>
      <c r="S59" s="125">
        <f t="shared" si="6"/>
        <v>74311.875</v>
      </c>
      <c r="T59" s="536"/>
      <c r="U59" s="226" t="s">
        <v>123</v>
      </c>
      <c r="V59" s="121">
        <v>1403</v>
      </c>
      <c r="W59" s="130">
        <v>985</v>
      </c>
      <c r="X59" s="130">
        <v>79241140</v>
      </c>
      <c r="Y59" s="131">
        <f t="shared" si="53"/>
        <v>0.27723050942865185</v>
      </c>
      <c r="Z59" s="131">
        <f t="shared" si="8"/>
        <v>0.70206699928724159</v>
      </c>
      <c r="AA59" s="130">
        <f t="shared" si="9"/>
        <v>80447.857868020306</v>
      </c>
      <c r="AB59" s="536"/>
      <c r="AC59" s="226" t="s">
        <v>123</v>
      </c>
      <c r="AD59" s="121">
        <v>1158</v>
      </c>
      <c r="AE59" s="130">
        <v>737</v>
      </c>
      <c r="AF59" s="130">
        <v>62515300</v>
      </c>
      <c r="AG59" s="131">
        <f t="shared" si="54"/>
        <v>0.26829268292682928</v>
      </c>
      <c r="AH59" s="131">
        <f t="shared" si="11"/>
        <v>0.63644214162348878</v>
      </c>
      <c r="AI59" s="125">
        <f t="shared" si="12"/>
        <v>84824.016282225231</v>
      </c>
      <c r="AJ59" s="536"/>
      <c r="AK59" s="226" t="s">
        <v>123</v>
      </c>
      <c r="AL59" s="121">
        <v>710</v>
      </c>
      <c r="AM59" s="130">
        <v>423</v>
      </c>
      <c r="AN59" s="130">
        <v>33609640</v>
      </c>
      <c r="AO59" s="131">
        <f t="shared" si="55"/>
        <v>0.21320564516129031</v>
      </c>
      <c r="AP59" s="131">
        <f t="shared" si="14"/>
        <v>0.59577464788732393</v>
      </c>
      <c r="AQ59" s="125">
        <f t="shared" si="15"/>
        <v>79455.413711583926</v>
      </c>
      <c r="AR59" s="536"/>
      <c r="AS59" s="226" t="s">
        <v>123</v>
      </c>
      <c r="AT59" s="121">
        <v>286</v>
      </c>
      <c r="AU59" s="130">
        <v>171</v>
      </c>
      <c r="AV59" s="130">
        <v>14760790</v>
      </c>
      <c r="AW59" s="131">
        <f t="shared" si="56"/>
        <v>0.15616438356164383</v>
      </c>
      <c r="AX59" s="131">
        <f t="shared" si="17"/>
        <v>0.59790209790209792</v>
      </c>
      <c r="AY59" s="130">
        <f t="shared" si="18"/>
        <v>86320.40935672514</v>
      </c>
      <c r="AZ59" s="536"/>
      <c r="BA59" s="226" t="s">
        <v>123</v>
      </c>
      <c r="BB59" s="121">
        <v>75</v>
      </c>
      <c r="BC59" s="130">
        <v>36</v>
      </c>
      <c r="BD59" s="130">
        <v>2620520</v>
      </c>
      <c r="BE59" s="131">
        <f t="shared" si="57"/>
        <v>7.1005917159763315E-2</v>
      </c>
      <c r="BF59" s="131">
        <f t="shared" si="20"/>
        <v>0.48</v>
      </c>
      <c r="BG59" s="156">
        <f t="shared" si="21"/>
        <v>72792.222222222219</v>
      </c>
      <c r="BH59" s="536"/>
      <c r="BI59" s="226" t="s">
        <v>123</v>
      </c>
      <c r="BJ59" s="121">
        <f t="shared" si="22"/>
        <v>3661</v>
      </c>
      <c r="BK59" s="130">
        <f t="shared" si="0"/>
        <v>2372</v>
      </c>
      <c r="BL59" s="130">
        <f t="shared" si="1"/>
        <v>194160410</v>
      </c>
      <c r="BM59" s="131">
        <f t="shared" si="58"/>
        <v>0.23808089932751178</v>
      </c>
      <c r="BN59" s="131">
        <f t="shared" si="25"/>
        <v>0.64791040699262492</v>
      </c>
      <c r="BO59" s="130">
        <f t="shared" si="26"/>
        <v>81855.14755480607</v>
      </c>
      <c r="BP59" s="182"/>
      <c r="BR59" s="192" t="s">
        <v>4</v>
      </c>
      <c r="BS59" s="105">
        <v>9</v>
      </c>
      <c r="BT59" s="105">
        <v>16</v>
      </c>
      <c r="BU59" s="105">
        <v>8279</v>
      </c>
      <c r="BV59" s="105">
        <v>7009</v>
      </c>
      <c r="BW59" s="105">
        <v>4271</v>
      </c>
      <c r="BX59" s="105">
        <v>2291</v>
      </c>
      <c r="BY59" s="105">
        <v>1037</v>
      </c>
      <c r="BZ59" s="105">
        <f>市区町村別_歯科医療費!D57</f>
        <v>22912</v>
      </c>
    </row>
    <row r="60" spans="2:78" s="75" customFormat="1">
      <c r="B60" s="546"/>
      <c r="C60" s="549"/>
      <c r="D60" s="536"/>
      <c r="E60" s="226" t="s">
        <v>124</v>
      </c>
      <c r="F60" s="121">
        <v>1</v>
      </c>
      <c r="G60" s="130">
        <v>1</v>
      </c>
      <c r="H60" s="130">
        <v>9910</v>
      </c>
      <c r="I60" s="131">
        <f t="shared" si="51"/>
        <v>7.1428571428571425E-2</v>
      </c>
      <c r="J60" s="131">
        <f t="shared" si="3"/>
        <v>1</v>
      </c>
      <c r="K60" s="156">
        <f t="shared" si="4"/>
        <v>9910</v>
      </c>
      <c r="L60" s="536"/>
      <c r="M60" s="226" t="s">
        <v>124</v>
      </c>
      <c r="N60" s="121">
        <v>7</v>
      </c>
      <c r="O60" s="130">
        <v>3</v>
      </c>
      <c r="P60" s="130">
        <v>306520</v>
      </c>
      <c r="Q60" s="131">
        <f t="shared" si="52"/>
        <v>4.7619047619047616E-2</v>
      </c>
      <c r="R60" s="131">
        <f t="shared" si="5"/>
        <v>0.42857142857142855</v>
      </c>
      <c r="S60" s="125">
        <f t="shared" si="6"/>
        <v>102173.33333333333</v>
      </c>
      <c r="T60" s="536"/>
      <c r="U60" s="226" t="s">
        <v>124</v>
      </c>
      <c r="V60" s="121">
        <v>286</v>
      </c>
      <c r="W60" s="130">
        <v>201</v>
      </c>
      <c r="X60" s="130">
        <v>14600390</v>
      </c>
      <c r="Y60" s="131">
        <f t="shared" si="53"/>
        <v>5.6571911061075147E-2</v>
      </c>
      <c r="Z60" s="131">
        <f t="shared" si="8"/>
        <v>0.70279720279720281</v>
      </c>
      <c r="AA60" s="130">
        <f t="shared" si="9"/>
        <v>72638.756218905473</v>
      </c>
      <c r="AB60" s="536"/>
      <c r="AC60" s="226" t="s">
        <v>124</v>
      </c>
      <c r="AD60" s="121">
        <v>295</v>
      </c>
      <c r="AE60" s="130">
        <v>188</v>
      </c>
      <c r="AF60" s="130">
        <v>17446250</v>
      </c>
      <c r="AG60" s="131">
        <f t="shared" si="54"/>
        <v>6.8438296323261746E-2</v>
      </c>
      <c r="AH60" s="131">
        <f t="shared" si="11"/>
        <v>0.63728813559322028</v>
      </c>
      <c r="AI60" s="125">
        <f t="shared" si="12"/>
        <v>92799.202127659577</v>
      </c>
      <c r="AJ60" s="536"/>
      <c r="AK60" s="226" t="s">
        <v>124</v>
      </c>
      <c r="AL60" s="121">
        <v>238</v>
      </c>
      <c r="AM60" s="130">
        <v>149</v>
      </c>
      <c r="AN60" s="130">
        <v>14006630</v>
      </c>
      <c r="AO60" s="131">
        <f t="shared" si="55"/>
        <v>7.5100806451612906E-2</v>
      </c>
      <c r="AP60" s="131">
        <f t="shared" si="14"/>
        <v>0.62605042016806722</v>
      </c>
      <c r="AQ60" s="125">
        <f t="shared" si="15"/>
        <v>94004.228187919463</v>
      </c>
      <c r="AR60" s="536"/>
      <c r="AS60" s="226" t="s">
        <v>124</v>
      </c>
      <c r="AT60" s="121">
        <v>167</v>
      </c>
      <c r="AU60" s="130">
        <v>103</v>
      </c>
      <c r="AV60" s="130">
        <v>10061900</v>
      </c>
      <c r="AW60" s="131">
        <f t="shared" si="56"/>
        <v>9.4063926940639267E-2</v>
      </c>
      <c r="AX60" s="131">
        <f t="shared" si="17"/>
        <v>0.61676646706586824</v>
      </c>
      <c r="AY60" s="130">
        <f t="shared" si="18"/>
        <v>97688.349514563102</v>
      </c>
      <c r="AZ60" s="536"/>
      <c r="BA60" s="226" t="s">
        <v>124</v>
      </c>
      <c r="BB60" s="121">
        <v>51</v>
      </c>
      <c r="BC60" s="130">
        <v>31</v>
      </c>
      <c r="BD60" s="130">
        <v>3447340</v>
      </c>
      <c r="BE60" s="131">
        <f t="shared" si="57"/>
        <v>6.1143984220907298E-2</v>
      </c>
      <c r="BF60" s="131">
        <f t="shared" si="20"/>
        <v>0.60784313725490191</v>
      </c>
      <c r="BG60" s="156">
        <f t="shared" si="21"/>
        <v>111204.51612903226</v>
      </c>
      <c r="BH60" s="536"/>
      <c r="BI60" s="226" t="s">
        <v>124</v>
      </c>
      <c r="BJ60" s="121">
        <f t="shared" si="22"/>
        <v>1045</v>
      </c>
      <c r="BK60" s="130">
        <f t="shared" si="0"/>
        <v>676</v>
      </c>
      <c r="BL60" s="130">
        <f t="shared" si="1"/>
        <v>59878940</v>
      </c>
      <c r="BM60" s="131">
        <f t="shared" si="58"/>
        <v>6.7851048880859174E-2</v>
      </c>
      <c r="BN60" s="131">
        <f t="shared" si="25"/>
        <v>0.64688995215311007</v>
      </c>
      <c r="BO60" s="130">
        <f t="shared" si="26"/>
        <v>88578.313609467456</v>
      </c>
      <c r="BP60" s="182"/>
      <c r="BR60" s="192" t="s">
        <v>19</v>
      </c>
      <c r="BS60" s="105">
        <v>15</v>
      </c>
      <c r="BT60" s="105">
        <v>65</v>
      </c>
      <c r="BU60" s="105">
        <v>4664</v>
      </c>
      <c r="BV60" s="105">
        <v>3987</v>
      </c>
      <c r="BW60" s="105">
        <v>2409</v>
      </c>
      <c r="BX60" s="105">
        <v>1185</v>
      </c>
      <c r="BY60" s="105">
        <v>469</v>
      </c>
      <c r="BZ60" s="105">
        <f>市区町村別_歯科医療費!D58</f>
        <v>12794</v>
      </c>
    </row>
    <row r="61" spans="2:78" s="75" customFormat="1">
      <c r="B61" s="546"/>
      <c r="C61" s="549"/>
      <c r="D61" s="536"/>
      <c r="E61" s="223" t="s">
        <v>117</v>
      </c>
      <c r="F61" s="121">
        <v>0</v>
      </c>
      <c r="G61" s="130">
        <v>0</v>
      </c>
      <c r="H61" s="130">
        <v>0</v>
      </c>
      <c r="I61" s="131">
        <f t="shared" si="51"/>
        <v>0</v>
      </c>
      <c r="J61" s="131" t="str">
        <f t="shared" si="3"/>
        <v>-</v>
      </c>
      <c r="K61" s="156" t="str">
        <f t="shared" si="4"/>
        <v>-</v>
      </c>
      <c r="L61" s="536"/>
      <c r="M61" s="227" t="s">
        <v>117</v>
      </c>
      <c r="N61" s="121">
        <v>4</v>
      </c>
      <c r="O61" s="130">
        <v>2</v>
      </c>
      <c r="P61" s="130">
        <v>96280</v>
      </c>
      <c r="Q61" s="131">
        <f t="shared" si="52"/>
        <v>3.1746031746031744E-2</v>
      </c>
      <c r="R61" s="131">
        <f t="shared" si="5"/>
        <v>0.5</v>
      </c>
      <c r="S61" s="125">
        <f t="shared" si="6"/>
        <v>48140</v>
      </c>
      <c r="T61" s="536"/>
      <c r="U61" s="227" t="s">
        <v>117</v>
      </c>
      <c r="V61" s="121">
        <v>285</v>
      </c>
      <c r="W61" s="130">
        <v>169</v>
      </c>
      <c r="X61" s="130">
        <v>11304710</v>
      </c>
      <c r="Y61" s="131">
        <f t="shared" si="53"/>
        <v>4.7565437658316917E-2</v>
      </c>
      <c r="Z61" s="131">
        <f t="shared" si="8"/>
        <v>0.59298245614035083</v>
      </c>
      <c r="AA61" s="130">
        <f t="shared" si="9"/>
        <v>66891.775147928987</v>
      </c>
      <c r="AB61" s="536"/>
      <c r="AC61" s="227" t="s">
        <v>117</v>
      </c>
      <c r="AD61" s="121">
        <v>143</v>
      </c>
      <c r="AE61" s="130">
        <v>79</v>
      </c>
      <c r="AF61" s="130">
        <v>6558540</v>
      </c>
      <c r="AG61" s="131">
        <f t="shared" si="54"/>
        <v>2.8758645795413179E-2</v>
      </c>
      <c r="AH61" s="131">
        <f t="shared" si="11"/>
        <v>0.55244755244755239</v>
      </c>
      <c r="AI61" s="125">
        <f t="shared" si="12"/>
        <v>83019.493670886077</v>
      </c>
      <c r="AJ61" s="536"/>
      <c r="AK61" s="227" t="s">
        <v>117</v>
      </c>
      <c r="AL61" s="121">
        <v>83</v>
      </c>
      <c r="AM61" s="130">
        <v>41</v>
      </c>
      <c r="AN61" s="130">
        <v>5318240</v>
      </c>
      <c r="AO61" s="131">
        <f t="shared" si="55"/>
        <v>2.066532258064516E-2</v>
      </c>
      <c r="AP61" s="131">
        <f t="shared" si="14"/>
        <v>0.49397590361445781</v>
      </c>
      <c r="AQ61" s="125">
        <f t="shared" si="15"/>
        <v>129713.17073170732</v>
      </c>
      <c r="AR61" s="536"/>
      <c r="AS61" s="227" t="s">
        <v>117</v>
      </c>
      <c r="AT61" s="121">
        <v>52</v>
      </c>
      <c r="AU61" s="130">
        <v>27</v>
      </c>
      <c r="AV61" s="130">
        <v>3463190</v>
      </c>
      <c r="AW61" s="131">
        <f t="shared" si="56"/>
        <v>2.4657534246575342E-2</v>
      </c>
      <c r="AX61" s="131">
        <f t="shared" si="17"/>
        <v>0.51923076923076927</v>
      </c>
      <c r="AY61" s="130">
        <f t="shared" si="18"/>
        <v>128266.29629629629</v>
      </c>
      <c r="AZ61" s="536"/>
      <c r="BA61" s="227" t="s">
        <v>117</v>
      </c>
      <c r="BB61" s="121">
        <v>33</v>
      </c>
      <c r="BC61" s="130">
        <v>16</v>
      </c>
      <c r="BD61" s="130">
        <v>3180010</v>
      </c>
      <c r="BE61" s="131">
        <f t="shared" si="57"/>
        <v>3.1558185404339252E-2</v>
      </c>
      <c r="BF61" s="131">
        <f t="shared" si="20"/>
        <v>0.48484848484848486</v>
      </c>
      <c r="BG61" s="156">
        <f t="shared" si="21"/>
        <v>198750.625</v>
      </c>
      <c r="BH61" s="536"/>
      <c r="BI61" s="227" t="s">
        <v>117</v>
      </c>
      <c r="BJ61" s="121">
        <f t="shared" si="22"/>
        <v>600</v>
      </c>
      <c r="BK61" s="130">
        <f t="shared" si="0"/>
        <v>334</v>
      </c>
      <c r="BL61" s="130">
        <f t="shared" si="1"/>
        <v>29920970</v>
      </c>
      <c r="BM61" s="131">
        <f t="shared" si="58"/>
        <v>3.3524038944093143E-2</v>
      </c>
      <c r="BN61" s="131">
        <f t="shared" si="25"/>
        <v>0.55666666666666664</v>
      </c>
      <c r="BO61" s="130">
        <f t="shared" si="26"/>
        <v>89583.742514970058</v>
      </c>
      <c r="BP61" s="182"/>
      <c r="BR61" s="192" t="s">
        <v>24</v>
      </c>
      <c r="BS61" s="105">
        <v>21</v>
      </c>
      <c r="BT61" s="105">
        <v>102</v>
      </c>
      <c r="BU61" s="105">
        <v>7547</v>
      </c>
      <c r="BV61" s="105">
        <v>6606</v>
      </c>
      <c r="BW61" s="105">
        <v>4042</v>
      </c>
      <c r="BX61" s="105">
        <v>2074</v>
      </c>
      <c r="BY61" s="105">
        <v>845</v>
      </c>
      <c r="BZ61" s="105">
        <f>市区町村別_歯科医療費!D59</f>
        <v>21237</v>
      </c>
    </row>
    <row r="62" spans="2:78" s="75" customFormat="1">
      <c r="B62" s="546">
        <v>6</v>
      </c>
      <c r="C62" s="547" t="s">
        <v>71</v>
      </c>
      <c r="D62" s="539">
        <f>BS13</f>
        <v>16</v>
      </c>
      <c r="E62" s="224" t="s">
        <v>104</v>
      </c>
      <c r="F62" s="120">
        <v>12</v>
      </c>
      <c r="G62" s="128">
        <v>7</v>
      </c>
      <c r="H62" s="128">
        <v>378010</v>
      </c>
      <c r="I62" s="129">
        <f>IFERROR(G62/$D$62,"-")</f>
        <v>0.4375</v>
      </c>
      <c r="J62" s="129">
        <f t="shared" si="3"/>
        <v>0.58333333333333337</v>
      </c>
      <c r="K62" s="155">
        <f t="shared" si="4"/>
        <v>54001.428571428572</v>
      </c>
      <c r="L62" s="539">
        <f>BT13</f>
        <v>84</v>
      </c>
      <c r="M62" s="224" t="s">
        <v>104</v>
      </c>
      <c r="N62" s="120">
        <v>46</v>
      </c>
      <c r="O62" s="128">
        <v>24</v>
      </c>
      <c r="P62" s="128">
        <v>2898190</v>
      </c>
      <c r="Q62" s="129">
        <f>IFERROR(O62/$L$62,"-")</f>
        <v>0.2857142857142857</v>
      </c>
      <c r="R62" s="129">
        <f t="shared" si="5"/>
        <v>0.52173913043478259</v>
      </c>
      <c r="S62" s="124">
        <f t="shared" si="6"/>
        <v>120757.91666666667</v>
      </c>
      <c r="T62" s="539">
        <f>BU13</f>
        <v>4299</v>
      </c>
      <c r="U62" s="224" t="s">
        <v>104</v>
      </c>
      <c r="V62" s="120">
        <v>2280</v>
      </c>
      <c r="W62" s="128">
        <v>1373</v>
      </c>
      <c r="X62" s="128">
        <v>98903610</v>
      </c>
      <c r="Y62" s="129">
        <f>IFERROR(W62/$T$62,"-")</f>
        <v>0.31937659920911837</v>
      </c>
      <c r="Z62" s="129">
        <f t="shared" si="8"/>
        <v>0.60219298245614039</v>
      </c>
      <c r="AA62" s="128">
        <f t="shared" si="9"/>
        <v>72034.67589220684</v>
      </c>
      <c r="AB62" s="539">
        <f>BV13</f>
        <v>4026</v>
      </c>
      <c r="AC62" s="224" t="s">
        <v>104</v>
      </c>
      <c r="AD62" s="120">
        <v>2305</v>
      </c>
      <c r="AE62" s="128">
        <v>1444</v>
      </c>
      <c r="AF62" s="128">
        <v>113732020</v>
      </c>
      <c r="AG62" s="129">
        <f>IFERROR(AE62/$AB$62,"-")</f>
        <v>0.35866865375062096</v>
      </c>
      <c r="AH62" s="129">
        <f t="shared" si="11"/>
        <v>0.62646420824295013</v>
      </c>
      <c r="AI62" s="124">
        <f t="shared" si="12"/>
        <v>78761.786703601101</v>
      </c>
      <c r="AJ62" s="539">
        <f>BW13</f>
        <v>2788</v>
      </c>
      <c r="AK62" s="224" t="s">
        <v>104</v>
      </c>
      <c r="AL62" s="120">
        <v>1469</v>
      </c>
      <c r="AM62" s="128">
        <v>817</v>
      </c>
      <c r="AN62" s="128">
        <v>66319370</v>
      </c>
      <c r="AO62" s="129">
        <f>IFERROR(AM62/$AJ$62,"-")</f>
        <v>0.29304160688665709</v>
      </c>
      <c r="AP62" s="129">
        <f t="shared" si="14"/>
        <v>0.55616065350578625</v>
      </c>
      <c r="AQ62" s="124">
        <f t="shared" si="15"/>
        <v>81174.259485924107</v>
      </c>
      <c r="AR62" s="539">
        <f>BX13</f>
        <v>1480</v>
      </c>
      <c r="AS62" s="224" t="s">
        <v>104</v>
      </c>
      <c r="AT62" s="120">
        <v>682</v>
      </c>
      <c r="AU62" s="128">
        <v>357</v>
      </c>
      <c r="AV62" s="128">
        <v>30201990</v>
      </c>
      <c r="AW62" s="129">
        <f>IFERROR(AU62/$AR$62,"-")</f>
        <v>0.24121621621621622</v>
      </c>
      <c r="AX62" s="129">
        <f t="shared" si="17"/>
        <v>0.52346041055718473</v>
      </c>
      <c r="AY62" s="128">
        <f t="shared" si="18"/>
        <v>84599.411764705888</v>
      </c>
      <c r="AZ62" s="539">
        <f>BY13</f>
        <v>590</v>
      </c>
      <c r="BA62" s="224" t="s">
        <v>104</v>
      </c>
      <c r="BB62" s="120">
        <v>167</v>
      </c>
      <c r="BC62" s="128">
        <v>93</v>
      </c>
      <c r="BD62" s="128">
        <v>8246780</v>
      </c>
      <c r="BE62" s="129">
        <f>IFERROR(BC62/$AZ$62,"-")</f>
        <v>0.15762711864406781</v>
      </c>
      <c r="BF62" s="129">
        <f t="shared" si="20"/>
        <v>0.55688622754491013</v>
      </c>
      <c r="BG62" s="155">
        <f t="shared" si="21"/>
        <v>88675.053763440854</v>
      </c>
      <c r="BH62" s="539">
        <f>BZ13</f>
        <v>13283</v>
      </c>
      <c r="BI62" s="224" t="s">
        <v>104</v>
      </c>
      <c r="BJ62" s="120">
        <f t="shared" si="22"/>
        <v>6961</v>
      </c>
      <c r="BK62" s="128">
        <f t="shared" si="0"/>
        <v>4115</v>
      </c>
      <c r="BL62" s="128">
        <f t="shared" si="1"/>
        <v>320679970</v>
      </c>
      <c r="BM62" s="129">
        <f>IFERROR(BK62/$BH$62,"-")</f>
        <v>0.30979447413987804</v>
      </c>
      <c r="BN62" s="129">
        <f t="shared" si="25"/>
        <v>0.59115069673897425</v>
      </c>
      <c r="BO62" s="128">
        <f t="shared" si="26"/>
        <v>77929.51883353584</v>
      </c>
      <c r="BP62" s="182"/>
      <c r="BR62" s="192" t="s">
        <v>15</v>
      </c>
      <c r="BS62" s="105">
        <v>26</v>
      </c>
      <c r="BT62" s="105">
        <v>81</v>
      </c>
      <c r="BU62" s="105">
        <v>7622</v>
      </c>
      <c r="BV62" s="105">
        <v>7263</v>
      </c>
      <c r="BW62" s="105">
        <v>4448</v>
      </c>
      <c r="BX62" s="105">
        <v>1923</v>
      </c>
      <c r="BY62" s="105">
        <v>612</v>
      </c>
      <c r="BZ62" s="105">
        <f>市区町村別_歯科医療費!D60</f>
        <v>21975</v>
      </c>
    </row>
    <row r="63" spans="2:78" s="75" customFormat="1">
      <c r="B63" s="546"/>
      <c r="C63" s="547"/>
      <c r="D63" s="539"/>
      <c r="E63" s="225" t="s">
        <v>136</v>
      </c>
      <c r="F63" s="121">
        <v>8</v>
      </c>
      <c r="G63" s="130">
        <v>5</v>
      </c>
      <c r="H63" s="130">
        <v>735860</v>
      </c>
      <c r="I63" s="131">
        <f t="shared" ref="I63:I72" si="59">IFERROR(G63/$D$62,"-")</f>
        <v>0.3125</v>
      </c>
      <c r="J63" s="131">
        <f t="shared" si="3"/>
        <v>0.625</v>
      </c>
      <c r="K63" s="156">
        <f t="shared" si="4"/>
        <v>147172</v>
      </c>
      <c r="L63" s="539"/>
      <c r="M63" s="225" t="s">
        <v>136</v>
      </c>
      <c r="N63" s="121">
        <v>29</v>
      </c>
      <c r="O63" s="130">
        <v>17</v>
      </c>
      <c r="P63" s="130">
        <v>1674580</v>
      </c>
      <c r="Q63" s="131">
        <f t="shared" ref="Q63:Q72" si="60">IFERROR(O63/$L$62,"-")</f>
        <v>0.20238095238095238</v>
      </c>
      <c r="R63" s="131">
        <f t="shared" si="5"/>
        <v>0.58620689655172409</v>
      </c>
      <c r="S63" s="125">
        <f t="shared" si="6"/>
        <v>98504.705882352937</v>
      </c>
      <c r="T63" s="539"/>
      <c r="U63" s="225" t="s">
        <v>136</v>
      </c>
      <c r="V63" s="121">
        <v>2036</v>
      </c>
      <c r="W63" s="130">
        <v>1222</v>
      </c>
      <c r="X63" s="130">
        <v>83527430</v>
      </c>
      <c r="Y63" s="131">
        <f t="shared" ref="Y63:Y72" si="61">IFERROR(W63/$T$62,"-")</f>
        <v>0.28425215166317747</v>
      </c>
      <c r="Z63" s="131">
        <f t="shared" si="8"/>
        <v>0.60019646365422397</v>
      </c>
      <c r="AA63" s="130">
        <f t="shared" si="9"/>
        <v>68353.05237315876</v>
      </c>
      <c r="AB63" s="539"/>
      <c r="AC63" s="225" t="s">
        <v>136</v>
      </c>
      <c r="AD63" s="121">
        <v>1914</v>
      </c>
      <c r="AE63" s="130">
        <v>1206</v>
      </c>
      <c r="AF63" s="130">
        <v>90241950</v>
      </c>
      <c r="AG63" s="131">
        <f t="shared" ref="AG63:AG72" si="62">IFERROR(AE63/$AB$62,"-")</f>
        <v>0.29955290611028318</v>
      </c>
      <c r="AH63" s="131">
        <f t="shared" si="11"/>
        <v>0.63009404388714729</v>
      </c>
      <c r="AI63" s="125">
        <f t="shared" si="12"/>
        <v>74827.487562189053</v>
      </c>
      <c r="AJ63" s="539"/>
      <c r="AK63" s="225" t="s">
        <v>136</v>
      </c>
      <c r="AL63" s="121">
        <v>1159</v>
      </c>
      <c r="AM63" s="130">
        <v>677</v>
      </c>
      <c r="AN63" s="130">
        <v>55103990</v>
      </c>
      <c r="AO63" s="131">
        <f t="shared" ref="AO63:AO72" si="63">IFERROR(AM63/$AJ$62,"-")</f>
        <v>0.24282639885222382</v>
      </c>
      <c r="AP63" s="131">
        <f t="shared" si="14"/>
        <v>0.58412424503882654</v>
      </c>
      <c r="AQ63" s="125">
        <f t="shared" si="15"/>
        <v>81394.372230428358</v>
      </c>
      <c r="AR63" s="539"/>
      <c r="AS63" s="225" t="s">
        <v>136</v>
      </c>
      <c r="AT63" s="121">
        <v>455</v>
      </c>
      <c r="AU63" s="130">
        <v>221</v>
      </c>
      <c r="AV63" s="130">
        <v>17371930</v>
      </c>
      <c r="AW63" s="131">
        <f t="shared" ref="AW63:AW72" si="64">IFERROR(AU63/$AR$62,"-")</f>
        <v>0.14932432432432433</v>
      </c>
      <c r="AX63" s="131">
        <f t="shared" si="17"/>
        <v>0.48571428571428571</v>
      </c>
      <c r="AY63" s="130">
        <f t="shared" si="18"/>
        <v>78606.018099547509</v>
      </c>
      <c r="AZ63" s="539"/>
      <c r="BA63" s="225" t="s">
        <v>136</v>
      </c>
      <c r="BB63" s="121">
        <v>116</v>
      </c>
      <c r="BC63" s="130">
        <v>57</v>
      </c>
      <c r="BD63" s="130">
        <v>4253030</v>
      </c>
      <c r="BE63" s="131">
        <f t="shared" ref="BE63:BE72" si="65">IFERROR(BC63/$AZ$62,"-")</f>
        <v>9.6610169491525427E-2</v>
      </c>
      <c r="BF63" s="131">
        <f t="shared" si="20"/>
        <v>0.49137931034482757</v>
      </c>
      <c r="BG63" s="156">
        <f t="shared" si="21"/>
        <v>74614.561403508778</v>
      </c>
      <c r="BH63" s="539"/>
      <c r="BI63" s="225" t="s">
        <v>136</v>
      </c>
      <c r="BJ63" s="121">
        <f t="shared" si="22"/>
        <v>5717</v>
      </c>
      <c r="BK63" s="130">
        <f t="shared" si="0"/>
        <v>3405</v>
      </c>
      <c r="BL63" s="130">
        <f t="shared" si="1"/>
        <v>252908770</v>
      </c>
      <c r="BM63" s="131">
        <f t="shared" ref="BM63:BM72" si="66">IFERROR(BK63/$BH$62,"-")</f>
        <v>0.25634269366859896</v>
      </c>
      <c r="BN63" s="131">
        <f t="shared" si="25"/>
        <v>0.59559209375546618</v>
      </c>
      <c r="BO63" s="130">
        <f t="shared" si="26"/>
        <v>74275.703377386191</v>
      </c>
      <c r="BP63" s="182"/>
      <c r="BR63" s="192" t="s">
        <v>9</v>
      </c>
      <c r="BS63" s="105">
        <v>5</v>
      </c>
      <c r="BT63" s="105">
        <v>50</v>
      </c>
      <c r="BU63" s="105">
        <v>5336</v>
      </c>
      <c r="BV63" s="105">
        <v>4627</v>
      </c>
      <c r="BW63" s="105">
        <v>2584</v>
      </c>
      <c r="BX63" s="105">
        <v>1141</v>
      </c>
      <c r="BY63" s="105">
        <v>462</v>
      </c>
      <c r="BZ63" s="105">
        <f>市区町村別_歯科医療費!D61</f>
        <v>14205</v>
      </c>
    </row>
    <row r="64" spans="2:78" s="75" customFormat="1">
      <c r="B64" s="546"/>
      <c r="C64" s="547"/>
      <c r="D64" s="539"/>
      <c r="E64" s="226" t="s">
        <v>103</v>
      </c>
      <c r="F64" s="121">
        <v>11</v>
      </c>
      <c r="G64" s="130">
        <v>5</v>
      </c>
      <c r="H64" s="130">
        <v>424710</v>
      </c>
      <c r="I64" s="131">
        <f t="shared" si="59"/>
        <v>0.3125</v>
      </c>
      <c r="J64" s="131">
        <f t="shared" si="3"/>
        <v>0.45454545454545453</v>
      </c>
      <c r="K64" s="156">
        <f t="shared" si="4"/>
        <v>84942</v>
      </c>
      <c r="L64" s="539"/>
      <c r="M64" s="226" t="s">
        <v>103</v>
      </c>
      <c r="N64" s="121">
        <v>49</v>
      </c>
      <c r="O64" s="130">
        <v>28</v>
      </c>
      <c r="P64" s="130">
        <v>4120620</v>
      </c>
      <c r="Q64" s="131">
        <f t="shared" si="60"/>
        <v>0.33333333333333331</v>
      </c>
      <c r="R64" s="131">
        <f t="shared" si="5"/>
        <v>0.5714285714285714</v>
      </c>
      <c r="S64" s="125">
        <f t="shared" si="6"/>
        <v>147165</v>
      </c>
      <c r="T64" s="539"/>
      <c r="U64" s="226" t="s">
        <v>103</v>
      </c>
      <c r="V64" s="121">
        <v>2628</v>
      </c>
      <c r="W64" s="130">
        <v>1527</v>
      </c>
      <c r="X64" s="130">
        <v>106584290</v>
      </c>
      <c r="Y64" s="131">
        <f t="shared" si="61"/>
        <v>0.35519888346127004</v>
      </c>
      <c r="Z64" s="131">
        <f t="shared" si="8"/>
        <v>0.58105022831050224</v>
      </c>
      <c r="AA64" s="130">
        <f t="shared" si="9"/>
        <v>69799.796987557304</v>
      </c>
      <c r="AB64" s="539"/>
      <c r="AC64" s="226" t="s">
        <v>103</v>
      </c>
      <c r="AD64" s="121">
        <v>2673</v>
      </c>
      <c r="AE64" s="130">
        <v>1640</v>
      </c>
      <c r="AF64" s="130">
        <v>130260960</v>
      </c>
      <c r="AG64" s="131">
        <f t="shared" si="62"/>
        <v>0.40735221063089916</v>
      </c>
      <c r="AH64" s="131">
        <f t="shared" si="11"/>
        <v>0.61354283576505797</v>
      </c>
      <c r="AI64" s="125">
        <f t="shared" si="12"/>
        <v>79427.414634146335</v>
      </c>
      <c r="AJ64" s="539"/>
      <c r="AK64" s="226" t="s">
        <v>103</v>
      </c>
      <c r="AL64" s="121">
        <v>1838</v>
      </c>
      <c r="AM64" s="130">
        <v>1026</v>
      </c>
      <c r="AN64" s="130">
        <v>85205800</v>
      </c>
      <c r="AO64" s="131">
        <f t="shared" si="63"/>
        <v>0.3680057388809182</v>
      </c>
      <c r="AP64" s="131">
        <f t="shared" si="14"/>
        <v>0.55821545157780195</v>
      </c>
      <c r="AQ64" s="125">
        <f t="shared" si="15"/>
        <v>83046.588693957121</v>
      </c>
      <c r="AR64" s="539"/>
      <c r="AS64" s="226" t="s">
        <v>103</v>
      </c>
      <c r="AT64" s="121">
        <v>913</v>
      </c>
      <c r="AU64" s="130">
        <v>458</v>
      </c>
      <c r="AV64" s="130">
        <v>39257800</v>
      </c>
      <c r="AW64" s="131">
        <f t="shared" si="64"/>
        <v>0.30945945945945946</v>
      </c>
      <c r="AX64" s="131">
        <f t="shared" si="17"/>
        <v>0.50164293537787519</v>
      </c>
      <c r="AY64" s="130">
        <f t="shared" si="18"/>
        <v>85715.720524017466</v>
      </c>
      <c r="AZ64" s="539"/>
      <c r="BA64" s="226" t="s">
        <v>103</v>
      </c>
      <c r="BB64" s="121">
        <v>283</v>
      </c>
      <c r="BC64" s="130">
        <v>140</v>
      </c>
      <c r="BD64" s="130">
        <v>12688490</v>
      </c>
      <c r="BE64" s="131">
        <f t="shared" si="65"/>
        <v>0.23728813559322035</v>
      </c>
      <c r="BF64" s="131">
        <f t="shared" si="20"/>
        <v>0.49469964664310956</v>
      </c>
      <c r="BG64" s="156">
        <f t="shared" si="21"/>
        <v>90632.071428571435</v>
      </c>
      <c r="BH64" s="539"/>
      <c r="BI64" s="226" t="s">
        <v>103</v>
      </c>
      <c r="BJ64" s="121">
        <f t="shared" si="22"/>
        <v>8395</v>
      </c>
      <c r="BK64" s="130">
        <f t="shared" si="0"/>
        <v>4824</v>
      </c>
      <c r="BL64" s="130">
        <f t="shared" si="1"/>
        <v>378542670</v>
      </c>
      <c r="BM64" s="131">
        <f t="shared" si="66"/>
        <v>0.36317097041331026</v>
      </c>
      <c r="BN64" s="131">
        <f t="shared" si="25"/>
        <v>0.57462775461584281</v>
      </c>
      <c r="BO64" s="130">
        <f t="shared" si="26"/>
        <v>78470.702736318402</v>
      </c>
      <c r="BP64" s="182"/>
      <c r="BR64" s="192" t="s">
        <v>43</v>
      </c>
      <c r="BS64" s="105">
        <v>9</v>
      </c>
      <c r="BT64" s="105">
        <v>49</v>
      </c>
      <c r="BU64" s="105">
        <v>3510</v>
      </c>
      <c r="BV64" s="105">
        <v>3010</v>
      </c>
      <c r="BW64" s="105">
        <v>1944</v>
      </c>
      <c r="BX64" s="105">
        <v>1065</v>
      </c>
      <c r="BY64" s="105">
        <v>419</v>
      </c>
      <c r="BZ64" s="105">
        <f>市区町村別_歯科医療費!D62</f>
        <v>10006</v>
      </c>
    </row>
    <row r="65" spans="2:78" s="75" customFormat="1">
      <c r="B65" s="546"/>
      <c r="C65" s="547"/>
      <c r="D65" s="539"/>
      <c r="E65" s="226" t="s">
        <v>106</v>
      </c>
      <c r="F65" s="121">
        <v>2</v>
      </c>
      <c r="G65" s="130">
        <v>0</v>
      </c>
      <c r="H65" s="130">
        <v>0</v>
      </c>
      <c r="I65" s="131">
        <f t="shared" si="59"/>
        <v>0</v>
      </c>
      <c r="J65" s="131">
        <f t="shared" si="3"/>
        <v>0</v>
      </c>
      <c r="K65" s="156" t="str">
        <f t="shared" si="4"/>
        <v>-</v>
      </c>
      <c r="L65" s="539"/>
      <c r="M65" s="226" t="s">
        <v>106</v>
      </c>
      <c r="N65" s="121">
        <v>26</v>
      </c>
      <c r="O65" s="130">
        <v>14</v>
      </c>
      <c r="P65" s="130">
        <v>1867270</v>
      </c>
      <c r="Q65" s="131">
        <f t="shared" si="60"/>
        <v>0.16666666666666666</v>
      </c>
      <c r="R65" s="131">
        <f t="shared" si="5"/>
        <v>0.53846153846153844</v>
      </c>
      <c r="S65" s="125">
        <f t="shared" si="6"/>
        <v>133376.42857142858</v>
      </c>
      <c r="T65" s="539"/>
      <c r="U65" s="226" t="s">
        <v>106</v>
      </c>
      <c r="V65" s="121">
        <v>830</v>
      </c>
      <c r="W65" s="130">
        <v>489</v>
      </c>
      <c r="X65" s="130">
        <v>37606930</v>
      </c>
      <c r="Y65" s="131">
        <f t="shared" si="61"/>
        <v>0.1137473831123517</v>
      </c>
      <c r="Z65" s="131">
        <f t="shared" si="8"/>
        <v>0.58915662650602407</v>
      </c>
      <c r="AA65" s="130">
        <f t="shared" si="9"/>
        <v>76905.787321063399</v>
      </c>
      <c r="AB65" s="539"/>
      <c r="AC65" s="226" t="s">
        <v>106</v>
      </c>
      <c r="AD65" s="121">
        <v>955</v>
      </c>
      <c r="AE65" s="130">
        <v>596</v>
      </c>
      <c r="AF65" s="130">
        <v>47872340</v>
      </c>
      <c r="AG65" s="131">
        <f t="shared" si="62"/>
        <v>0.14803775459513163</v>
      </c>
      <c r="AH65" s="131">
        <f t="shared" si="11"/>
        <v>0.62408376963350787</v>
      </c>
      <c r="AI65" s="125">
        <f t="shared" si="12"/>
        <v>80322.718120805366</v>
      </c>
      <c r="AJ65" s="539"/>
      <c r="AK65" s="226" t="s">
        <v>106</v>
      </c>
      <c r="AL65" s="121">
        <v>727</v>
      </c>
      <c r="AM65" s="130">
        <v>418</v>
      </c>
      <c r="AN65" s="130">
        <v>36542800</v>
      </c>
      <c r="AO65" s="131">
        <f t="shared" si="63"/>
        <v>0.14992826398852224</v>
      </c>
      <c r="AP65" s="131">
        <f t="shared" si="14"/>
        <v>0.57496561210453923</v>
      </c>
      <c r="AQ65" s="125">
        <f t="shared" si="15"/>
        <v>87422.966507177029</v>
      </c>
      <c r="AR65" s="539"/>
      <c r="AS65" s="226" t="s">
        <v>106</v>
      </c>
      <c r="AT65" s="121">
        <v>373</v>
      </c>
      <c r="AU65" s="130">
        <v>188</v>
      </c>
      <c r="AV65" s="130">
        <v>15136410</v>
      </c>
      <c r="AW65" s="131">
        <f t="shared" si="64"/>
        <v>0.12702702702702703</v>
      </c>
      <c r="AX65" s="131">
        <f t="shared" si="17"/>
        <v>0.50402144772117963</v>
      </c>
      <c r="AY65" s="130">
        <f t="shared" si="18"/>
        <v>80512.819148936163</v>
      </c>
      <c r="AZ65" s="539"/>
      <c r="BA65" s="226" t="s">
        <v>106</v>
      </c>
      <c r="BB65" s="121">
        <v>114</v>
      </c>
      <c r="BC65" s="130">
        <v>63</v>
      </c>
      <c r="BD65" s="130">
        <v>5504320</v>
      </c>
      <c r="BE65" s="131">
        <f t="shared" si="65"/>
        <v>0.10677966101694915</v>
      </c>
      <c r="BF65" s="131">
        <f t="shared" si="20"/>
        <v>0.55263157894736847</v>
      </c>
      <c r="BG65" s="156">
        <f t="shared" si="21"/>
        <v>87370.158730158728</v>
      </c>
      <c r="BH65" s="539"/>
      <c r="BI65" s="226" t="s">
        <v>106</v>
      </c>
      <c r="BJ65" s="121">
        <f t="shared" si="22"/>
        <v>3027</v>
      </c>
      <c r="BK65" s="130">
        <f t="shared" si="0"/>
        <v>1768</v>
      </c>
      <c r="BL65" s="130">
        <f t="shared" si="1"/>
        <v>144530070</v>
      </c>
      <c r="BM65" s="131">
        <f t="shared" si="66"/>
        <v>0.13310246179326959</v>
      </c>
      <c r="BN65" s="131">
        <f t="shared" si="25"/>
        <v>0.58407664354146016</v>
      </c>
      <c r="BO65" s="130">
        <f t="shared" si="26"/>
        <v>81747.777149321264</v>
      </c>
      <c r="BP65" s="182"/>
      <c r="BR65" s="192" t="s">
        <v>25</v>
      </c>
      <c r="BS65" s="105">
        <v>3</v>
      </c>
      <c r="BT65" s="105">
        <v>42</v>
      </c>
      <c r="BU65" s="105">
        <v>4022</v>
      </c>
      <c r="BV65" s="105">
        <v>3597</v>
      </c>
      <c r="BW65" s="105">
        <v>2328</v>
      </c>
      <c r="BX65" s="105">
        <v>1238</v>
      </c>
      <c r="BY65" s="105">
        <v>504</v>
      </c>
      <c r="BZ65" s="105">
        <f>市区町村別_歯科医療費!D63</f>
        <v>11734</v>
      </c>
    </row>
    <row r="66" spans="2:78" s="75" customFormat="1">
      <c r="B66" s="546"/>
      <c r="C66" s="547"/>
      <c r="D66" s="539"/>
      <c r="E66" s="226" t="s">
        <v>119</v>
      </c>
      <c r="F66" s="121">
        <v>3</v>
      </c>
      <c r="G66" s="130">
        <v>1</v>
      </c>
      <c r="H66" s="130">
        <v>25640</v>
      </c>
      <c r="I66" s="131">
        <f t="shared" si="59"/>
        <v>6.25E-2</v>
      </c>
      <c r="J66" s="131">
        <f t="shared" si="3"/>
        <v>0.33333333333333331</v>
      </c>
      <c r="K66" s="156">
        <f t="shared" si="4"/>
        <v>25640</v>
      </c>
      <c r="L66" s="539"/>
      <c r="M66" s="226" t="s">
        <v>119</v>
      </c>
      <c r="N66" s="121">
        <v>30</v>
      </c>
      <c r="O66" s="130">
        <v>17</v>
      </c>
      <c r="P66" s="130">
        <v>1604830</v>
      </c>
      <c r="Q66" s="131">
        <f t="shared" si="60"/>
        <v>0.20238095238095238</v>
      </c>
      <c r="R66" s="131">
        <f t="shared" si="5"/>
        <v>0.56666666666666665</v>
      </c>
      <c r="S66" s="125">
        <f t="shared" si="6"/>
        <v>94401.76470588235</v>
      </c>
      <c r="T66" s="539"/>
      <c r="U66" s="226" t="s">
        <v>119</v>
      </c>
      <c r="V66" s="121">
        <v>916</v>
      </c>
      <c r="W66" s="130">
        <v>587</v>
      </c>
      <c r="X66" s="130">
        <v>44872140</v>
      </c>
      <c r="Y66" s="131">
        <f t="shared" si="61"/>
        <v>0.13654338218190276</v>
      </c>
      <c r="Z66" s="131">
        <f t="shared" si="8"/>
        <v>0.64082969432314407</v>
      </c>
      <c r="AA66" s="130">
        <f t="shared" si="9"/>
        <v>76443.168654173758</v>
      </c>
      <c r="AB66" s="539"/>
      <c r="AC66" s="226" t="s">
        <v>119</v>
      </c>
      <c r="AD66" s="121">
        <v>1133</v>
      </c>
      <c r="AE66" s="130">
        <v>726</v>
      </c>
      <c r="AF66" s="130">
        <v>61486490</v>
      </c>
      <c r="AG66" s="131">
        <f t="shared" si="62"/>
        <v>0.18032786885245902</v>
      </c>
      <c r="AH66" s="131">
        <f t="shared" si="11"/>
        <v>0.64077669902912626</v>
      </c>
      <c r="AI66" s="125">
        <f t="shared" si="12"/>
        <v>84692.134986225894</v>
      </c>
      <c r="AJ66" s="539"/>
      <c r="AK66" s="226" t="s">
        <v>119</v>
      </c>
      <c r="AL66" s="121">
        <v>792</v>
      </c>
      <c r="AM66" s="130">
        <v>471</v>
      </c>
      <c r="AN66" s="130">
        <v>42342070</v>
      </c>
      <c r="AO66" s="131">
        <f t="shared" si="63"/>
        <v>0.16893830703012913</v>
      </c>
      <c r="AP66" s="131">
        <f t="shared" si="14"/>
        <v>0.59469696969696972</v>
      </c>
      <c r="AQ66" s="125">
        <f t="shared" si="15"/>
        <v>89898.237791932057</v>
      </c>
      <c r="AR66" s="539"/>
      <c r="AS66" s="226" t="s">
        <v>119</v>
      </c>
      <c r="AT66" s="121">
        <v>379</v>
      </c>
      <c r="AU66" s="130">
        <v>203</v>
      </c>
      <c r="AV66" s="130">
        <v>17462980</v>
      </c>
      <c r="AW66" s="131">
        <f t="shared" si="64"/>
        <v>0.13716216216216215</v>
      </c>
      <c r="AX66" s="131">
        <f t="shared" si="17"/>
        <v>0.53562005277044855</v>
      </c>
      <c r="AY66" s="130">
        <f t="shared" si="18"/>
        <v>86024.532019704435</v>
      </c>
      <c r="AZ66" s="539"/>
      <c r="BA66" s="226" t="s">
        <v>119</v>
      </c>
      <c r="BB66" s="121">
        <v>134</v>
      </c>
      <c r="BC66" s="130">
        <v>58</v>
      </c>
      <c r="BD66" s="130">
        <v>5436120</v>
      </c>
      <c r="BE66" s="131">
        <f t="shared" si="65"/>
        <v>9.8305084745762716E-2</v>
      </c>
      <c r="BF66" s="131">
        <f t="shared" si="20"/>
        <v>0.43283582089552236</v>
      </c>
      <c r="BG66" s="156">
        <f t="shared" si="21"/>
        <v>93726.206896551725</v>
      </c>
      <c r="BH66" s="539"/>
      <c r="BI66" s="226" t="s">
        <v>119</v>
      </c>
      <c r="BJ66" s="121">
        <f t="shared" si="22"/>
        <v>3387</v>
      </c>
      <c r="BK66" s="130">
        <f t="shared" si="0"/>
        <v>2063</v>
      </c>
      <c r="BL66" s="130">
        <f t="shared" si="1"/>
        <v>173230270</v>
      </c>
      <c r="BM66" s="131">
        <f t="shared" si="66"/>
        <v>0.15531130015809683</v>
      </c>
      <c r="BN66" s="131">
        <f t="shared" si="25"/>
        <v>0.60909359315028044</v>
      </c>
      <c r="BO66" s="130">
        <f t="shared" si="26"/>
        <v>83970.07755695589</v>
      </c>
      <c r="BP66" s="182"/>
      <c r="BR66" s="192" t="s">
        <v>20</v>
      </c>
      <c r="BS66" s="105">
        <v>44</v>
      </c>
      <c r="BT66" s="105">
        <v>123</v>
      </c>
      <c r="BU66" s="105">
        <v>29861</v>
      </c>
      <c r="BV66" s="105">
        <v>26394</v>
      </c>
      <c r="BW66" s="105">
        <v>16785</v>
      </c>
      <c r="BX66" s="105">
        <v>7601</v>
      </c>
      <c r="BY66" s="105">
        <v>2806</v>
      </c>
      <c r="BZ66" s="105">
        <f>市区町村別_歯科医療費!D64</f>
        <v>83614</v>
      </c>
    </row>
    <row r="67" spans="2:78" s="75" customFormat="1">
      <c r="B67" s="546"/>
      <c r="C67" s="547"/>
      <c r="D67" s="539"/>
      <c r="E67" s="226" t="s">
        <v>120</v>
      </c>
      <c r="F67" s="121">
        <v>2</v>
      </c>
      <c r="G67" s="130">
        <v>1</v>
      </c>
      <c r="H67" s="130">
        <v>47600</v>
      </c>
      <c r="I67" s="131">
        <f t="shared" si="59"/>
        <v>6.25E-2</v>
      </c>
      <c r="J67" s="131">
        <f t="shared" si="3"/>
        <v>0.5</v>
      </c>
      <c r="K67" s="156">
        <f t="shared" si="4"/>
        <v>47600</v>
      </c>
      <c r="L67" s="539"/>
      <c r="M67" s="226" t="s">
        <v>120</v>
      </c>
      <c r="N67" s="121">
        <v>15</v>
      </c>
      <c r="O67" s="130">
        <v>8</v>
      </c>
      <c r="P67" s="130">
        <v>810950</v>
      </c>
      <c r="Q67" s="131">
        <f t="shared" si="60"/>
        <v>9.5238095238095233E-2</v>
      </c>
      <c r="R67" s="131">
        <f t="shared" si="5"/>
        <v>0.53333333333333333</v>
      </c>
      <c r="S67" s="125">
        <f t="shared" si="6"/>
        <v>101368.75</v>
      </c>
      <c r="T67" s="539"/>
      <c r="U67" s="226" t="s">
        <v>120</v>
      </c>
      <c r="V67" s="121">
        <v>400</v>
      </c>
      <c r="W67" s="130">
        <v>262</v>
      </c>
      <c r="X67" s="130">
        <v>18383740</v>
      </c>
      <c r="Y67" s="131">
        <f t="shared" si="61"/>
        <v>6.0944405675738542E-2</v>
      </c>
      <c r="Z67" s="131">
        <f t="shared" si="8"/>
        <v>0.65500000000000003</v>
      </c>
      <c r="AA67" s="130">
        <f t="shared" si="9"/>
        <v>70166.946564885497</v>
      </c>
      <c r="AB67" s="539"/>
      <c r="AC67" s="226" t="s">
        <v>120</v>
      </c>
      <c r="AD67" s="121">
        <v>435</v>
      </c>
      <c r="AE67" s="130">
        <v>270</v>
      </c>
      <c r="AF67" s="130">
        <v>20526410</v>
      </c>
      <c r="AG67" s="131">
        <f t="shared" si="62"/>
        <v>6.7064083457526083E-2</v>
      </c>
      <c r="AH67" s="131">
        <f t="shared" si="11"/>
        <v>0.62068965517241381</v>
      </c>
      <c r="AI67" s="125">
        <f t="shared" si="12"/>
        <v>76023.740740740745</v>
      </c>
      <c r="AJ67" s="539"/>
      <c r="AK67" s="226" t="s">
        <v>120</v>
      </c>
      <c r="AL67" s="121">
        <v>276</v>
      </c>
      <c r="AM67" s="130">
        <v>165</v>
      </c>
      <c r="AN67" s="130">
        <v>12674020</v>
      </c>
      <c r="AO67" s="131">
        <f t="shared" si="63"/>
        <v>5.9182209469153514E-2</v>
      </c>
      <c r="AP67" s="131">
        <f t="shared" si="14"/>
        <v>0.59782608695652173</v>
      </c>
      <c r="AQ67" s="125">
        <f t="shared" si="15"/>
        <v>76812.242424242431</v>
      </c>
      <c r="AR67" s="539"/>
      <c r="AS67" s="226" t="s">
        <v>120</v>
      </c>
      <c r="AT67" s="121">
        <v>123</v>
      </c>
      <c r="AU67" s="130">
        <v>60</v>
      </c>
      <c r="AV67" s="130">
        <v>4413630</v>
      </c>
      <c r="AW67" s="131">
        <f t="shared" si="64"/>
        <v>4.0540540540540543E-2</v>
      </c>
      <c r="AX67" s="131">
        <f t="shared" si="17"/>
        <v>0.48780487804878048</v>
      </c>
      <c r="AY67" s="130">
        <f t="shared" si="18"/>
        <v>73560.5</v>
      </c>
      <c r="AZ67" s="539"/>
      <c r="BA67" s="226" t="s">
        <v>120</v>
      </c>
      <c r="BB67" s="121">
        <v>30</v>
      </c>
      <c r="BC67" s="130">
        <v>16</v>
      </c>
      <c r="BD67" s="130">
        <v>829550</v>
      </c>
      <c r="BE67" s="131">
        <f t="shared" si="65"/>
        <v>2.7118644067796609E-2</v>
      </c>
      <c r="BF67" s="131">
        <f t="shared" si="20"/>
        <v>0.53333333333333333</v>
      </c>
      <c r="BG67" s="156">
        <f t="shared" si="21"/>
        <v>51846.875</v>
      </c>
      <c r="BH67" s="539"/>
      <c r="BI67" s="226" t="s">
        <v>120</v>
      </c>
      <c r="BJ67" s="121">
        <f t="shared" si="22"/>
        <v>1281</v>
      </c>
      <c r="BK67" s="130">
        <f t="shared" si="0"/>
        <v>782</v>
      </c>
      <c r="BL67" s="130">
        <f t="shared" si="1"/>
        <v>57685900</v>
      </c>
      <c r="BM67" s="131">
        <f t="shared" si="66"/>
        <v>5.887224271625386E-2</v>
      </c>
      <c r="BN67" s="131">
        <f t="shared" si="25"/>
        <v>0.61046057767369244</v>
      </c>
      <c r="BO67" s="130">
        <f t="shared" si="26"/>
        <v>73767.135549872124</v>
      </c>
      <c r="BP67" s="182"/>
      <c r="BR67" s="192" t="s">
        <v>44</v>
      </c>
      <c r="BS67" s="105">
        <v>39</v>
      </c>
      <c r="BT67" s="105">
        <v>43</v>
      </c>
      <c r="BU67" s="105">
        <v>4075</v>
      </c>
      <c r="BV67" s="105">
        <v>3496</v>
      </c>
      <c r="BW67" s="105">
        <v>2072</v>
      </c>
      <c r="BX67" s="105">
        <v>1049</v>
      </c>
      <c r="BY67" s="105">
        <v>403</v>
      </c>
      <c r="BZ67" s="105">
        <f>市区町村別_歯科医療費!D65</f>
        <v>11177</v>
      </c>
    </row>
    <row r="68" spans="2:78" s="75" customFormat="1">
      <c r="B68" s="546"/>
      <c r="C68" s="547"/>
      <c r="D68" s="539"/>
      <c r="E68" s="226" t="s">
        <v>121</v>
      </c>
      <c r="F68" s="121">
        <v>3</v>
      </c>
      <c r="G68" s="130">
        <v>0</v>
      </c>
      <c r="H68" s="130">
        <v>0</v>
      </c>
      <c r="I68" s="131">
        <f t="shared" si="59"/>
        <v>0</v>
      </c>
      <c r="J68" s="131">
        <f t="shared" si="3"/>
        <v>0</v>
      </c>
      <c r="K68" s="156" t="str">
        <f t="shared" si="4"/>
        <v>-</v>
      </c>
      <c r="L68" s="539"/>
      <c r="M68" s="226" t="s">
        <v>121</v>
      </c>
      <c r="N68" s="121">
        <v>21</v>
      </c>
      <c r="O68" s="130">
        <v>9</v>
      </c>
      <c r="P68" s="130">
        <v>827470</v>
      </c>
      <c r="Q68" s="131">
        <f t="shared" si="60"/>
        <v>0.10714285714285714</v>
      </c>
      <c r="R68" s="131">
        <f t="shared" si="5"/>
        <v>0.42857142857142855</v>
      </c>
      <c r="S68" s="125">
        <f t="shared" si="6"/>
        <v>91941.111111111109</v>
      </c>
      <c r="T68" s="539"/>
      <c r="U68" s="226" t="s">
        <v>121</v>
      </c>
      <c r="V68" s="121">
        <v>268</v>
      </c>
      <c r="W68" s="130">
        <v>140</v>
      </c>
      <c r="X68" s="130">
        <v>9145700</v>
      </c>
      <c r="Y68" s="131">
        <f t="shared" si="61"/>
        <v>3.2565712956501514E-2</v>
      </c>
      <c r="Z68" s="131">
        <f t="shared" si="8"/>
        <v>0.52238805970149249</v>
      </c>
      <c r="AA68" s="130">
        <f t="shared" si="9"/>
        <v>65326.428571428572</v>
      </c>
      <c r="AB68" s="539"/>
      <c r="AC68" s="226" t="s">
        <v>121</v>
      </c>
      <c r="AD68" s="121">
        <v>389</v>
      </c>
      <c r="AE68" s="130">
        <v>241</v>
      </c>
      <c r="AF68" s="130">
        <v>19972990</v>
      </c>
      <c r="AG68" s="131">
        <f t="shared" si="62"/>
        <v>5.9860904123199207E-2</v>
      </c>
      <c r="AH68" s="131">
        <f t="shared" si="11"/>
        <v>0.61953727506426737</v>
      </c>
      <c r="AI68" s="125">
        <f t="shared" si="12"/>
        <v>82875.477178423243</v>
      </c>
      <c r="AJ68" s="539"/>
      <c r="AK68" s="226" t="s">
        <v>121</v>
      </c>
      <c r="AL68" s="121">
        <v>350</v>
      </c>
      <c r="AM68" s="130">
        <v>198</v>
      </c>
      <c r="AN68" s="130">
        <v>18179020</v>
      </c>
      <c r="AO68" s="131">
        <f t="shared" si="63"/>
        <v>7.1018651362984214E-2</v>
      </c>
      <c r="AP68" s="131">
        <f t="shared" si="14"/>
        <v>0.56571428571428573</v>
      </c>
      <c r="AQ68" s="125">
        <f t="shared" si="15"/>
        <v>91813.232323232325</v>
      </c>
      <c r="AR68" s="539"/>
      <c r="AS68" s="226" t="s">
        <v>121</v>
      </c>
      <c r="AT68" s="121">
        <v>202</v>
      </c>
      <c r="AU68" s="130">
        <v>108</v>
      </c>
      <c r="AV68" s="130">
        <v>8487570</v>
      </c>
      <c r="AW68" s="131">
        <f t="shared" si="64"/>
        <v>7.2972972972972977E-2</v>
      </c>
      <c r="AX68" s="131">
        <f t="shared" si="17"/>
        <v>0.53465346534653468</v>
      </c>
      <c r="AY68" s="130">
        <f t="shared" si="18"/>
        <v>78588.611111111109</v>
      </c>
      <c r="AZ68" s="539"/>
      <c r="BA68" s="226" t="s">
        <v>121</v>
      </c>
      <c r="BB68" s="121">
        <v>63</v>
      </c>
      <c r="BC68" s="130">
        <v>28</v>
      </c>
      <c r="BD68" s="130">
        <v>2635800</v>
      </c>
      <c r="BE68" s="131">
        <f t="shared" si="65"/>
        <v>4.7457627118644069E-2</v>
      </c>
      <c r="BF68" s="131">
        <f t="shared" si="20"/>
        <v>0.44444444444444442</v>
      </c>
      <c r="BG68" s="156">
        <f t="shared" si="21"/>
        <v>94135.71428571429</v>
      </c>
      <c r="BH68" s="539"/>
      <c r="BI68" s="226" t="s">
        <v>121</v>
      </c>
      <c r="BJ68" s="121">
        <f t="shared" si="22"/>
        <v>1296</v>
      </c>
      <c r="BK68" s="130">
        <f t="shared" si="0"/>
        <v>724</v>
      </c>
      <c r="BL68" s="130">
        <f t="shared" si="1"/>
        <v>59248550</v>
      </c>
      <c r="BM68" s="131">
        <f t="shared" si="66"/>
        <v>5.4505759241135286E-2</v>
      </c>
      <c r="BN68" s="131">
        <f t="shared" si="25"/>
        <v>0.55864197530864201</v>
      </c>
      <c r="BO68" s="130">
        <f t="shared" si="26"/>
        <v>81835.013812154692</v>
      </c>
      <c r="BP68" s="182"/>
      <c r="BR68" s="192" t="s">
        <v>16</v>
      </c>
      <c r="BS68" s="105">
        <v>0</v>
      </c>
      <c r="BT68" s="105">
        <v>6</v>
      </c>
      <c r="BU68" s="105">
        <v>3665</v>
      </c>
      <c r="BV68" s="105">
        <v>3196</v>
      </c>
      <c r="BW68" s="105">
        <v>1789</v>
      </c>
      <c r="BX68" s="105">
        <v>785</v>
      </c>
      <c r="BY68" s="105">
        <v>321</v>
      </c>
      <c r="BZ68" s="105">
        <f>市区町村別_歯科医療費!D66</f>
        <v>9762</v>
      </c>
    </row>
    <row r="69" spans="2:78" s="75" customFormat="1">
      <c r="B69" s="546"/>
      <c r="C69" s="547"/>
      <c r="D69" s="539"/>
      <c r="E69" s="226" t="s">
        <v>122</v>
      </c>
      <c r="F69" s="121">
        <v>3</v>
      </c>
      <c r="G69" s="130">
        <v>3</v>
      </c>
      <c r="H69" s="130">
        <v>568210</v>
      </c>
      <c r="I69" s="131">
        <f t="shared" si="59"/>
        <v>0.1875</v>
      </c>
      <c r="J69" s="131">
        <f t="shared" si="3"/>
        <v>1</v>
      </c>
      <c r="K69" s="156">
        <f t="shared" si="4"/>
        <v>189403.33333333334</v>
      </c>
      <c r="L69" s="539"/>
      <c r="M69" s="226" t="s">
        <v>122</v>
      </c>
      <c r="N69" s="121">
        <v>5</v>
      </c>
      <c r="O69" s="130">
        <v>2</v>
      </c>
      <c r="P69" s="130">
        <v>300500</v>
      </c>
      <c r="Q69" s="131">
        <f t="shared" si="60"/>
        <v>2.3809523809523808E-2</v>
      </c>
      <c r="R69" s="131">
        <f t="shared" si="5"/>
        <v>0.4</v>
      </c>
      <c r="S69" s="125">
        <f t="shared" si="6"/>
        <v>150250</v>
      </c>
      <c r="T69" s="539"/>
      <c r="U69" s="226" t="s">
        <v>122</v>
      </c>
      <c r="V69" s="121">
        <v>208</v>
      </c>
      <c r="W69" s="130">
        <v>131</v>
      </c>
      <c r="X69" s="130">
        <v>10459700</v>
      </c>
      <c r="Y69" s="131">
        <f t="shared" si="61"/>
        <v>3.0472202837869271E-2</v>
      </c>
      <c r="Z69" s="131">
        <f t="shared" si="8"/>
        <v>0.62980769230769229</v>
      </c>
      <c r="AA69" s="130">
        <f t="shared" si="9"/>
        <v>79845.038167938925</v>
      </c>
      <c r="AB69" s="539"/>
      <c r="AC69" s="226" t="s">
        <v>122</v>
      </c>
      <c r="AD69" s="121">
        <v>251</v>
      </c>
      <c r="AE69" s="130">
        <v>166</v>
      </c>
      <c r="AF69" s="130">
        <v>13811830</v>
      </c>
      <c r="AG69" s="131">
        <f t="shared" si="62"/>
        <v>4.1231992051664182E-2</v>
      </c>
      <c r="AH69" s="131">
        <f t="shared" si="11"/>
        <v>0.66135458167330674</v>
      </c>
      <c r="AI69" s="125">
        <f t="shared" si="12"/>
        <v>83203.795180722896</v>
      </c>
      <c r="AJ69" s="539"/>
      <c r="AK69" s="226" t="s">
        <v>122</v>
      </c>
      <c r="AL69" s="121">
        <v>167</v>
      </c>
      <c r="AM69" s="130">
        <v>93</v>
      </c>
      <c r="AN69" s="130">
        <v>7937600</v>
      </c>
      <c r="AO69" s="131">
        <f t="shared" si="63"/>
        <v>3.3357245337159253E-2</v>
      </c>
      <c r="AP69" s="131">
        <f t="shared" si="14"/>
        <v>0.55688622754491013</v>
      </c>
      <c r="AQ69" s="125">
        <f t="shared" si="15"/>
        <v>85350.537634408596</v>
      </c>
      <c r="AR69" s="539"/>
      <c r="AS69" s="226" t="s">
        <v>122</v>
      </c>
      <c r="AT69" s="121">
        <v>100</v>
      </c>
      <c r="AU69" s="130">
        <v>59</v>
      </c>
      <c r="AV69" s="130">
        <v>6669720</v>
      </c>
      <c r="AW69" s="131">
        <f t="shared" si="64"/>
        <v>3.9864864864864867E-2</v>
      </c>
      <c r="AX69" s="131">
        <f t="shared" si="17"/>
        <v>0.59</v>
      </c>
      <c r="AY69" s="130">
        <f t="shared" si="18"/>
        <v>113046.10169491525</v>
      </c>
      <c r="AZ69" s="539"/>
      <c r="BA69" s="226" t="s">
        <v>122</v>
      </c>
      <c r="BB69" s="121">
        <v>25</v>
      </c>
      <c r="BC69" s="130">
        <v>17</v>
      </c>
      <c r="BD69" s="130">
        <v>1977000</v>
      </c>
      <c r="BE69" s="131">
        <f t="shared" si="65"/>
        <v>2.8813559322033899E-2</v>
      </c>
      <c r="BF69" s="131">
        <f t="shared" si="20"/>
        <v>0.68</v>
      </c>
      <c r="BG69" s="156">
        <f t="shared" si="21"/>
        <v>116294.11764705883</v>
      </c>
      <c r="BH69" s="539"/>
      <c r="BI69" s="226" t="s">
        <v>122</v>
      </c>
      <c r="BJ69" s="121">
        <f t="shared" si="22"/>
        <v>759</v>
      </c>
      <c r="BK69" s="130">
        <f t="shared" si="0"/>
        <v>471</v>
      </c>
      <c r="BL69" s="130">
        <f t="shared" si="1"/>
        <v>41724560</v>
      </c>
      <c r="BM69" s="131">
        <f t="shared" si="66"/>
        <v>3.5458857185876685E-2</v>
      </c>
      <c r="BN69" s="131">
        <f t="shared" si="25"/>
        <v>0.62055335968379444</v>
      </c>
      <c r="BO69" s="130">
        <f t="shared" si="26"/>
        <v>88587.176220806796</v>
      </c>
      <c r="BP69" s="182"/>
      <c r="BR69" s="192" t="s">
        <v>17</v>
      </c>
      <c r="BS69" s="105">
        <v>9</v>
      </c>
      <c r="BT69" s="105">
        <v>42</v>
      </c>
      <c r="BU69" s="105">
        <v>5255</v>
      </c>
      <c r="BV69" s="105">
        <v>4642</v>
      </c>
      <c r="BW69" s="105">
        <v>2786</v>
      </c>
      <c r="BX69" s="105">
        <v>1209</v>
      </c>
      <c r="BY69" s="105">
        <v>463</v>
      </c>
      <c r="BZ69" s="105">
        <f>市区町村別_歯科医療費!D67</f>
        <v>14406</v>
      </c>
    </row>
    <row r="70" spans="2:78" s="75" customFormat="1">
      <c r="B70" s="546"/>
      <c r="C70" s="547"/>
      <c r="D70" s="539"/>
      <c r="E70" s="226" t="s">
        <v>123</v>
      </c>
      <c r="F70" s="121">
        <v>4</v>
      </c>
      <c r="G70" s="130">
        <v>3</v>
      </c>
      <c r="H70" s="130">
        <v>252810</v>
      </c>
      <c r="I70" s="131">
        <f t="shared" si="59"/>
        <v>0.1875</v>
      </c>
      <c r="J70" s="131">
        <f t="shared" si="3"/>
        <v>0.75</v>
      </c>
      <c r="K70" s="156">
        <f t="shared" si="4"/>
        <v>84270</v>
      </c>
      <c r="L70" s="539"/>
      <c r="M70" s="226" t="s">
        <v>123</v>
      </c>
      <c r="N70" s="121">
        <v>42</v>
      </c>
      <c r="O70" s="130">
        <v>21</v>
      </c>
      <c r="P70" s="130">
        <v>2706560</v>
      </c>
      <c r="Q70" s="131">
        <f t="shared" si="60"/>
        <v>0.25</v>
      </c>
      <c r="R70" s="131">
        <f t="shared" si="5"/>
        <v>0.5</v>
      </c>
      <c r="S70" s="125">
        <f t="shared" si="6"/>
        <v>128883.80952380953</v>
      </c>
      <c r="T70" s="539"/>
      <c r="U70" s="226" t="s">
        <v>123</v>
      </c>
      <c r="V70" s="121">
        <v>1647</v>
      </c>
      <c r="W70" s="130">
        <v>1058</v>
      </c>
      <c r="X70" s="130">
        <v>80677710</v>
      </c>
      <c r="Y70" s="131">
        <f t="shared" si="61"/>
        <v>0.24610374505699001</v>
      </c>
      <c r="Z70" s="131">
        <f t="shared" si="8"/>
        <v>0.64238008500303578</v>
      </c>
      <c r="AA70" s="130">
        <f t="shared" si="9"/>
        <v>76254.924385633276</v>
      </c>
      <c r="AB70" s="539"/>
      <c r="AC70" s="226" t="s">
        <v>123</v>
      </c>
      <c r="AD70" s="121">
        <v>1665</v>
      </c>
      <c r="AE70" s="130">
        <v>1107</v>
      </c>
      <c r="AF70" s="130">
        <v>87520430</v>
      </c>
      <c r="AG70" s="131">
        <f t="shared" si="62"/>
        <v>0.27496274217585692</v>
      </c>
      <c r="AH70" s="131">
        <f t="shared" si="11"/>
        <v>0.66486486486486485</v>
      </c>
      <c r="AI70" s="125">
        <f t="shared" si="12"/>
        <v>79060.912375790431</v>
      </c>
      <c r="AJ70" s="539"/>
      <c r="AK70" s="226" t="s">
        <v>123</v>
      </c>
      <c r="AL70" s="121">
        <v>1022</v>
      </c>
      <c r="AM70" s="130">
        <v>601</v>
      </c>
      <c r="AN70" s="130">
        <v>46506630</v>
      </c>
      <c r="AO70" s="131">
        <f t="shared" si="63"/>
        <v>0.21556671449067433</v>
      </c>
      <c r="AP70" s="131">
        <f t="shared" si="14"/>
        <v>0.5880626223091977</v>
      </c>
      <c r="AQ70" s="125">
        <f t="shared" si="15"/>
        <v>77382.079866888525</v>
      </c>
      <c r="AR70" s="539"/>
      <c r="AS70" s="226" t="s">
        <v>123</v>
      </c>
      <c r="AT70" s="121">
        <v>453</v>
      </c>
      <c r="AU70" s="130">
        <v>242</v>
      </c>
      <c r="AV70" s="130">
        <v>19276390</v>
      </c>
      <c r="AW70" s="131">
        <f t="shared" si="64"/>
        <v>0.16351351351351351</v>
      </c>
      <c r="AX70" s="131">
        <f t="shared" si="17"/>
        <v>0.5342163355408388</v>
      </c>
      <c r="AY70" s="130">
        <f t="shared" si="18"/>
        <v>79654.504132231406</v>
      </c>
      <c r="AZ70" s="539"/>
      <c r="BA70" s="226" t="s">
        <v>123</v>
      </c>
      <c r="BB70" s="121">
        <v>123</v>
      </c>
      <c r="BC70" s="130">
        <v>68</v>
      </c>
      <c r="BD70" s="130">
        <v>4222480</v>
      </c>
      <c r="BE70" s="131">
        <f t="shared" si="65"/>
        <v>0.11525423728813559</v>
      </c>
      <c r="BF70" s="131">
        <f t="shared" si="20"/>
        <v>0.55284552845528456</v>
      </c>
      <c r="BG70" s="156">
        <f t="shared" si="21"/>
        <v>62095.294117647056</v>
      </c>
      <c r="BH70" s="539"/>
      <c r="BI70" s="226" t="s">
        <v>123</v>
      </c>
      <c r="BJ70" s="121">
        <f t="shared" si="22"/>
        <v>4956</v>
      </c>
      <c r="BK70" s="130">
        <f t="shared" si="0"/>
        <v>3100</v>
      </c>
      <c r="BL70" s="130">
        <f t="shared" si="1"/>
        <v>241163010</v>
      </c>
      <c r="BM70" s="131">
        <f t="shared" si="66"/>
        <v>0.23338101332530303</v>
      </c>
      <c r="BN70" s="131">
        <f t="shared" si="25"/>
        <v>0.62550443906376108</v>
      </c>
      <c r="BO70" s="130">
        <f t="shared" si="26"/>
        <v>77794.519354838703</v>
      </c>
      <c r="BP70" s="182"/>
      <c r="BR70" s="192" t="s">
        <v>26</v>
      </c>
      <c r="BS70" s="105">
        <v>9</v>
      </c>
      <c r="BT70" s="105">
        <v>16</v>
      </c>
      <c r="BU70" s="105">
        <v>3749</v>
      </c>
      <c r="BV70" s="105">
        <v>3183</v>
      </c>
      <c r="BW70" s="105">
        <v>2040</v>
      </c>
      <c r="BX70" s="105">
        <v>1077</v>
      </c>
      <c r="BY70" s="105">
        <v>470</v>
      </c>
      <c r="BZ70" s="105">
        <f>市区町村別_歯科医療費!D68</f>
        <v>10544</v>
      </c>
    </row>
    <row r="71" spans="2:78" s="75" customFormat="1">
      <c r="B71" s="546"/>
      <c r="C71" s="547"/>
      <c r="D71" s="539"/>
      <c r="E71" s="226" t="s">
        <v>124</v>
      </c>
      <c r="F71" s="121">
        <v>0</v>
      </c>
      <c r="G71" s="130">
        <v>0</v>
      </c>
      <c r="H71" s="130">
        <v>0</v>
      </c>
      <c r="I71" s="131">
        <f t="shared" si="59"/>
        <v>0</v>
      </c>
      <c r="J71" s="131" t="str">
        <f t="shared" si="3"/>
        <v>-</v>
      </c>
      <c r="K71" s="156" t="str">
        <f t="shared" si="4"/>
        <v>-</v>
      </c>
      <c r="L71" s="539"/>
      <c r="M71" s="226" t="s">
        <v>124</v>
      </c>
      <c r="N71" s="121">
        <v>14</v>
      </c>
      <c r="O71" s="130">
        <v>6</v>
      </c>
      <c r="P71" s="130">
        <v>730920</v>
      </c>
      <c r="Q71" s="131">
        <f t="shared" si="60"/>
        <v>7.1428571428571425E-2</v>
      </c>
      <c r="R71" s="131">
        <f t="shared" si="5"/>
        <v>0.42857142857142855</v>
      </c>
      <c r="S71" s="125">
        <f t="shared" si="6"/>
        <v>121820</v>
      </c>
      <c r="T71" s="539"/>
      <c r="U71" s="226" t="s">
        <v>124</v>
      </c>
      <c r="V71" s="121">
        <v>364</v>
      </c>
      <c r="W71" s="130">
        <v>228</v>
      </c>
      <c r="X71" s="130">
        <v>18361660</v>
      </c>
      <c r="Y71" s="131">
        <f t="shared" si="61"/>
        <v>5.3035589672016749E-2</v>
      </c>
      <c r="Z71" s="131">
        <f t="shared" si="8"/>
        <v>0.62637362637362637</v>
      </c>
      <c r="AA71" s="130">
        <f t="shared" si="9"/>
        <v>80533.596491228076</v>
      </c>
      <c r="AB71" s="539"/>
      <c r="AC71" s="226" t="s">
        <v>124</v>
      </c>
      <c r="AD71" s="121">
        <v>454</v>
      </c>
      <c r="AE71" s="130">
        <v>285</v>
      </c>
      <c r="AF71" s="130">
        <v>21828350</v>
      </c>
      <c r="AG71" s="131">
        <f t="shared" si="62"/>
        <v>7.0789865871833085E-2</v>
      </c>
      <c r="AH71" s="131">
        <f t="shared" si="11"/>
        <v>0.6277533039647577</v>
      </c>
      <c r="AI71" s="125">
        <f t="shared" si="12"/>
        <v>76590.701754385969</v>
      </c>
      <c r="AJ71" s="539"/>
      <c r="AK71" s="226" t="s">
        <v>124</v>
      </c>
      <c r="AL71" s="121">
        <v>383</v>
      </c>
      <c r="AM71" s="130">
        <v>225</v>
      </c>
      <c r="AN71" s="130">
        <v>18835530</v>
      </c>
      <c r="AO71" s="131">
        <f t="shared" si="63"/>
        <v>8.0703012912482067E-2</v>
      </c>
      <c r="AP71" s="131">
        <f t="shared" si="14"/>
        <v>0.58746736292428203</v>
      </c>
      <c r="AQ71" s="125">
        <f t="shared" si="15"/>
        <v>83713.46666666666</v>
      </c>
      <c r="AR71" s="539"/>
      <c r="AS71" s="226" t="s">
        <v>124</v>
      </c>
      <c r="AT71" s="121">
        <v>223</v>
      </c>
      <c r="AU71" s="130">
        <v>126</v>
      </c>
      <c r="AV71" s="130">
        <v>11339320</v>
      </c>
      <c r="AW71" s="131">
        <f t="shared" si="64"/>
        <v>8.513513513513514E-2</v>
      </c>
      <c r="AX71" s="131">
        <f t="shared" si="17"/>
        <v>0.56502242152466364</v>
      </c>
      <c r="AY71" s="130">
        <f t="shared" si="18"/>
        <v>89994.60317460318</v>
      </c>
      <c r="AZ71" s="539"/>
      <c r="BA71" s="226" t="s">
        <v>124</v>
      </c>
      <c r="BB71" s="121">
        <v>78</v>
      </c>
      <c r="BC71" s="130">
        <v>42</v>
      </c>
      <c r="BD71" s="130">
        <v>3306290</v>
      </c>
      <c r="BE71" s="131">
        <f t="shared" si="65"/>
        <v>7.1186440677966104E-2</v>
      </c>
      <c r="BF71" s="131">
        <f t="shared" si="20"/>
        <v>0.53846153846153844</v>
      </c>
      <c r="BG71" s="156">
        <f t="shared" si="21"/>
        <v>78721.190476190473</v>
      </c>
      <c r="BH71" s="539"/>
      <c r="BI71" s="226" t="s">
        <v>124</v>
      </c>
      <c r="BJ71" s="121">
        <f t="shared" si="22"/>
        <v>1516</v>
      </c>
      <c r="BK71" s="130">
        <f t="shared" ref="BK71:BK134" si="67">SUM(G71,O71,W71,AE71,AM71,AU71,BC71)</f>
        <v>912</v>
      </c>
      <c r="BL71" s="130">
        <f t="shared" ref="BL71:BL134" si="68">SUM(H71,P71,X71,AF71,AN71,AV71,BD71)</f>
        <v>74402070</v>
      </c>
      <c r="BM71" s="131">
        <f t="shared" si="66"/>
        <v>6.8659188436347204E-2</v>
      </c>
      <c r="BN71" s="131">
        <f t="shared" si="25"/>
        <v>0.60158311345646442</v>
      </c>
      <c r="BO71" s="130">
        <f t="shared" si="26"/>
        <v>81581.21710526316</v>
      </c>
      <c r="BP71" s="182"/>
      <c r="BR71" s="192" t="s">
        <v>45</v>
      </c>
      <c r="BS71" s="105">
        <v>45</v>
      </c>
      <c r="BT71" s="105">
        <v>108</v>
      </c>
      <c r="BU71" s="105">
        <v>4077</v>
      </c>
      <c r="BV71" s="105">
        <v>3451</v>
      </c>
      <c r="BW71" s="105">
        <v>1903</v>
      </c>
      <c r="BX71" s="105">
        <v>965</v>
      </c>
      <c r="BY71" s="105">
        <v>411</v>
      </c>
      <c r="BZ71" s="105">
        <f>市区町村別_歯科医療費!D69</f>
        <v>10960</v>
      </c>
    </row>
    <row r="72" spans="2:78" s="75" customFormat="1">
      <c r="B72" s="546"/>
      <c r="C72" s="547"/>
      <c r="D72" s="539"/>
      <c r="E72" s="223" t="s">
        <v>117</v>
      </c>
      <c r="F72" s="123">
        <v>0</v>
      </c>
      <c r="G72" s="134">
        <v>0</v>
      </c>
      <c r="H72" s="134">
        <v>0</v>
      </c>
      <c r="I72" s="135">
        <f t="shared" si="59"/>
        <v>0</v>
      </c>
      <c r="J72" s="135" t="str">
        <f t="shared" ref="J72:J135" si="69">IFERROR(G72/F72,"-")</f>
        <v>-</v>
      </c>
      <c r="K72" s="176" t="str">
        <f t="shared" ref="K72:K135" si="70">IFERROR(H72/G72,"-")</f>
        <v>-</v>
      </c>
      <c r="L72" s="539"/>
      <c r="M72" s="223" t="s">
        <v>117</v>
      </c>
      <c r="N72" s="123">
        <v>6</v>
      </c>
      <c r="O72" s="134">
        <v>2</v>
      </c>
      <c r="P72" s="134">
        <v>123950</v>
      </c>
      <c r="Q72" s="135">
        <f t="shared" si="60"/>
        <v>2.3809523809523808E-2</v>
      </c>
      <c r="R72" s="135">
        <f t="shared" ref="R72:R135" si="71">IFERROR(O72/N72,"-")</f>
        <v>0.33333333333333331</v>
      </c>
      <c r="S72" s="127">
        <f t="shared" ref="S72:S135" si="72">IFERROR(P72/O72,"-")</f>
        <v>61975</v>
      </c>
      <c r="T72" s="539"/>
      <c r="U72" s="223" t="s">
        <v>117</v>
      </c>
      <c r="V72" s="123">
        <v>334</v>
      </c>
      <c r="W72" s="134">
        <v>195</v>
      </c>
      <c r="X72" s="134">
        <v>12970040</v>
      </c>
      <c r="Y72" s="135">
        <f t="shared" si="61"/>
        <v>4.5359385903698535E-2</v>
      </c>
      <c r="Z72" s="135">
        <f t="shared" ref="Z72:Z135" si="73">IFERROR(W72/V72,"-")</f>
        <v>0.58383233532934131</v>
      </c>
      <c r="AA72" s="134">
        <f t="shared" ref="AA72:AA135" si="74">IFERROR(X72/W72,"-")</f>
        <v>66513.025641025641</v>
      </c>
      <c r="AB72" s="539"/>
      <c r="AC72" s="223" t="s">
        <v>117</v>
      </c>
      <c r="AD72" s="123">
        <v>190</v>
      </c>
      <c r="AE72" s="134">
        <v>100</v>
      </c>
      <c r="AF72" s="134">
        <v>8278670</v>
      </c>
      <c r="AG72" s="135">
        <f t="shared" si="62"/>
        <v>2.4838549428713365E-2</v>
      </c>
      <c r="AH72" s="135">
        <f t="shared" ref="AH72:AH135" si="75">IFERROR(AE72/AD72,"-")</f>
        <v>0.52631578947368418</v>
      </c>
      <c r="AI72" s="127">
        <f t="shared" ref="AI72:AI135" si="76">IFERROR(AF72/AE72,"-")</f>
        <v>82786.7</v>
      </c>
      <c r="AJ72" s="539"/>
      <c r="AK72" s="223" t="s">
        <v>117</v>
      </c>
      <c r="AL72" s="123">
        <v>131</v>
      </c>
      <c r="AM72" s="134">
        <v>57</v>
      </c>
      <c r="AN72" s="134">
        <v>5729490</v>
      </c>
      <c r="AO72" s="135">
        <f t="shared" si="63"/>
        <v>2.0444763271162122E-2</v>
      </c>
      <c r="AP72" s="135">
        <f t="shared" ref="AP72:AP135" si="77">IFERROR(AM72/AL72,"-")</f>
        <v>0.4351145038167939</v>
      </c>
      <c r="AQ72" s="127">
        <f t="shared" ref="AQ72:AQ135" si="78">IFERROR(AN72/AM72,"-")</f>
        <v>100517.36842105263</v>
      </c>
      <c r="AR72" s="539"/>
      <c r="AS72" s="223" t="s">
        <v>117</v>
      </c>
      <c r="AT72" s="123">
        <v>64</v>
      </c>
      <c r="AU72" s="134">
        <v>28</v>
      </c>
      <c r="AV72" s="134">
        <v>3426260</v>
      </c>
      <c r="AW72" s="135">
        <f t="shared" si="64"/>
        <v>1.891891891891892E-2</v>
      </c>
      <c r="AX72" s="135">
        <f t="shared" ref="AX72:AX135" si="79">IFERROR(AU72/AT72,"-")</f>
        <v>0.4375</v>
      </c>
      <c r="AY72" s="134">
        <f t="shared" ref="AY72:AY135" si="80">IFERROR(AV72/AU72,"-")</f>
        <v>122366.42857142857</v>
      </c>
      <c r="AZ72" s="539"/>
      <c r="BA72" s="223" t="s">
        <v>117</v>
      </c>
      <c r="BB72" s="123">
        <v>31</v>
      </c>
      <c r="BC72" s="134">
        <v>17</v>
      </c>
      <c r="BD72" s="134">
        <v>2538200</v>
      </c>
      <c r="BE72" s="135">
        <f t="shared" si="65"/>
        <v>2.8813559322033899E-2</v>
      </c>
      <c r="BF72" s="135">
        <f t="shared" ref="BF72:BF135" si="81">IFERROR(BC72/BB72,"-")</f>
        <v>0.54838709677419351</v>
      </c>
      <c r="BG72" s="176">
        <f t="shared" ref="BG72:BG135" si="82">IFERROR(BD72/BC72,"-")</f>
        <v>149305.88235294117</v>
      </c>
      <c r="BH72" s="539"/>
      <c r="BI72" s="223" t="s">
        <v>117</v>
      </c>
      <c r="BJ72" s="123">
        <f t="shared" ref="BJ72:BJ135" si="83">SUM(F72,N72,V72,AD72,AL72,AT72,BB72)</f>
        <v>756</v>
      </c>
      <c r="BK72" s="134">
        <f t="shared" si="67"/>
        <v>399</v>
      </c>
      <c r="BL72" s="134">
        <f t="shared" si="68"/>
        <v>33066610</v>
      </c>
      <c r="BM72" s="135">
        <f t="shared" si="66"/>
        <v>3.0038394940901905E-2</v>
      </c>
      <c r="BN72" s="135">
        <f t="shared" ref="BN72:BN135" si="84">IFERROR(BK72/BJ72,"-")</f>
        <v>0.52777777777777779</v>
      </c>
      <c r="BO72" s="134">
        <f t="shared" ref="BO72:BO135" si="85">IFERROR(BL72/BK72,"-")</f>
        <v>82873.709273182962</v>
      </c>
      <c r="BP72" s="182"/>
      <c r="BR72" s="192" t="s">
        <v>10</v>
      </c>
      <c r="BS72" s="105">
        <v>4</v>
      </c>
      <c r="BT72" s="105">
        <v>25</v>
      </c>
      <c r="BU72" s="105">
        <v>2101</v>
      </c>
      <c r="BV72" s="105">
        <v>1637</v>
      </c>
      <c r="BW72" s="105">
        <v>987</v>
      </c>
      <c r="BX72" s="105">
        <v>513</v>
      </c>
      <c r="BY72" s="105">
        <v>241</v>
      </c>
      <c r="BZ72" s="105">
        <f>市区町村別_歯科医療費!D70</f>
        <v>5508</v>
      </c>
    </row>
    <row r="73" spans="2:78" s="75" customFormat="1">
      <c r="B73" s="546">
        <v>7</v>
      </c>
      <c r="C73" s="547" t="s">
        <v>72</v>
      </c>
      <c r="D73" s="539">
        <f>BS14</f>
        <v>24</v>
      </c>
      <c r="E73" s="224" t="s">
        <v>104</v>
      </c>
      <c r="F73" s="120">
        <v>11</v>
      </c>
      <c r="G73" s="128">
        <v>5</v>
      </c>
      <c r="H73" s="128">
        <v>607080</v>
      </c>
      <c r="I73" s="129">
        <f>IFERROR(G73/$D$73,"-")</f>
        <v>0.20833333333333334</v>
      </c>
      <c r="J73" s="129">
        <f t="shared" si="69"/>
        <v>0.45454545454545453</v>
      </c>
      <c r="K73" s="155">
        <f t="shared" si="70"/>
        <v>121416</v>
      </c>
      <c r="L73" s="539">
        <f>BT14</f>
        <v>89</v>
      </c>
      <c r="M73" s="224" t="s">
        <v>104</v>
      </c>
      <c r="N73" s="120">
        <v>60</v>
      </c>
      <c r="O73" s="128">
        <v>39</v>
      </c>
      <c r="P73" s="128">
        <v>4053670</v>
      </c>
      <c r="Q73" s="129">
        <f>IFERROR(O73/$L$73,"-")</f>
        <v>0.43820224719101125</v>
      </c>
      <c r="R73" s="129">
        <f t="shared" si="71"/>
        <v>0.65</v>
      </c>
      <c r="S73" s="124">
        <f t="shared" si="72"/>
        <v>103940.25641025641</v>
      </c>
      <c r="T73" s="539">
        <f>BU14</f>
        <v>4137</v>
      </c>
      <c r="U73" s="224" t="s">
        <v>104</v>
      </c>
      <c r="V73" s="120">
        <v>2185</v>
      </c>
      <c r="W73" s="128">
        <v>1341</v>
      </c>
      <c r="X73" s="128">
        <v>92845470</v>
      </c>
      <c r="Y73" s="129">
        <f>IFERROR(W73/$T$73,"-")</f>
        <v>0.32414793328498914</v>
      </c>
      <c r="Z73" s="129">
        <f t="shared" si="73"/>
        <v>0.61372997711670485</v>
      </c>
      <c r="AA73" s="128">
        <f t="shared" si="74"/>
        <v>69235.995525727063</v>
      </c>
      <c r="AB73" s="539">
        <f>BV14</f>
        <v>3563</v>
      </c>
      <c r="AC73" s="224" t="s">
        <v>104</v>
      </c>
      <c r="AD73" s="120">
        <v>2121</v>
      </c>
      <c r="AE73" s="128">
        <v>1311</v>
      </c>
      <c r="AF73" s="128">
        <v>105332790</v>
      </c>
      <c r="AG73" s="129">
        <f>IFERROR(AE73/$AB$73,"-")</f>
        <v>0.3679483581251754</v>
      </c>
      <c r="AH73" s="129">
        <f t="shared" si="75"/>
        <v>0.61810466760961813</v>
      </c>
      <c r="AI73" s="124">
        <f t="shared" si="76"/>
        <v>80345.377574370708</v>
      </c>
      <c r="AJ73" s="539">
        <f>BW14</f>
        <v>2423</v>
      </c>
      <c r="AK73" s="224" t="s">
        <v>104</v>
      </c>
      <c r="AL73" s="120">
        <v>1444</v>
      </c>
      <c r="AM73" s="128">
        <v>849</v>
      </c>
      <c r="AN73" s="128">
        <v>69176180</v>
      </c>
      <c r="AO73" s="129">
        <f>IFERROR(AM73/$AJ$73,"-")</f>
        <v>0.35039207593891869</v>
      </c>
      <c r="AP73" s="129">
        <f t="shared" si="77"/>
        <v>0.58795013850415512</v>
      </c>
      <c r="AQ73" s="124">
        <f t="shared" si="78"/>
        <v>81479.599528857478</v>
      </c>
      <c r="AR73" s="539">
        <f>BX14</f>
        <v>1236</v>
      </c>
      <c r="AS73" s="224" t="s">
        <v>104</v>
      </c>
      <c r="AT73" s="120">
        <v>620</v>
      </c>
      <c r="AU73" s="128">
        <v>343</v>
      </c>
      <c r="AV73" s="128">
        <v>29914510</v>
      </c>
      <c r="AW73" s="129">
        <f>IFERROR(AU73/$AR$73,"-")</f>
        <v>0.27750809061488674</v>
      </c>
      <c r="AX73" s="129">
        <f t="shared" si="79"/>
        <v>0.5532258064516129</v>
      </c>
      <c r="AY73" s="128">
        <f t="shared" si="80"/>
        <v>87214.314868804664</v>
      </c>
      <c r="AZ73" s="539">
        <f>BY14</f>
        <v>522</v>
      </c>
      <c r="BA73" s="224" t="s">
        <v>104</v>
      </c>
      <c r="BB73" s="120">
        <v>201</v>
      </c>
      <c r="BC73" s="128">
        <v>123</v>
      </c>
      <c r="BD73" s="128">
        <v>11795670</v>
      </c>
      <c r="BE73" s="129">
        <f>IFERROR(BC73/$AZ$73,"-")</f>
        <v>0.23563218390804597</v>
      </c>
      <c r="BF73" s="129">
        <f t="shared" si="81"/>
        <v>0.61194029850746268</v>
      </c>
      <c r="BG73" s="155">
        <f t="shared" si="82"/>
        <v>95899.756097560981</v>
      </c>
      <c r="BH73" s="539">
        <f>BZ14</f>
        <v>11994</v>
      </c>
      <c r="BI73" s="224" t="s">
        <v>104</v>
      </c>
      <c r="BJ73" s="120">
        <f t="shared" si="83"/>
        <v>6642</v>
      </c>
      <c r="BK73" s="128">
        <f t="shared" si="67"/>
        <v>4011</v>
      </c>
      <c r="BL73" s="128">
        <f t="shared" si="68"/>
        <v>313725370</v>
      </c>
      <c r="BM73" s="129">
        <f>IFERROR(BK73/$BH$73,"-")</f>
        <v>0.33441720860430213</v>
      </c>
      <c r="BN73" s="129">
        <f t="shared" si="84"/>
        <v>0.60388437217705515</v>
      </c>
      <c r="BO73" s="128">
        <f t="shared" si="85"/>
        <v>78216.247818499134</v>
      </c>
      <c r="BP73" s="182"/>
      <c r="BR73" s="192" t="s">
        <v>5</v>
      </c>
      <c r="BS73" s="105">
        <v>5</v>
      </c>
      <c r="BT73" s="105">
        <v>10</v>
      </c>
      <c r="BU73" s="105">
        <v>2212</v>
      </c>
      <c r="BV73" s="105">
        <v>1738</v>
      </c>
      <c r="BW73" s="105">
        <v>995</v>
      </c>
      <c r="BX73" s="105">
        <v>478</v>
      </c>
      <c r="BY73" s="105">
        <v>232</v>
      </c>
      <c r="BZ73" s="105">
        <f>市区町村別_歯科医療費!D71</f>
        <v>5670</v>
      </c>
    </row>
    <row r="74" spans="2:78" s="75" customFormat="1">
      <c r="B74" s="546"/>
      <c r="C74" s="547"/>
      <c r="D74" s="539"/>
      <c r="E74" s="225" t="s">
        <v>136</v>
      </c>
      <c r="F74" s="121">
        <v>4</v>
      </c>
      <c r="G74" s="130">
        <v>3</v>
      </c>
      <c r="H74" s="130">
        <v>157200</v>
      </c>
      <c r="I74" s="131">
        <f t="shared" ref="I74:I83" si="86">IFERROR(G74/$D$73,"-")</f>
        <v>0.125</v>
      </c>
      <c r="J74" s="131">
        <f t="shared" si="69"/>
        <v>0.75</v>
      </c>
      <c r="K74" s="156">
        <f t="shared" si="70"/>
        <v>52400</v>
      </c>
      <c r="L74" s="539"/>
      <c r="M74" s="225" t="s">
        <v>136</v>
      </c>
      <c r="N74" s="121">
        <v>46</v>
      </c>
      <c r="O74" s="130">
        <v>31</v>
      </c>
      <c r="P74" s="130">
        <v>2164610</v>
      </c>
      <c r="Q74" s="131">
        <f t="shared" ref="Q74:Q83" si="87">IFERROR(O74/$L$73,"-")</f>
        <v>0.34831460674157305</v>
      </c>
      <c r="R74" s="131">
        <f t="shared" si="71"/>
        <v>0.67391304347826086</v>
      </c>
      <c r="S74" s="125">
        <f t="shared" si="72"/>
        <v>69826.129032258061</v>
      </c>
      <c r="T74" s="539"/>
      <c r="U74" s="225" t="s">
        <v>136</v>
      </c>
      <c r="V74" s="121">
        <v>1809</v>
      </c>
      <c r="W74" s="130">
        <v>1124</v>
      </c>
      <c r="X74" s="130">
        <v>73505610</v>
      </c>
      <c r="Y74" s="131">
        <f t="shared" ref="Y74:Y83" si="88">IFERROR(W74/$T$73,"-")</f>
        <v>0.27169446458786561</v>
      </c>
      <c r="Z74" s="131">
        <f t="shared" si="73"/>
        <v>0.62133775566611382</v>
      </c>
      <c r="AA74" s="130">
        <f t="shared" si="74"/>
        <v>65396.450177935942</v>
      </c>
      <c r="AB74" s="539"/>
      <c r="AC74" s="225" t="s">
        <v>136</v>
      </c>
      <c r="AD74" s="121">
        <v>1657</v>
      </c>
      <c r="AE74" s="130">
        <v>997</v>
      </c>
      <c r="AF74" s="130">
        <v>78285980</v>
      </c>
      <c r="AG74" s="131">
        <f t="shared" ref="AG74:AG83" si="89">IFERROR(AE74/$AB$73,"-")</f>
        <v>0.27982037608756666</v>
      </c>
      <c r="AH74" s="131">
        <f t="shared" si="75"/>
        <v>0.60168980084490042</v>
      </c>
      <c r="AI74" s="125">
        <f t="shared" si="76"/>
        <v>78521.544633901707</v>
      </c>
      <c r="AJ74" s="539"/>
      <c r="AK74" s="225" t="s">
        <v>136</v>
      </c>
      <c r="AL74" s="121">
        <v>998</v>
      </c>
      <c r="AM74" s="130">
        <v>569</v>
      </c>
      <c r="AN74" s="130">
        <v>45966540</v>
      </c>
      <c r="AO74" s="131">
        <f t="shared" ref="AO74:AO83" si="90">IFERROR(AM74/$AJ$73,"-")</f>
        <v>0.23483285183656624</v>
      </c>
      <c r="AP74" s="131">
        <f t="shared" si="77"/>
        <v>0.5701402805611222</v>
      </c>
      <c r="AQ74" s="125">
        <f t="shared" si="78"/>
        <v>80784.780316344462</v>
      </c>
      <c r="AR74" s="539"/>
      <c r="AS74" s="225" t="s">
        <v>136</v>
      </c>
      <c r="AT74" s="121">
        <v>369</v>
      </c>
      <c r="AU74" s="130">
        <v>198</v>
      </c>
      <c r="AV74" s="130">
        <v>17372940</v>
      </c>
      <c r="AW74" s="131">
        <f t="shared" ref="AW74:AW83" si="91">IFERROR(AU74/$AR$73,"-")</f>
        <v>0.16019417475728157</v>
      </c>
      <c r="AX74" s="131">
        <f t="shared" si="79"/>
        <v>0.53658536585365857</v>
      </c>
      <c r="AY74" s="130">
        <f t="shared" si="80"/>
        <v>87742.121212121216</v>
      </c>
      <c r="AZ74" s="539"/>
      <c r="BA74" s="225" t="s">
        <v>136</v>
      </c>
      <c r="BB74" s="121">
        <v>93</v>
      </c>
      <c r="BC74" s="130">
        <v>53</v>
      </c>
      <c r="BD74" s="130">
        <v>5231990</v>
      </c>
      <c r="BE74" s="131">
        <f t="shared" ref="BE74:BE83" si="92">IFERROR(BC74/$AZ$73,"-")</f>
        <v>0.10153256704980843</v>
      </c>
      <c r="BF74" s="131">
        <f t="shared" si="81"/>
        <v>0.56989247311827962</v>
      </c>
      <c r="BG74" s="156">
        <f t="shared" si="82"/>
        <v>98716.792452830196</v>
      </c>
      <c r="BH74" s="539"/>
      <c r="BI74" s="225" t="s">
        <v>136</v>
      </c>
      <c r="BJ74" s="121">
        <f t="shared" si="83"/>
        <v>4976</v>
      </c>
      <c r="BK74" s="130">
        <f t="shared" si="67"/>
        <v>2975</v>
      </c>
      <c r="BL74" s="130">
        <f t="shared" si="68"/>
        <v>222684870</v>
      </c>
      <c r="BM74" s="131">
        <f t="shared" ref="BM74:BM83" si="93">IFERROR(BK74/$BH$73,"-")</f>
        <v>0.24804068701017176</v>
      </c>
      <c r="BN74" s="131">
        <f t="shared" si="84"/>
        <v>0.59786977491961413</v>
      </c>
      <c r="BO74" s="130">
        <f t="shared" si="85"/>
        <v>74852.057142857142</v>
      </c>
      <c r="BP74" s="182"/>
      <c r="BR74" s="192" t="s">
        <v>6</v>
      </c>
      <c r="BS74" s="105">
        <v>11</v>
      </c>
      <c r="BT74" s="105">
        <v>27</v>
      </c>
      <c r="BU74" s="105">
        <v>930</v>
      </c>
      <c r="BV74" s="105">
        <v>639</v>
      </c>
      <c r="BW74" s="105">
        <v>423</v>
      </c>
      <c r="BX74" s="105">
        <v>270</v>
      </c>
      <c r="BY74" s="105">
        <v>135</v>
      </c>
      <c r="BZ74" s="105">
        <f>市区町村別_歯科医療費!D72</f>
        <v>2435</v>
      </c>
    </row>
    <row r="75" spans="2:78" s="75" customFormat="1">
      <c r="B75" s="546"/>
      <c r="C75" s="547"/>
      <c r="D75" s="539"/>
      <c r="E75" s="226" t="s">
        <v>103</v>
      </c>
      <c r="F75" s="121">
        <v>8</v>
      </c>
      <c r="G75" s="130">
        <v>2</v>
      </c>
      <c r="H75" s="130">
        <v>64670</v>
      </c>
      <c r="I75" s="131">
        <f t="shared" si="86"/>
        <v>8.3333333333333329E-2</v>
      </c>
      <c r="J75" s="131">
        <f t="shared" si="69"/>
        <v>0.25</v>
      </c>
      <c r="K75" s="156">
        <f t="shared" si="70"/>
        <v>32335</v>
      </c>
      <c r="L75" s="539"/>
      <c r="M75" s="226" t="s">
        <v>103</v>
      </c>
      <c r="N75" s="121">
        <v>62</v>
      </c>
      <c r="O75" s="130">
        <v>41</v>
      </c>
      <c r="P75" s="130">
        <v>3329340</v>
      </c>
      <c r="Q75" s="131">
        <f t="shared" si="87"/>
        <v>0.4606741573033708</v>
      </c>
      <c r="R75" s="131">
        <f t="shared" si="71"/>
        <v>0.66129032258064513</v>
      </c>
      <c r="S75" s="125">
        <f t="shared" si="72"/>
        <v>81203.414634146335</v>
      </c>
      <c r="T75" s="539"/>
      <c r="U75" s="226" t="s">
        <v>103</v>
      </c>
      <c r="V75" s="121">
        <v>2566</v>
      </c>
      <c r="W75" s="130">
        <v>1509</v>
      </c>
      <c r="X75" s="130">
        <v>100590680</v>
      </c>
      <c r="Y75" s="131">
        <f t="shared" si="88"/>
        <v>0.36475707034082666</v>
      </c>
      <c r="Z75" s="131">
        <f t="shared" si="73"/>
        <v>0.58807482462977401</v>
      </c>
      <c r="AA75" s="130">
        <f t="shared" si="74"/>
        <v>66660.490390987412</v>
      </c>
      <c r="AB75" s="539"/>
      <c r="AC75" s="226" t="s">
        <v>103</v>
      </c>
      <c r="AD75" s="121">
        <v>2442</v>
      </c>
      <c r="AE75" s="130">
        <v>1448</v>
      </c>
      <c r="AF75" s="130">
        <v>115443960</v>
      </c>
      <c r="AG75" s="131">
        <f t="shared" si="89"/>
        <v>0.40639910188043782</v>
      </c>
      <c r="AH75" s="131">
        <f t="shared" si="75"/>
        <v>0.59295659295659298</v>
      </c>
      <c r="AI75" s="125">
        <f t="shared" si="76"/>
        <v>79726.491712707182</v>
      </c>
      <c r="AJ75" s="539"/>
      <c r="AK75" s="226" t="s">
        <v>103</v>
      </c>
      <c r="AL75" s="121">
        <v>1646</v>
      </c>
      <c r="AM75" s="130">
        <v>948</v>
      </c>
      <c r="AN75" s="130">
        <v>77161850</v>
      </c>
      <c r="AO75" s="131">
        <f t="shared" si="90"/>
        <v>0.3912505158893933</v>
      </c>
      <c r="AP75" s="131">
        <f t="shared" si="77"/>
        <v>0.57594167679222352</v>
      </c>
      <c r="AQ75" s="125">
        <f t="shared" si="78"/>
        <v>81394.356540084395</v>
      </c>
      <c r="AR75" s="539"/>
      <c r="AS75" s="226" t="s">
        <v>103</v>
      </c>
      <c r="AT75" s="121">
        <v>770</v>
      </c>
      <c r="AU75" s="130">
        <v>427</v>
      </c>
      <c r="AV75" s="130">
        <v>37622250</v>
      </c>
      <c r="AW75" s="131">
        <f t="shared" si="91"/>
        <v>0.3454692556634304</v>
      </c>
      <c r="AX75" s="131">
        <f t="shared" si="79"/>
        <v>0.55454545454545456</v>
      </c>
      <c r="AY75" s="130">
        <f t="shared" si="80"/>
        <v>88108.313817330214</v>
      </c>
      <c r="AZ75" s="539"/>
      <c r="BA75" s="226" t="s">
        <v>103</v>
      </c>
      <c r="BB75" s="121">
        <v>260</v>
      </c>
      <c r="BC75" s="130">
        <v>153</v>
      </c>
      <c r="BD75" s="130">
        <v>13932800</v>
      </c>
      <c r="BE75" s="131">
        <f t="shared" si="92"/>
        <v>0.29310344827586204</v>
      </c>
      <c r="BF75" s="131">
        <f t="shared" si="81"/>
        <v>0.58846153846153848</v>
      </c>
      <c r="BG75" s="156">
        <f t="shared" si="82"/>
        <v>91064.052287581697</v>
      </c>
      <c r="BH75" s="539"/>
      <c r="BI75" s="226" t="s">
        <v>103</v>
      </c>
      <c r="BJ75" s="121">
        <f t="shared" si="83"/>
        <v>7754</v>
      </c>
      <c r="BK75" s="130">
        <f t="shared" si="67"/>
        <v>4528</v>
      </c>
      <c r="BL75" s="130">
        <f t="shared" si="68"/>
        <v>348145550</v>
      </c>
      <c r="BM75" s="131">
        <f t="shared" si="93"/>
        <v>0.37752209438052359</v>
      </c>
      <c r="BN75" s="131">
        <f t="shared" si="84"/>
        <v>0.58395666752643793</v>
      </c>
      <c r="BO75" s="130">
        <f t="shared" si="85"/>
        <v>76887.26810954063</v>
      </c>
      <c r="BP75" s="182"/>
      <c r="BR75" s="192" t="s">
        <v>46</v>
      </c>
      <c r="BS75" s="105">
        <v>10</v>
      </c>
      <c r="BT75" s="105">
        <v>24</v>
      </c>
      <c r="BU75" s="105">
        <v>1057</v>
      </c>
      <c r="BV75" s="105">
        <v>909</v>
      </c>
      <c r="BW75" s="105">
        <v>681</v>
      </c>
      <c r="BX75" s="105">
        <v>308</v>
      </c>
      <c r="BY75" s="105">
        <v>181</v>
      </c>
      <c r="BZ75" s="105">
        <f>市区町村別_歯科医療費!D73</f>
        <v>3170</v>
      </c>
    </row>
    <row r="76" spans="2:78" s="75" customFormat="1">
      <c r="B76" s="546"/>
      <c r="C76" s="547"/>
      <c r="D76" s="539"/>
      <c r="E76" s="226" t="s">
        <v>106</v>
      </c>
      <c r="F76" s="121">
        <v>2</v>
      </c>
      <c r="G76" s="130">
        <v>1</v>
      </c>
      <c r="H76" s="130">
        <v>12760</v>
      </c>
      <c r="I76" s="131">
        <f t="shared" si="86"/>
        <v>4.1666666666666664E-2</v>
      </c>
      <c r="J76" s="131">
        <f t="shared" si="69"/>
        <v>0.5</v>
      </c>
      <c r="K76" s="156">
        <f t="shared" si="70"/>
        <v>12760</v>
      </c>
      <c r="L76" s="539"/>
      <c r="M76" s="226" t="s">
        <v>106</v>
      </c>
      <c r="N76" s="121">
        <v>32</v>
      </c>
      <c r="O76" s="130">
        <v>21</v>
      </c>
      <c r="P76" s="130">
        <v>1867690</v>
      </c>
      <c r="Q76" s="131">
        <f t="shared" si="87"/>
        <v>0.23595505617977527</v>
      </c>
      <c r="R76" s="131">
        <f t="shared" si="71"/>
        <v>0.65625</v>
      </c>
      <c r="S76" s="125">
        <f t="shared" si="72"/>
        <v>88937.619047619053</v>
      </c>
      <c r="T76" s="539"/>
      <c r="U76" s="226" t="s">
        <v>106</v>
      </c>
      <c r="V76" s="121">
        <v>986</v>
      </c>
      <c r="W76" s="130">
        <v>632</v>
      </c>
      <c r="X76" s="130">
        <v>41595440</v>
      </c>
      <c r="Y76" s="131">
        <f t="shared" si="88"/>
        <v>0.15276770606719844</v>
      </c>
      <c r="Z76" s="131">
        <f t="shared" si="73"/>
        <v>0.64097363083164305</v>
      </c>
      <c r="AA76" s="130">
        <f t="shared" si="74"/>
        <v>65815.569620253169</v>
      </c>
      <c r="AB76" s="539"/>
      <c r="AC76" s="226" t="s">
        <v>106</v>
      </c>
      <c r="AD76" s="121">
        <v>1061</v>
      </c>
      <c r="AE76" s="130">
        <v>652</v>
      </c>
      <c r="AF76" s="130">
        <v>52458830</v>
      </c>
      <c r="AG76" s="131">
        <f t="shared" si="89"/>
        <v>0.18299186079146787</v>
      </c>
      <c r="AH76" s="131">
        <f t="shared" si="75"/>
        <v>0.61451460885956644</v>
      </c>
      <c r="AI76" s="125">
        <f t="shared" si="76"/>
        <v>80458.328220858893</v>
      </c>
      <c r="AJ76" s="539"/>
      <c r="AK76" s="226" t="s">
        <v>106</v>
      </c>
      <c r="AL76" s="121">
        <v>790</v>
      </c>
      <c r="AM76" s="130">
        <v>477</v>
      </c>
      <c r="AN76" s="130">
        <v>39973410</v>
      </c>
      <c r="AO76" s="131">
        <f t="shared" si="90"/>
        <v>0.19686339248865042</v>
      </c>
      <c r="AP76" s="131">
        <f t="shared" si="77"/>
        <v>0.60379746835443038</v>
      </c>
      <c r="AQ76" s="125">
        <f t="shared" si="78"/>
        <v>83801.698113207545</v>
      </c>
      <c r="AR76" s="539"/>
      <c r="AS76" s="226" t="s">
        <v>106</v>
      </c>
      <c r="AT76" s="121">
        <v>371</v>
      </c>
      <c r="AU76" s="130">
        <v>201</v>
      </c>
      <c r="AV76" s="130">
        <v>16280950</v>
      </c>
      <c r="AW76" s="131">
        <f t="shared" si="91"/>
        <v>0.16262135922330098</v>
      </c>
      <c r="AX76" s="131">
        <f t="shared" si="79"/>
        <v>0.5417789757412399</v>
      </c>
      <c r="AY76" s="130">
        <f t="shared" si="80"/>
        <v>80999.751243781095</v>
      </c>
      <c r="AZ76" s="539"/>
      <c r="BA76" s="226" t="s">
        <v>106</v>
      </c>
      <c r="BB76" s="121">
        <v>157</v>
      </c>
      <c r="BC76" s="130">
        <v>91</v>
      </c>
      <c r="BD76" s="130">
        <v>8417950</v>
      </c>
      <c r="BE76" s="131">
        <f t="shared" si="92"/>
        <v>0.17432950191570881</v>
      </c>
      <c r="BF76" s="131">
        <f t="shared" si="81"/>
        <v>0.57961783439490444</v>
      </c>
      <c r="BG76" s="156">
        <f t="shared" si="82"/>
        <v>92504.945054945056</v>
      </c>
      <c r="BH76" s="539"/>
      <c r="BI76" s="226" t="s">
        <v>106</v>
      </c>
      <c r="BJ76" s="121">
        <f t="shared" si="83"/>
        <v>3399</v>
      </c>
      <c r="BK76" s="130">
        <f t="shared" si="67"/>
        <v>2075</v>
      </c>
      <c r="BL76" s="130">
        <f t="shared" si="68"/>
        <v>160607030</v>
      </c>
      <c r="BM76" s="131">
        <f t="shared" si="93"/>
        <v>0.17300316825079207</v>
      </c>
      <c r="BN76" s="131">
        <f t="shared" si="84"/>
        <v>0.61047366872609587</v>
      </c>
      <c r="BO76" s="130">
        <f t="shared" si="85"/>
        <v>77400.978313253014</v>
      </c>
      <c r="BP76" s="182"/>
      <c r="BR76" s="192" t="s">
        <v>47</v>
      </c>
      <c r="BS76" s="105">
        <v>14</v>
      </c>
      <c r="BT76" s="105">
        <v>47</v>
      </c>
      <c r="BU76" s="105">
        <v>3138</v>
      </c>
      <c r="BV76" s="105">
        <v>2384</v>
      </c>
      <c r="BW76" s="105">
        <v>1298</v>
      </c>
      <c r="BX76" s="105">
        <v>660</v>
      </c>
      <c r="BY76" s="105">
        <v>299</v>
      </c>
      <c r="BZ76" s="105">
        <f>市区町村別_歯科医療費!D74</f>
        <v>7840</v>
      </c>
    </row>
    <row r="77" spans="2:78" s="75" customFormat="1">
      <c r="B77" s="546"/>
      <c r="C77" s="547"/>
      <c r="D77" s="539"/>
      <c r="E77" s="226" t="s">
        <v>119</v>
      </c>
      <c r="F77" s="121">
        <v>7</v>
      </c>
      <c r="G77" s="130">
        <v>3</v>
      </c>
      <c r="H77" s="130">
        <v>152560</v>
      </c>
      <c r="I77" s="131">
        <f t="shared" si="86"/>
        <v>0.125</v>
      </c>
      <c r="J77" s="131">
        <f t="shared" si="69"/>
        <v>0.42857142857142855</v>
      </c>
      <c r="K77" s="156">
        <f t="shared" si="70"/>
        <v>50853.333333333336</v>
      </c>
      <c r="L77" s="539"/>
      <c r="M77" s="226" t="s">
        <v>119</v>
      </c>
      <c r="N77" s="121">
        <v>30</v>
      </c>
      <c r="O77" s="130">
        <v>18</v>
      </c>
      <c r="P77" s="130">
        <v>1832620</v>
      </c>
      <c r="Q77" s="131">
        <f t="shared" si="87"/>
        <v>0.20224719101123595</v>
      </c>
      <c r="R77" s="131">
        <f t="shared" si="71"/>
        <v>0.6</v>
      </c>
      <c r="S77" s="125">
        <f t="shared" si="72"/>
        <v>101812.22222222222</v>
      </c>
      <c r="T77" s="539"/>
      <c r="U77" s="226" t="s">
        <v>119</v>
      </c>
      <c r="V77" s="121">
        <v>849</v>
      </c>
      <c r="W77" s="130">
        <v>537</v>
      </c>
      <c r="X77" s="130">
        <v>37922870</v>
      </c>
      <c r="Y77" s="131">
        <f t="shared" si="88"/>
        <v>0.12980420594633793</v>
      </c>
      <c r="Z77" s="131">
        <f t="shared" si="73"/>
        <v>0.63250883392226154</v>
      </c>
      <c r="AA77" s="130">
        <f t="shared" si="74"/>
        <v>70619.869646182502</v>
      </c>
      <c r="AB77" s="539"/>
      <c r="AC77" s="226" t="s">
        <v>119</v>
      </c>
      <c r="AD77" s="121">
        <v>928</v>
      </c>
      <c r="AE77" s="130">
        <v>577</v>
      </c>
      <c r="AF77" s="130">
        <v>49486410</v>
      </c>
      <c r="AG77" s="131">
        <f t="shared" si="89"/>
        <v>0.16194218355318551</v>
      </c>
      <c r="AH77" s="131">
        <f t="shared" si="75"/>
        <v>0.62176724137931039</v>
      </c>
      <c r="AI77" s="125">
        <f t="shared" si="76"/>
        <v>85765.008665511268</v>
      </c>
      <c r="AJ77" s="539"/>
      <c r="AK77" s="226" t="s">
        <v>119</v>
      </c>
      <c r="AL77" s="121">
        <v>756</v>
      </c>
      <c r="AM77" s="130">
        <v>482</v>
      </c>
      <c r="AN77" s="130">
        <v>43521230</v>
      </c>
      <c r="AO77" s="131">
        <f t="shared" si="90"/>
        <v>0.19892695006190672</v>
      </c>
      <c r="AP77" s="131">
        <f t="shared" si="77"/>
        <v>0.63756613756613756</v>
      </c>
      <c r="AQ77" s="125">
        <f t="shared" si="78"/>
        <v>90293.008298755187</v>
      </c>
      <c r="AR77" s="539"/>
      <c r="AS77" s="226" t="s">
        <v>119</v>
      </c>
      <c r="AT77" s="121">
        <v>359</v>
      </c>
      <c r="AU77" s="130">
        <v>211</v>
      </c>
      <c r="AV77" s="130">
        <v>18510550</v>
      </c>
      <c r="AW77" s="131">
        <f t="shared" si="91"/>
        <v>0.17071197411003236</v>
      </c>
      <c r="AX77" s="131">
        <f t="shared" si="79"/>
        <v>0.58774373259052926</v>
      </c>
      <c r="AY77" s="130">
        <f t="shared" si="80"/>
        <v>87727.725118483417</v>
      </c>
      <c r="AZ77" s="539"/>
      <c r="BA77" s="226" t="s">
        <v>119</v>
      </c>
      <c r="BB77" s="121">
        <v>129</v>
      </c>
      <c r="BC77" s="130">
        <v>79</v>
      </c>
      <c r="BD77" s="130">
        <v>8641000</v>
      </c>
      <c r="BE77" s="131">
        <f t="shared" si="92"/>
        <v>0.15134099616858238</v>
      </c>
      <c r="BF77" s="131">
        <f t="shared" si="81"/>
        <v>0.61240310077519378</v>
      </c>
      <c r="BG77" s="156">
        <f t="shared" si="82"/>
        <v>109379.74683544303</v>
      </c>
      <c r="BH77" s="539"/>
      <c r="BI77" s="226" t="s">
        <v>119</v>
      </c>
      <c r="BJ77" s="121">
        <f t="shared" si="83"/>
        <v>3058</v>
      </c>
      <c r="BK77" s="130">
        <f t="shared" si="67"/>
        <v>1907</v>
      </c>
      <c r="BL77" s="130">
        <f t="shared" si="68"/>
        <v>160067240</v>
      </c>
      <c r="BM77" s="131">
        <f t="shared" si="93"/>
        <v>0.15899616474904119</v>
      </c>
      <c r="BN77" s="131">
        <f t="shared" si="84"/>
        <v>0.62361020274689338</v>
      </c>
      <c r="BO77" s="130">
        <f t="shared" si="85"/>
        <v>83936.67540639748</v>
      </c>
      <c r="BP77" s="182"/>
      <c r="BR77" s="192" t="s">
        <v>48</v>
      </c>
      <c r="BS77" s="105">
        <v>1</v>
      </c>
      <c r="BT77" s="105">
        <v>7</v>
      </c>
      <c r="BU77" s="105">
        <v>429</v>
      </c>
      <c r="BV77" s="105">
        <v>394</v>
      </c>
      <c r="BW77" s="105">
        <v>244</v>
      </c>
      <c r="BX77" s="105">
        <v>159</v>
      </c>
      <c r="BY77" s="105">
        <v>65</v>
      </c>
      <c r="BZ77" s="105">
        <f>市区町村別_歯科医療費!D75</f>
        <v>1299</v>
      </c>
    </row>
    <row r="78" spans="2:78" s="75" customFormat="1">
      <c r="B78" s="546"/>
      <c r="C78" s="547"/>
      <c r="D78" s="539"/>
      <c r="E78" s="226" t="s">
        <v>120</v>
      </c>
      <c r="F78" s="121">
        <v>4</v>
      </c>
      <c r="G78" s="130">
        <v>1</v>
      </c>
      <c r="H78" s="130">
        <v>12760</v>
      </c>
      <c r="I78" s="131">
        <f t="shared" si="86"/>
        <v>4.1666666666666664E-2</v>
      </c>
      <c r="J78" s="131">
        <f t="shared" si="69"/>
        <v>0.25</v>
      </c>
      <c r="K78" s="156">
        <f t="shared" si="70"/>
        <v>12760</v>
      </c>
      <c r="L78" s="539"/>
      <c r="M78" s="226" t="s">
        <v>120</v>
      </c>
      <c r="N78" s="121">
        <v>18</v>
      </c>
      <c r="O78" s="130">
        <v>12</v>
      </c>
      <c r="P78" s="130">
        <v>1034310</v>
      </c>
      <c r="Q78" s="131">
        <f t="shared" si="87"/>
        <v>0.1348314606741573</v>
      </c>
      <c r="R78" s="131">
        <f t="shared" si="71"/>
        <v>0.66666666666666663</v>
      </c>
      <c r="S78" s="125">
        <f t="shared" si="72"/>
        <v>86192.5</v>
      </c>
      <c r="T78" s="539"/>
      <c r="U78" s="226" t="s">
        <v>120</v>
      </c>
      <c r="V78" s="121">
        <v>587</v>
      </c>
      <c r="W78" s="130">
        <v>365</v>
      </c>
      <c r="X78" s="130">
        <v>23672550</v>
      </c>
      <c r="Y78" s="131">
        <f t="shared" si="88"/>
        <v>8.8228184674885177E-2</v>
      </c>
      <c r="Z78" s="131">
        <f t="shared" si="73"/>
        <v>0.62180579216354348</v>
      </c>
      <c r="AA78" s="130">
        <f t="shared" si="74"/>
        <v>64856.301369863017</v>
      </c>
      <c r="AB78" s="539"/>
      <c r="AC78" s="226" t="s">
        <v>120</v>
      </c>
      <c r="AD78" s="121">
        <v>598</v>
      </c>
      <c r="AE78" s="130">
        <v>379</v>
      </c>
      <c r="AF78" s="130">
        <v>29627200</v>
      </c>
      <c r="AG78" s="131">
        <f t="shared" si="89"/>
        <v>0.10637103564412012</v>
      </c>
      <c r="AH78" s="131">
        <f t="shared" si="75"/>
        <v>0.63377926421404684</v>
      </c>
      <c r="AI78" s="125">
        <f t="shared" si="76"/>
        <v>78172.031662269132</v>
      </c>
      <c r="AJ78" s="539"/>
      <c r="AK78" s="226" t="s">
        <v>120</v>
      </c>
      <c r="AL78" s="121">
        <v>345</v>
      </c>
      <c r="AM78" s="130">
        <v>215</v>
      </c>
      <c r="AN78" s="130">
        <v>17445620</v>
      </c>
      <c r="AO78" s="131">
        <f t="shared" si="90"/>
        <v>8.873297565002064E-2</v>
      </c>
      <c r="AP78" s="131">
        <f t="shared" si="77"/>
        <v>0.62318840579710144</v>
      </c>
      <c r="AQ78" s="125">
        <f t="shared" si="78"/>
        <v>81142.41860465116</v>
      </c>
      <c r="AR78" s="539"/>
      <c r="AS78" s="226" t="s">
        <v>120</v>
      </c>
      <c r="AT78" s="121">
        <v>163</v>
      </c>
      <c r="AU78" s="130">
        <v>96</v>
      </c>
      <c r="AV78" s="130">
        <v>7832750</v>
      </c>
      <c r="AW78" s="131">
        <f t="shared" si="91"/>
        <v>7.7669902912621352E-2</v>
      </c>
      <c r="AX78" s="131">
        <f t="shared" si="79"/>
        <v>0.58895705521472397</v>
      </c>
      <c r="AY78" s="130">
        <f t="shared" si="80"/>
        <v>81591.145833333328</v>
      </c>
      <c r="AZ78" s="539"/>
      <c r="BA78" s="226" t="s">
        <v>120</v>
      </c>
      <c r="BB78" s="121">
        <v>38</v>
      </c>
      <c r="BC78" s="130">
        <v>20</v>
      </c>
      <c r="BD78" s="130">
        <v>1893640</v>
      </c>
      <c r="BE78" s="131">
        <f t="shared" si="92"/>
        <v>3.8314176245210725E-2</v>
      </c>
      <c r="BF78" s="131">
        <f t="shared" si="81"/>
        <v>0.52631578947368418</v>
      </c>
      <c r="BG78" s="156">
        <f t="shared" si="82"/>
        <v>94682</v>
      </c>
      <c r="BH78" s="539"/>
      <c r="BI78" s="226" t="s">
        <v>120</v>
      </c>
      <c r="BJ78" s="121">
        <f t="shared" si="83"/>
        <v>1753</v>
      </c>
      <c r="BK78" s="130">
        <f t="shared" si="67"/>
        <v>1088</v>
      </c>
      <c r="BL78" s="130">
        <f t="shared" si="68"/>
        <v>81518830</v>
      </c>
      <c r="BM78" s="131">
        <f t="shared" si="93"/>
        <v>9.0712022678005669E-2</v>
      </c>
      <c r="BN78" s="131">
        <f t="shared" si="84"/>
        <v>0.62065031374786084</v>
      </c>
      <c r="BO78" s="130">
        <f t="shared" si="85"/>
        <v>74925.395220588238</v>
      </c>
      <c r="BP78" s="182"/>
      <c r="BR78" s="192" t="s">
        <v>49</v>
      </c>
      <c r="BS78" s="105">
        <v>2</v>
      </c>
      <c r="BT78" s="105">
        <v>7</v>
      </c>
      <c r="BU78" s="105">
        <v>1324</v>
      </c>
      <c r="BV78" s="105">
        <v>1211</v>
      </c>
      <c r="BW78" s="105">
        <v>712</v>
      </c>
      <c r="BX78" s="105">
        <v>448</v>
      </c>
      <c r="BY78" s="105">
        <v>180</v>
      </c>
      <c r="BZ78" s="105">
        <f>市区町村別_歯科医療費!D76</f>
        <v>3884</v>
      </c>
    </row>
    <row r="79" spans="2:78" s="75" customFormat="1">
      <c r="B79" s="546"/>
      <c r="C79" s="547"/>
      <c r="D79" s="539"/>
      <c r="E79" s="226" t="s">
        <v>121</v>
      </c>
      <c r="F79" s="121">
        <v>4</v>
      </c>
      <c r="G79" s="130">
        <v>2</v>
      </c>
      <c r="H79" s="130">
        <v>529650</v>
      </c>
      <c r="I79" s="131">
        <f t="shared" si="86"/>
        <v>8.3333333333333329E-2</v>
      </c>
      <c r="J79" s="131">
        <f t="shared" si="69"/>
        <v>0.5</v>
      </c>
      <c r="K79" s="156">
        <f t="shared" si="70"/>
        <v>264825</v>
      </c>
      <c r="L79" s="539"/>
      <c r="M79" s="226" t="s">
        <v>121</v>
      </c>
      <c r="N79" s="121">
        <v>25</v>
      </c>
      <c r="O79" s="130">
        <v>17</v>
      </c>
      <c r="P79" s="130">
        <v>1034100</v>
      </c>
      <c r="Q79" s="131">
        <f t="shared" si="87"/>
        <v>0.19101123595505617</v>
      </c>
      <c r="R79" s="131">
        <f t="shared" si="71"/>
        <v>0.68</v>
      </c>
      <c r="S79" s="125">
        <f t="shared" si="72"/>
        <v>60829.411764705881</v>
      </c>
      <c r="T79" s="539"/>
      <c r="U79" s="226" t="s">
        <v>121</v>
      </c>
      <c r="V79" s="121">
        <v>318</v>
      </c>
      <c r="W79" s="130">
        <v>190</v>
      </c>
      <c r="X79" s="130">
        <v>13766560</v>
      </c>
      <c r="Y79" s="131">
        <f t="shared" si="88"/>
        <v>4.5927000241721055E-2</v>
      </c>
      <c r="Z79" s="131">
        <f t="shared" si="73"/>
        <v>0.59748427672955973</v>
      </c>
      <c r="AA79" s="130">
        <f t="shared" si="74"/>
        <v>72455.578947368427</v>
      </c>
      <c r="AB79" s="539"/>
      <c r="AC79" s="226" t="s">
        <v>121</v>
      </c>
      <c r="AD79" s="121">
        <v>406</v>
      </c>
      <c r="AE79" s="130">
        <v>238</v>
      </c>
      <c r="AF79" s="130">
        <v>20060240</v>
      </c>
      <c r="AG79" s="131">
        <f t="shared" si="89"/>
        <v>6.6797642436149315E-2</v>
      </c>
      <c r="AH79" s="131">
        <f t="shared" si="75"/>
        <v>0.58620689655172409</v>
      </c>
      <c r="AI79" s="125">
        <f t="shared" si="76"/>
        <v>84286.722689075628</v>
      </c>
      <c r="AJ79" s="539"/>
      <c r="AK79" s="226" t="s">
        <v>121</v>
      </c>
      <c r="AL79" s="121">
        <v>337</v>
      </c>
      <c r="AM79" s="130">
        <v>201</v>
      </c>
      <c r="AN79" s="130">
        <v>16555900</v>
      </c>
      <c r="AO79" s="131">
        <f t="shared" si="90"/>
        <v>8.2955014444903011E-2</v>
      </c>
      <c r="AP79" s="131">
        <f t="shared" si="77"/>
        <v>0.59643916913946593</v>
      </c>
      <c r="AQ79" s="125">
        <f t="shared" si="78"/>
        <v>82367.661691542293</v>
      </c>
      <c r="AR79" s="539"/>
      <c r="AS79" s="226" t="s">
        <v>121</v>
      </c>
      <c r="AT79" s="121">
        <v>188</v>
      </c>
      <c r="AU79" s="130">
        <v>106</v>
      </c>
      <c r="AV79" s="130">
        <v>8811260</v>
      </c>
      <c r="AW79" s="131">
        <f t="shared" si="91"/>
        <v>8.5760517799352745E-2</v>
      </c>
      <c r="AX79" s="131">
        <f t="shared" si="79"/>
        <v>0.56382978723404253</v>
      </c>
      <c r="AY79" s="130">
        <f t="shared" si="80"/>
        <v>83125.094339622636</v>
      </c>
      <c r="AZ79" s="539"/>
      <c r="BA79" s="226" t="s">
        <v>121</v>
      </c>
      <c r="BB79" s="121">
        <v>76</v>
      </c>
      <c r="BC79" s="130">
        <v>46</v>
      </c>
      <c r="BD79" s="130">
        <v>4388270</v>
      </c>
      <c r="BE79" s="131">
        <f t="shared" si="92"/>
        <v>8.8122605363984668E-2</v>
      </c>
      <c r="BF79" s="131">
        <f t="shared" si="81"/>
        <v>0.60526315789473684</v>
      </c>
      <c r="BG79" s="156">
        <f t="shared" si="82"/>
        <v>95397.173913043473</v>
      </c>
      <c r="BH79" s="539"/>
      <c r="BI79" s="226" t="s">
        <v>121</v>
      </c>
      <c r="BJ79" s="121">
        <f t="shared" si="83"/>
        <v>1354</v>
      </c>
      <c r="BK79" s="130">
        <f t="shared" si="67"/>
        <v>800</v>
      </c>
      <c r="BL79" s="130">
        <f t="shared" si="68"/>
        <v>65145980</v>
      </c>
      <c r="BM79" s="131">
        <f t="shared" si="93"/>
        <v>6.6700016675004165E-2</v>
      </c>
      <c r="BN79" s="131">
        <f t="shared" si="84"/>
        <v>0.59084194977843429</v>
      </c>
      <c r="BO79" s="130">
        <f t="shared" si="85"/>
        <v>81432.475000000006</v>
      </c>
      <c r="BP79" s="182"/>
      <c r="BR79" s="192" t="s">
        <v>27</v>
      </c>
      <c r="BS79" s="105">
        <v>2</v>
      </c>
      <c r="BT79" s="105">
        <v>12</v>
      </c>
      <c r="BU79" s="105">
        <v>945</v>
      </c>
      <c r="BV79" s="105">
        <v>728</v>
      </c>
      <c r="BW79" s="105">
        <v>418</v>
      </c>
      <c r="BX79" s="105">
        <v>267</v>
      </c>
      <c r="BY79" s="105">
        <v>105</v>
      </c>
      <c r="BZ79" s="105">
        <f>市区町村別_歯科医療費!D77</f>
        <v>2477</v>
      </c>
    </row>
    <row r="80" spans="2:78" s="75" customFormat="1">
      <c r="B80" s="546"/>
      <c r="C80" s="547"/>
      <c r="D80" s="539"/>
      <c r="E80" s="226" t="s">
        <v>122</v>
      </c>
      <c r="F80" s="121">
        <v>2</v>
      </c>
      <c r="G80" s="130">
        <v>1</v>
      </c>
      <c r="H80" s="130">
        <v>87890</v>
      </c>
      <c r="I80" s="131">
        <f t="shared" si="86"/>
        <v>4.1666666666666664E-2</v>
      </c>
      <c r="J80" s="131">
        <f t="shared" si="69"/>
        <v>0.5</v>
      </c>
      <c r="K80" s="156">
        <f t="shared" si="70"/>
        <v>87890</v>
      </c>
      <c r="L80" s="539"/>
      <c r="M80" s="226" t="s">
        <v>122</v>
      </c>
      <c r="N80" s="121">
        <v>9</v>
      </c>
      <c r="O80" s="130">
        <v>6</v>
      </c>
      <c r="P80" s="130">
        <v>1308810</v>
      </c>
      <c r="Q80" s="131">
        <f t="shared" si="87"/>
        <v>6.741573033707865E-2</v>
      </c>
      <c r="R80" s="131">
        <f t="shared" si="71"/>
        <v>0.66666666666666663</v>
      </c>
      <c r="S80" s="125">
        <f t="shared" si="72"/>
        <v>218135</v>
      </c>
      <c r="T80" s="539"/>
      <c r="U80" s="226" t="s">
        <v>122</v>
      </c>
      <c r="V80" s="121">
        <v>290</v>
      </c>
      <c r="W80" s="130">
        <v>176</v>
      </c>
      <c r="X80" s="130">
        <v>12318410</v>
      </c>
      <c r="Y80" s="131">
        <f t="shared" si="88"/>
        <v>4.2542905487067927E-2</v>
      </c>
      <c r="Z80" s="131">
        <f t="shared" si="73"/>
        <v>0.60689655172413792</v>
      </c>
      <c r="AA80" s="130">
        <f t="shared" si="74"/>
        <v>69990.965909090912</v>
      </c>
      <c r="AB80" s="539"/>
      <c r="AC80" s="226" t="s">
        <v>122</v>
      </c>
      <c r="AD80" s="121">
        <v>374</v>
      </c>
      <c r="AE80" s="130">
        <v>240</v>
      </c>
      <c r="AF80" s="130">
        <v>21450920</v>
      </c>
      <c r="AG80" s="131">
        <f t="shared" si="89"/>
        <v>6.7358967162503502E-2</v>
      </c>
      <c r="AH80" s="131">
        <f t="shared" si="75"/>
        <v>0.64171122994652408</v>
      </c>
      <c r="AI80" s="125">
        <f t="shared" si="76"/>
        <v>89378.833333333328</v>
      </c>
      <c r="AJ80" s="539"/>
      <c r="AK80" s="226" t="s">
        <v>122</v>
      </c>
      <c r="AL80" s="121">
        <v>275</v>
      </c>
      <c r="AM80" s="130">
        <v>172</v>
      </c>
      <c r="AN80" s="130">
        <v>15807500</v>
      </c>
      <c r="AO80" s="131">
        <f t="shared" si="90"/>
        <v>7.0986380520016504E-2</v>
      </c>
      <c r="AP80" s="131">
        <f t="shared" si="77"/>
        <v>0.62545454545454549</v>
      </c>
      <c r="AQ80" s="125">
        <f t="shared" si="78"/>
        <v>91904.069767441862</v>
      </c>
      <c r="AR80" s="539"/>
      <c r="AS80" s="226" t="s">
        <v>122</v>
      </c>
      <c r="AT80" s="121">
        <v>141</v>
      </c>
      <c r="AU80" s="130">
        <v>91</v>
      </c>
      <c r="AV80" s="130">
        <v>9379770</v>
      </c>
      <c r="AW80" s="131">
        <f t="shared" si="91"/>
        <v>7.3624595469255663E-2</v>
      </c>
      <c r="AX80" s="131">
        <f t="shared" si="79"/>
        <v>0.64539007092198586</v>
      </c>
      <c r="AY80" s="130">
        <f t="shared" si="80"/>
        <v>103074.3956043956</v>
      </c>
      <c r="AZ80" s="539"/>
      <c r="BA80" s="226" t="s">
        <v>122</v>
      </c>
      <c r="BB80" s="121">
        <v>45</v>
      </c>
      <c r="BC80" s="130">
        <v>33</v>
      </c>
      <c r="BD80" s="130">
        <v>2578800</v>
      </c>
      <c r="BE80" s="131">
        <f t="shared" si="92"/>
        <v>6.3218390804597707E-2</v>
      </c>
      <c r="BF80" s="131">
        <f t="shared" si="81"/>
        <v>0.73333333333333328</v>
      </c>
      <c r="BG80" s="156">
        <f t="shared" si="82"/>
        <v>78145.454545454544</v>
      </c>
      <c r="BH80" s="539"/>
      <c r="BI80" s="226" t="s">
        <v>122</v>
      </c>
      <c r="BJ80" s="121">
        <f t="shared" si="83"/>
        <v>1136</v>
      </c>
      <c r="BK80" s="130">
        <f t="shared" si="67"/>
        <v>719</v>
      </c>
      <c r="BL80" s="130">
        <f t="shared" si="68"/>
        <v>62932100</v>
      </c>
      <c r="BM80" s="131">
        <f t="shared" si="93"/>
        <v>5.994663998666E-2</v>
      </c>
      <c r="BN80" s="131">
        <f t="shared" si="84"/>
        <v>0.63292253521126762</v>
      </c>
      <c r="BO80" s="130">
        <f t="shared" si="85"/>
        <v>87527.260083449233</v>
      </c>
      <c r="BP80" s="182"/>
      <c r="BR80" s="192" t="s">
        <v>28</v>
      </c>
      <c r="BS80" s="105">
        <v>1</v>
      </c>
      <c r="BT80" s="105">
        <v>5</v>
      </c>
      <c r="BU80" s="105">
        <v>1110</v>
      </c>
      <c r="BV80" s="105">
        <v>1023</v>
      </c>
      <c r="BW80" s="105">
        <v>695</v>
      </c>
      <c r="BX80" s="105">
        <v>355</v>
      </c>
      <c r="BY80" s="105">
        <v>143</v>
      </c>
      <c r="BZ80" s="105">
        <f>市区町村別_歯科医療費!D78</f>
        <v>3332</v>
      </c>
    </row>
    <row r="81" spans="2:78" s="75" customFormat="1">
      <c r="B81" s="546"/>
      <c r="C81" s="547"/>
      <c r="D81" s="539"/>
      <c r="E81" s="226" t="s">
        <v>123</v>
      </c>
      <c r="F81" s="121">
        <v>7</v>
      </c>
      <c r="G81" s="130">
        <v>2</v>
      </c>
      <c r="H81" s="130">
        <v>264910</v>
      </c>
      <c r="I81" s="131">
        <f t="shared" si="86"/>
        <v>8.3333333333333329E-2</v>
      </c>
      <c r="J81" s="131">
        <f t="shared" si="69"/>
        <v>0.2857142857142857</v>
      </c>
      <c r="K81" s="156">
        <f t="shared" si="70"/>
        <v>132455</v>
      </c>
      <c r="L81" s="539"/>
      <c r="M81" s="226" t="s">
        <v>123</v>
      </c>
      <c r="N81" s="121">
        <v>41</v>
      </c>
      <c r="O81" s="130">
        <v>31</v>
      </c>
      <c r="P81" s="130">
        <v>3495950</v>
      </c>
      <c r="Q81" s="131">
        <f t="shared" si="87"/>
        <v>0.34831460674157305</v>
      </c>
      <c r="R81" s="131">
        <f t="shared" si="71"/>
        <v>0.75609756097560976</v>
      </c>
      <c r="S81" s="125">
        <f t="shared" si="72"/>
        <v>112772.58064516129</v>
      </c>
      <c r="T81" s="539"/>
      <c r="U81" s="226" t="s">
        <v>123</v>
      </c>
      <c r="V81" s="121">
        <v>1738</v>
      </c>
      <c r="W81" s="130">
        <v>1114</v>
      </c>
      <c r="X81" s="130">
        <v>77426050</v>
      </c>
      <c r="Y81" s="131">
        <f t="shared" si="88"/>
        <v>0.26927725404882763</v>
      </c>
      <c r="Z81" s="131">
        <f t="shared" si="73"/>
        <v>0.64096662830840045</v>
      </c>
      <c r="AA81" s="130">
        <f t="shared" si="74"/>
        <v>69502.737881508074</v>
      </c>
      <c r="AB81" s="539"/>
      <c r="AC81" s="226" t="s">
        <v>123</v>
      </c>
      <c r="AD81" s="121">
        <v>1609</v>
      </c>
      <c r="AE81" s="130">
        <v>1018</v>
      </c>
      <c r="AF81" s="130">
        <v>82235620</v>
      </c>
      <c r="AG81" s="131">
        <f t="shared" si="89"/>
        <v>0.2857142857142857</v>
      </c>
      <c r="AH81" s="131">
        <f t="shared" si="75"/>
        <v>0.6326911124922312</v>
      </c>
      <c r="AI81" s="125">
        <f t="shared" si="76"/>
        <v>80781.552062868373</v>
      </c>
      <c r="AJ81" s="539"/>
      <c r="AK81" s="226" t="s">
        <v>123</v>
      </c>
      <c r="AL81" s="121">
        <v>981</v>
      </c>
      <c r="AM81" s="130">
        <v>611</v>
      </c>
      <c r="AN81" s="130">
        <v>50323440</v>
      </c>
      <c r="AO81" s="131">
        <f t="shared" si="90"/>
        <v>0.25216673545191909</v>
      </c>
      <c r="AP81" s="131">
        <f t="shared" si="77"/>
        <v>0.62283384301732925</v>
      </c>
      <c r="AQ81" s="125">
        <f t="shared" si="78"/>
        <v>82362.422258592473</v>
      </c>
      <c r="AR81" s="539"/>
      <c r="AS81" s="226" t="s">
        <v>123</v>
      </c>
      <c r="AT81" s="121">
        <v>407</v>
      </c>
      <c r="AU81" s="130">
        <v>232</v>
      </c>
      <c r="AV81" s="130">
        <v>17643170</v>
      </c>
      <c r="AW81" s="131">
        <f t="shared" si="91"/>
        <v>0.18770226537216828</v>
      </c>
      <c r="AX81" s="131">
        <f t="shared" si="79"/>
        <v>0.57002457002457008</v>
      </c>
      <c r="AY81" s="130">
        <f t="shared" si="80"/>
        <v>76048.146551724145</v>
      </c>
      <c r="AZ81" s="539"/>
      <c r="BA81" s="226" t="s">
        <v>123</v>
      </c>
      <c r="BB81" s="121">
        <v>118</v>
      </c>
      <c r="BC81" s="130">
        <v>73</v>
      </c>
      <c r="BD81" s="130">
        <v>6176600</v>
      </c>
      <c r="BE81" s="131">
        <f t="shared" si="92"/>
        <v>0.13984674329501914</v>
      </c>
      <c r="BF81" s="131">
        <f t="shared" si="81"/>
        <v>0.61864406779661019</v>
      </c>
      <c r="BG81" s="156">
        <f t="shared" si="82"/>
        <v>84610.95890410959</v>
      </c>
      <c r="BH81" s="539"/>
      <c r="BI81" s="226" t="s">
        <v>123</v>
      </c>
      <c r="BJ81" s="121">
        <f t="shared" si="83"/>
        <v>4901</v>
      </c>
      <c r="BK81" s="130">
        <f t="shared" si="67"/>
        <v>3081</v>
      </c>
      <c r="BL81" s="130">
        <f t="shared" si="68"/>
        <v>237565740</v>
      </c>
      <c r="BM81" s="131">
        <f t="shared" si="93"/>
        <v>0.25687843921960979</v>
      </c>
      <c r="BN81" s="131">
        <f t="shared" si="84"/>
        <v>0.62864721485411146</v>
      </c>
      <c r="BO81" s="130">
        <f t="shared" si="85"/>
        <v>77106.69912366115</v>
      </c>
      <c r="BP81" s="182"/>
      <c r="BR81" s="192" t="s">
        <v>29</v>
      </c>
      <c r="BS81" s="105">
        <v>1</v>
      </c>
      <c r="BT81" s="105">
        <v>2</v>
      </c>
      <c r="BU81" s="105">
        <v>606</v>
      </c>
      <c r="BV81" s="105">
        <v>456</v>
      </c>
      <c r="BW81" s="105">
        <v>270</v>
      </c>
      <c r="BX81" s="105">
        <v>136</v>
      </c>
      <c r="BY81" s="105">
        <v>71</v>
      </c>
      <c r="BZ81" s="105">
        <f>市区町村別_歯科医療費!D79</f>
        <v>1542</v>
      </c>
    </row>
    <row r="82" spans="2:78" s="75" customFormat="1">
      <c r="B82" s="546"/>
      <c r="C82" s="547"/>
      <c r="D82" s="539"/>
      <c r="E82" s="226" t="s">
        <v>124</v>
      </c>
      <c r="F82" s="121">
        <v>2</v>
      </c>
      <c r="G82" s="130">
        <v>1</v>
      </c>
      <c r="H82" s="130">
        <v>8120</v>
      </c>
      <c r="I82" s="131">
        <f t="shared" si="86"/>
        <v>4.1666666666666664E-2</v>
      </c>
      <c r="J82" s="131">
        <f t="shared" si="69"/>
        <v>0.5</v>
      </c>
      <c r="K82" s="156">
        <f t="shared" si="70"/>
        <v>8120</v>
      </c>
      <c r="L82" s="539"/>
      <c r="M82" s="226" t="s">
        <v>124</v>
      </c>
      <c r="N82" s="121">
        <v>13</v>
      </c>
      <c r="O82" s="130">
        <v>9</v>
      </c>
      <c r="P82" s="130">
        <v>1824810</v>
      </c>
      <c r="Q82" s="131">
        <f t="shared" si="87"/>
        <v>0.10112359550561797</v>
      </c>
      <c r="R82" s="131">
        <f t="shared" si="71"/>
        <v>0.69230769230769229</v>
      </c>
      <c r="S82" s="125">
        <f t="shared" si="72"/>
        <v>202756.66666666666</v>
      </c>
      <c r="T82" s="539"/>
      <c r="U82" s="226" t="s">
        <v>124</v>
      </c>
      <c r="V82" s="121">
        <v>325</v>
      </c>
      <c r="W82" s="130">
        <v>231</v>
      </c>
      <c r="X82" s="130">
        <v>16607060</v>
      </c>
      <c r="Y82" s="131">
        <f t="shared" si="88"/>
        <v>5.5837563451776651E-2</v>
      </c>
      <c r="Z82" s="131">
        <f t="shared" si="73"/>
        <v>0.71076923076923082</v>
      </c>
      <c r="AA82" s="130">
        <f t="shared" si="74"/>
        <v>71892.034632034629</v>
      </c>
      <c r="AB82" s="539"/>
      <c r="AC82" s="226" t="s">
        <v>124</v>
      </c>
      <c r="AD82" s="121">
        <v>391</v>
      </c>
      <c r="AE82" s="130">
        <v>252</v>
      </c>
      <c r="AF82" s="130">
        <v>24117650</v>
      </c>
      <c r="AG82" s="131">
        <f t="shared" si="89"/>
        <v>7.072691552062868E-2</v>
      </c>
      <c r="AH82" s="131">
        <f t="shared" si="75"/>
        <v>0.64450127877237851</v>
      </c>
      <c r="AI82" s="125">
        <f t="shared" si="76"/>
        <v>95704.960317460311</v>
      </c>
      <c r="AJ82" s="539"/>
      <c r="AK82" s="226" t="s">
        <v>124</v>
      </c>
      <c r="AL82" s="121">
        <v>320</v>
      </c>
      <c r="AM82" s="130">
        <v>208</v>
      </c>
      <c r="AN82" s="130">
        <v>17266080</v>
      </c>
      <c r="AO82" s="131">
        <f t="shared" si="90"/>
        <v>8.5843995047461819E-2</v>
      </c>
      <c r="AP82" s="131">
        <f t="shared" si="77"/>
        <v>0.65</v>
      </c>
      <c r="AQ82" s="125">
        <f t="shared" si="78"/>
        <v>83010</v>
      </c>
      <c r="AR82" s="539"/>
      <c r="AS82" s="226" t="s">
        <v>124</v>
      </c>
      <c r="AT82" s="121">
        <v>191</v>
      </c>
      <c r="AU82" s="130">
        <v>115</v>
      </c>
      <c r="AV82" s="130">
        <v>9599600</v>
      </c>
      <c r="AW82" s="131">
        <f t="shared" si="91"/>
        <v>9.3042071197411008E-2</v>
      </c>
      <c r="AX82" s="131">
        <f t="shared" si="79"/>
        <v>0.60209424083769636</v>
      </c>
      <c r="AY82" s="130">
        <f t="shared" si="80"/>
        <v>83474.782608695648</v>
      </c>
      <c r="AZ82" s="539"/>
      <c r="BA82" s="226" t="s">
        <v>124</v>
      </c>
      <c r="BB82" s="121">
        <v>79</v>
      </c>
      <c r="BC82" s="130">
        <v>45</v>
      </c>
      <c r="BD82" s="130">
        <v>3913090</v>
      </c>
      <c r="BE82" s="131">
        <f t="shared" si="92"/>
        <v>8.6206896551724144E-2</v>
      </c>
      <c r="BF82" s="131">
        <f t="shared" si="81"/>
        <v>0.569620253164557</v>
      </c>
      <c r="BG82" s="156">
        <f t="shared" si="82"/>
        <v>86957.555555555562</v>
      </c>
      <c r="BH82" s="539"/>
      <c r="BI82" s="226" t="s">
        <v>124</v>
      </c>
      <c r="BJ82" s="121">
        <f t="shared" si="83"/>
        <v>1321</v>
      </c>
      <c r="BK82" s="130">
        <f t="shared" si="67"/>
        <v>861</v>
      </c>
      <c r="BL82" s="130">
        <f t="shared" si="68"/>
        <v>73336410</v>
      </c>
      <c r="BM82" s="131">
        <f t="shared" si="93"/>
        <v>7.1785892946473237E-2</v>
      </c>
      <c r="BN82" s="131">
        <f t="shared" si="84"/>
        <v>0.65177895533686603</v>
      </c>
      <c r="BO82" s="130">
        <f t="shared" si="85"/>
        <v>85175.85365853658</v>
      </c>
      <c r="BP82" s="182"/>
      <c r="BR82" s="188" t="s">
        <v>105</v>
      </c>
      <c r="BS82" s="105">
        <v>1789</v>
      </c>
      <c r="BT82" s="105">
        <v>5790</v>
      </c>
      <c r="BU82" s="105">
        <v>513130</v>
      </c>
      <c r="BV82" s="105">
        <v>434254</v>
      </c>
      <c r="BW82" s="105">
        <v>276841</v>
      </c>
      <c r="BX82" s="105">
        <v>138903</v>
      </c>
      <c r="BY82" s="105">
        <v>56806</v>
      </c>
      <c r="BZ82" s="105">
        <f>年齢階層別_歯科医療費!$C$13</f>
        <v>1427513</v>
      </c>
    </row>
    <row r="83" spans="2:78" s="75" customFormat="1">
      <c r="B83" s="546"/>
      <c r="C83" s="547"/>
      <c r="D83" s="539"/>
      <c r="E83" s="223" t="s">
        <v>117</v>
      </c>
      <c r="F83" s="121">
        <v>7</v>
      </c>
      <c r="G83" s="130">
        <v>3</v>
      </c>
      <c r="H83" s="130">
        <v>179220</v>
      </c>
      <c r="I83" s="131">
        <f t="shared" si="86"/>
        <v>0.125</v>
      </c>
      <c r="J83" s="131">
        <f t="shared" si="69"/>
        <v>0.42857142857142855</v>
      </c>
      <c r="K83" s="156">
        <f t="shared" si="70"/>
        <v>59740</v>
      </c>
      <c r="L83" s="539"/>
      <c r="M83" s="227" t="s">
        <v>117</v>
      </c>
      <c r="N83" s="121">
        <v>4</v>
      </c>
      <c r="O83" s="130">
        <v>2</v>
      </c>
      <c r="P83" s="130">
        <v>134020</v>
      </c>
      <c r="Q83" s="131">
        <f t="shared" si="87"/>
        <v>2.247191011235955E-2</v>
      </c>
      <c r="R83" s="131">
        <f t="shared" si="71"/>
        <v>0.5</v>
      </c>
      <c r="S83" s="125">
        <f t="shared" si="72"/>
        <v>67010</v>
      </c>
      <c r="T83" s="539"/>
      <c r="U83" s="227" t="s">
        <v>117</v>
      </c>
      <c r="V83" s="121">
        <v>338</v>
      </c>
      <c r="W83" s="130">
        <v>169</v>
      </c>
      <c r="X83" s="130">
        <v>11337220</v>
      </c>
      <c r="Y83" s="131">
        <f t="shared" si="88"/>
        <v>4.0850858109741359E-2</v>
      </c>
      <c r="Z83" s="131">
        <f t="shared" si="73"/>
        <v>0.5</v>
      </c>
      <c r="AA83" s="130">
        <f t="shared" si="74"/>
        <v>67084.142011834323</v>
      </c>
      <c r="AB83" s="539"/>
      <c r="AC83" s="227" t="s">
        <v>117</v>
      </c>
      <c r="AD83" s="121">
        <v>160</v>
      </c>
      <c r="AE83" s="130">
        <v>81</v>
      </c>
      <c r="AF83" s="130">
        <v>8133880</v>
      </c>
      <c r="AG83" s="131">
        <f t="shared" si="89"/>
        <v>2.2733651417344933E-2</v>
      </c>
      <c r="AH83" s="131">
        <f t="shared" si="75"/>
        <v>0.50624999999999998</v>
      </c>
      <c r="AI83" s="125">
        <f t="shared" si="76"/>
        <v>100418.27160493827</v>
      </c>
      <c r="AJ83" s="539"/>
      <c r="AK83" s="227" t="s">
        <v>117</v>
      </c>
      <c r="AL83" s="121">
        <v>89</v>
      </c>
      <c r="AM83" s="130">
        <v>42</v>
      </c>
      <c r="AN83" s="130">
        <v>3023440</v>
      </c>
      <c r="AO83" s="131">
        <f t="shared" si="90"/>
        <v>1.7333883615352867E-2</v>
      </c>
      <c r="AP83" s="131">
        <f t="shared" si="77"/>
        <v>0.47191011235955055</v>
      </c>
      <c r="AQ83" s="125">
        <f t="shared" si="78"/>
        <v>71986.666666666672</v>
      </c>
      <c r="AR83" s="539"/>
      <c r="AS83" s="227" t="s">
        <v>117</v>
      </c>
      <c r="AT83" s="121">
        <v>52</v>
      </c>
      <c r="AU83" s="130">
        <v>23</v>
      </c>
      <c r="AV83" s="130">
        <v>2660150</v>
      </c>
      <c r="AW83" s="131">
        <f t="shared" si="91"/>
        <v>1.8608414239482202E-2</v>
      </c>
      <c r="AX83" s="131">
        <f t="shared" si="79"/>
        <v>0.44230769230769229</v>
      </c>
      <c r="AY83" s="130">
        <f t="shared" si="80"/>
        <v>115658.69565217392</v>
      </c>
      <c r="AZ83" s="539"/>
      <c r="BA83" s="227" t="s">
        <v>117</v>
      </c>
      <c r="BB83" s="121">
        <v>28</v>
      </c>
      <c r="BC83" s="130">
        <v>11</v>
      </c>
      <c r="BD83" s="130">
        <v>1486610</v>
      </c>
      <c r="BE83" s="131">
        <f t="shared" si="92"/>
        <v>2.1072796934865901E-2</v>
      </c>
      <c r="BF83" s="131">
        <f t="shared" si="81"/>
        <v>0.39285714285714285</v>
      </c>
      <c r="BG83" s="156">
        <f t="shared" si="82"/>
        <v>135146.36363636365</v>
      </c>
      <c r="BH83" s="539"/>
      <c r="BI83" s="227" t="s">
        <v>117</v>
      </c>
      <c r="BJ83" s="121">
        <f t="shared" si="83"/>
        <v>678</v>
      </c>
      <c r="BK83" s="130">
        <f t="shared" si="67"/>
        <v>331</v>
      </c>
      <c r="BL83" s="130">
        <f t="shared" si="68"/>
        <v>26954540</v>
      </c>
      <c r="BM83" s="131">
        <f t="shared" si="93"/>
        <v>2.7597131899282975E-2</v>
      </c>
      <c r="BN83" s="131">
        <f t="shared" si="84"/>
        <v>0.48820058997050148</v>
      </c>
      <c r="BO83" s="130">
        <f t="shared" si="85"/>
        <v>81433.655589123868</v>
      </c>
      <c r="BP83" s="182"/>
    </row>
    <row r="84" spans="2:78" s="75" customFormat="1">
      <c r="B84" s="546">
        <v>8</v>
      </c>
      <c r="C84" s="548" t="s">
        <v>51</v>
      </c>
      <c r="D84" s="540">
        <f>BS15</f>
        <v>10</v>
      </c>
      <c r="E84" s="224" t="s">
        <v>104</v>
      </c>
      <c r="F84" s="120">
        <v>4</v>
      </c>
      <c r="G84" s="128">
        <v>1</v>
      </c>
      <c r="H84" s="128">
        <v>116090</v>
      </c>
      <c r="I84" s="129">
        <f>IFERROR(G84/$D$84,"-")</f>
        <v>0.1</v>
      </c>
      <c r="J84" s="129">
        <f t="shared" si="69"/>
        <v>0.25</v>
      </c>
      <c r="K84" s="155">
        <f t="shared" si="70"/>
        <v>116090</v>
      </c>
      <c r="L84" s="540">
        <f>BT15</f>
        <v>52</v>
      </c>
      <c r="M84" s="224" t="s">
        <v>104</v>
      </c>
      <c r="N84" s="120">
        <v>23</v>
      </c>
      <c r="O84" s="128">
        <v>16</v>
      </c>
      <c r="P84" s="128">
        <v>1166610</v>
      </c>
      <c r="Q84" s="129">
        <f>IFERROR(O84/$L$84,"-")</f>
        <v>0.30769230769230771</v>
      </c>
      <c r="R84" s="129">
        <f t="shared" si="71"/>
        <v>0.69565217391304346</v>
      </c>
      <c r="S84" s="124">
        <f t="shared" si="72"/>
        <v>72913.125</v>
      </c>
      <c r="T84" s="540">
        <f>BU15</f>
        <v>3290</v>
      </c>
      <c r="U84" s="224" t="s">
        <v>104</v>
      </c>
      <c r="V84" s="120">
        <v>1531</v>
      </c>
      <c r="W84" s="128">
        <v>1105</v>
      </c>
      <c r="X84" s="128">
        <v>81418960</v>
      </c>
      <c r="Y84" s="129">
        <f>IFERROR(W84/$T$84,"-")</f>
        <v>0.33586626139817627</v>
      </c>
      <c r="Z84" s="129">
        <f t="shared" si="73"/>
        <v>0.72175048987589807</v>
      </c>
      <c r="AA84" s="128">
        <f t="shared" si="74"/>
        <v>73682.316742081442</v>
      </c>
      <c r="AB84" s="540">
        <f>BV15</f>
        <v>2704</v>
      </c>
      <c r="AC84" s="224" t="s">
        <v>104</v>
      </c>
      <c r="AD84" s="120">
        <v>1286</v>
      </c>
      <c r="AE84" s="128">
        <v>915</v>
      </c>
      <c r="AF84" s="128">
        <v>71943910</v>
      </c>
      <c r="AG84" s="129">
        <f>IFERROR(AE84/$AB$84,"-")</f>
        <v>0.33838757396449703</v>
      </c>
      <c r="AH84" s="129">
        <f t="shared" si="75"/>
        <v>0.71150855365474341</v>
      </c>
      <c r="AI84" s="124">
        <f t="shared" si="76"/>
        <v>78627.224043715847</v>
      </c>
      <c r="AJ84" s="540">
        <f>BW15</f>
        <v>2120</v>
      </c>
      <c r="AK84" s="224" t="s">
        <v>104</v>
      </c>
      <c r="AL84" s="120">
        <v>964</v>
      </c>
      <c r="AM84" s="128">
        <v>650</v>
      </c>
      <c r="AN84" s="128">
        <v>51900110</v>
      </c>
      <c r="AO84" s="129">
        <f>IFERROR(AM84/$AJ$84,"-")</f>
        <v>0.30660377358490565</v>
      </c>
      <c r="AP84" s="129">
        <f t="shared" si="77"/>
        <v>0.67427385892116187</v>
      </c>
      <c r="AQ84" s="124">
        <f t="shared" si="78"/>
        <v>79846.323076923072</v>
      </c>
      <c r="AR84" s="540">
        <f>BX15</f>
        <v>1281</v>
      </c>
      <c r="AS84" s="224" t="s">
        <v>104</v>
      </c>
      <c r="AT84" s="120">
        <v>494</v>
      </c>
      <c r="AU84" s="128">
        <v>333</v>
      </c>
      <c r="AV84" s="128">
        <v>24324370</v>
      </c>
      <c r="AW84" s="129">
        <f>IFERROR(AU84/$AR$84,"-")</f>
        <v>0.25995316159250587</v>
      </c>
      <c r="AX84" s="129">
        <f t="shared" si="79"/>
        <v>0.67408906882591091</v>
      </c>
      <c r="AY84" s="128">
        <f t="shared" si="80"/>
        <v>73046.156156156154</v>
      </c>
      <c r="AZ84" s="540">
        <f>BY15</f>
        <v>637</v>
      </c>
      <c r="BA84" s="224" t="s">
        <v>104</v>
      </c>
      <c r="BB84" s="120">
        <v>171</v>
      </c>
      <c r="BC84" s="128">
        <v>107</v>
      </c>
      <c r="BD84" s="128">
        <v>9439990</v>
      </c>
      <c r="BE84" s="129">
        <f>IFERROR(BC84/$AZ$84,"-")</f>
        <v>0.16797488226059654</v>
      </c>
      <c r="BF84" s="129">
        <f t="shared" si="81"/>
        <v>0.6257309941520468</v>
      </c>
      <c r="BG84" s="155">
        <f t="shared" si="82"/>
        <v>88224.20560747663</v>
      </c>
      <c r="BH84" s="540">
        <f>BZ15</f>
        <v>10094</v>
      </c>
      <c r="BI84" s="224" t="s">
        <v>104</v>
      </c>
      <c r="BJ84" s="120">
        <f t="shared" si="83"/>
        <v>4473</v>
      </c>
      <c r="BK84" s="128">
        <f t="shared" si="67"/>
        <v>3127</v>
      </c>
      <c r="BL84" s="128">
        <f t="shared" si="68"/>
        <v>240310040</v>
      </c>
      <c r="BM84" s="129">
        <f>IFERROR(BK84/$BH$84,"-")</f>
        <v>0.30978799286704972</v>
      </c>
      <c r="BN84" s="129">
        <f t="shared" si="84"/>
        <v>0.6990833892242343</v>
      </c>
      <c r="BO84" s="128">
        <f t="shared" si="85"/>
        <v>76850.028781579793</v>
      </c>
      <c r="BP84" s="182"/>
    </row>
    <row r="85" spans="2:78" s="75" customFormat="1">
      <c r="B85" s="546"/>
      <c r="C85" s="549"/>
      <c r="D85" s="536"/>
      <c r="E85" s="225" t="s">
        <v>136</v>
      </c>
      <c r="F85" s="121">
        <v>4</v>
      </c>
      <c r="G85" s="130">
        <v>2</v>
      </c>
      <c r="H85" s="130">
        <v>163020</v>
      </c>
      <c r="I85" s="131">
        <f t="shared" ref="I85:I94" si="94">IFERROR(G85/$D$84,"-")</f>
        <v>0.2</v>
      </c>
      <c r="J85" s="131">
        <f t="shared" si="69"/>
        <v>0.5</v>
      </c>
      <c r="K85" s="156">
        <f t="shared" si="70"/>
        <v>81510</v>
      </c>
      <c r="L85" s="536"/>
      <c r="M85" s="225" t="s">
        <v>136</v>
      </c>
      <c r="N85" s="121">
        <v>17</v>
      </c>
      <c r="O85" s="130">
        <v>13</v>
      </c>
      <c r="P85" s="130">
        <v>1080560</v>
      </c>
      <c r="Q85" s="131">
        <f t="shared" ref="Q85:Q94" si="95">IFERROR(O85/$L$84,"-")</f>
        <v>0.25</v>
      </c>
      <c r="R85" s="131">
        <f t="shared" si="71"/>
        <v>0.76470588235294112</v>
      </c>
      <c r="S85" s="125">
        <f t="shared" si="72"/>
        <v>83120</v>
      </c>
      <c r="T85" s="536"/>
      <c r="U85" s="225" t="s">
        <v>136</v>
      </c>
      <c r="V85" s="121">
        <v>1464</v>
      </c>
      <c r="W85" s="130">
        <v>1054</v>
      </c>
      <c r="X85" s="130">
        <v>71644390</v>
      </c>
      <c r="Y85" s="131">
        <f t="shared" ref="Y85:Y94" si="96">IFERROR(W85/$T$84,"-")</f>
        <v>0.32036474164133738</v>
      </c>
      <c r="Z85" s="131">
        <f t="shared" si="73"/>
        <v>0.7199453551912568</v>
      </c>
      <c r="AA85" s="130">
        <f t="shared" si="74"/>
        <v>67973.804554079703</v>
      </c>
      <c r="AB85" s="536"/>
      <c r="AC85" s="225" t="s">
        <v>136</v>
      </c>
      <c r="AD85" s="121">
        <v>1151</v>
      </c>
      <c r="AE85" s="130">
        <v>831</v>
      </c>
      <c r="AF85" s="130">
        <v>64118930</v>
      </c>
      <c r="AG85" s="131">
        <f t="shared" ref="AG85:AG94" si="97">IFERROR(AE85/$AB$84,"-")</f>
        <v>0.30732248520710059</v>
      </c>
      <c r="AH85" s="131">
        <f t="shared" si="75"/>
        <v>0.72198088618592526</v>
      </c>
      <c r="AI85" s="125">
        <f t="shared" si="76"/>
        <v>77158.760529482548</v>
      </c>
      <c r="AJ85" s="536"/>
      <c r="AK85" s="225" t="s">
        <v>136</v>
      </c>
      <c r="AL85" s="121">
        <v>769</v>
      </c>
      <c r="AM85" s="130">
        <v>524</v>
      </c>
      <c r="AN85" s="130">
        <v>40173400</v>
      </c>
      <c r="AO85" s="131">
        <f t="shared" ref="AO85:AO94" si="98">IFERROR(AM85/$AJ$84,"-")</f>
        <v>0.24716981132075472</v>
      </c>
      <c r="AP85" s="131">
        <f t="shared" si="77"/>
        <v>0.68140442132639789</v>
      </c>
      <c r="AQ85" s="125">
        <f t="shared" si="78"/>
        <v>76666.793893129769</v>
      </c>
      <c r="AR85" s="536"/>
      <c r="AS85" s="225" t="s">
        <v>136</v>
      </c>
      <c r="AT85" s="121">
        <v>372</v>
      </c>
      <c r="AU85" s="130">
        <v>240</v>
      </c>
      <c r="AV85" s="130">
        <v>18032410</v>
      </c>
      <c r="AW85" s="131">
        <f t="shared" ref="AW85:AW94" si="99">IFERROR(AU85/$AR$84,"-")</f>
        <v>0.18735362997658081</v>
      </c>
      <c r="AX85" s="131">
        <f t="shared" si="79"/>
        <v>0.64516129032258063</v>
      </c>
      <c r="AY85" s="130">
        <f t="shared" si="80"/>
        <v>75135.041666666672</v>
      </c>
      <c r="AZ85" s="536"/>
      <c r="BA85" s="225" t="s">
        <v>136</v>
      </c>
      <c r="BB85" s="121">
        <v>111</v>
      </c>
      <c r="BC85" s="130">
        <v>74</v>
      </c>
      <c r="BD85" s="130">
        <v>6423900</v>
      </c>
      <c r="BE85" s="131">
        <f t="shared" ref="BE85:BE94" si="100">IFERROR(BC85/$AZ$84,"-")</f>
        <v>0.11616954474097331</v>
      </c>
      <c r="BF85" s="131">
        <f t="shared" si="81"/>
        <v>0.66666666666666663</v>
      </c>
      <c r="BG85" s="156">
        <f t="shared" si="82"/>
        <v>86809.459459459453</v>
      </c>
      <c r="BH85" s="536"/>
      <c r="BI85" s="225" t="s">
        <v>136</v>
      </c>
      <c r="BJ85" s="121">
        <f t="shared" si="83"/>
        <v>3888</v>
      </c>
      <c r="BK85" s="130">
        <f t="shared" si="67"/>
        <v>2738</v>
      </c>
      <c r="BL85" s="130">
        <f t="shared" si="68"/>
        <v>201636610</v>
      </c>
      <c r="BM85" s="131">
        <f t="shared" ref="BM85:BM94" si="101">IFERROR(BK85/$BH$84,"-")</f>
        <v>0.27125024767188427</v>
      </c>
      <c r="BN85" s="131">
        <f t="shared" si="84"/>
        <v>0.70421810699588472</v>
      </c>
      <c r="BO85" s="130">
        <f t="shared" si="85"/>
        <v>73643.758217677139</v>
      </c>
      <c r="BP85" s="182"/>
    </row>
    <row r="86" spans="2:78" s="75" customFormat="1">
      <c r="B86" s="546"/>
      <c r="C86" s="549"/>
      <c r="D86" s="536"/>
      <c r="E86" s="226" t="s">
        <v>103</v>
      </c>
      <c r="F86" s="121">
        <v>7</v>
      </c>
      <c r="G86" s="130">
        <v>4</v>
      </c>
      <c r="H86" s="130">
        <v>233220</v>
      </c>
      <c r="I86" s="131">
        <f t="shared" si="94"/>
        <v>0.4</v>
      </c>
      <c r="J86" s="131">
        <f t="shared" si="69"/>
        <v>0.5714285714285714</v>
      </c>
      <c r="K86" s="156">
        <f t="shared" si="70"/>
        <v>58305</v>
      </c>
      <c r="L86" s="536"/>
      <c r="M86" s="226" t="s">
        <v>103</v>
      </c>
      <c r="N86" s="121">
        <v>23</v>
      </c>
      <c r="O86" s="130">
        <v>15</v>
      </c>
      <c r="P86" s="130">
        <v>1405660</v>
      </c>
      <c r="Q86" s="131">
        <f t="shared" si="95"/>
        <v>0.28846153846153844</v>
      </c>
      <c r="R86" s="131">
        <f t="shared" si="71"/>
        <v>0.65217391304347827</v>
      </c>
      <c r="S86" s="125">
        <f t="shared" si="72"/>
        <v>93710.666666666672</v>
      </c>
      <c r="T86" s="536"/>
      <c r="U86" s="226" t="s">
        <v>103</v>
      </c>
      <c r="V86" s="121">
        <v>1836</v>
      </c>
      <c r="W86" s="130">
        <v>1303</v>
      </c>
      <c r="X86" s="130">
        <v>97180930</v>
      </c>
      <c r="Y86" s="131">
        <f t="shared" si="96"/>
        <v>0.39604863221884501</v>
      </c>
      <c r="Z86" s="131">
        <f t="shared" si="73"/>
        <v>0.70969498910675377</v>
      </c>
      <c r="AA86" s="130">
        <f t="shared" si="74"/>
        <v>74582.44819646969</v>
      </c>
      <c r="AB86" s="536"/>
      <c r="AC86" s="226" t="s">
        <v>103</v>
      </c>
      <c r="AD86" s="121">
        <v>1600</v>
      </c>
      <c r="AE86" s="130">
        <v>1133</v>
      </c>
      <c r="AF86" s="130">
        <v>88161970</v>
      </c>
      <c r="AG86" s="131">
        <f t="shared" si="97"/>
        <v>0.41900887573964496</v>
      </c>
      <c r="AH86" s="131">
        <f t="shared" si="75"/>
        <v>0.708125</v>
      </c>
      <c r="AI86" s="125">
        <f t="shared" si="76"/>
        <v>77812.85966460724</v>
      </c>
      <c r="AJ86" s="536"/>
      <c r="AK86" s="226" t="s">
        <v>103</v>
      </c>
      <c r="AL86" s="121">
        <v>1213</v>
      </c>
      <c r="AM86" s="130">
        <v>813</v>
      </c>
      <c r="AN86" s="130">
        <v>65718740</v>
      </c>
      <c r="AO86" s="131">
        <f t="shared" si="98"/>
        <v>0.38349056603773585</v>
      </c>
      <c r="AP86" s="131">
        <f t="shared" si="77"/>
        <v>0.67023907666941462</v>
      </c>
      <c r="AQ86" s="125">
        <f t="shared" si="78"/>
        <v>80834.858548585486</v>
      </c>
      <c r="AR86" s="536"/>
      <c r="AS86" s="226" t="s">
        <v>103</v>
      </c>
      <c r="AT86" s="121">
        <v>724</v>
      </c>
      <c r="AU86" s="130">
        <v>457</v>
      </c>
      <c r="AV86" s="130">
        <v>35657720</v>
      </c>
      <c r="AW86" s="131">
        <f t="shared" si="99"/>
        <v>0.35675253708040594</v>
      </c>
      <c r="AX86" s="131">
        <f t="shared" si="79"/>
        <v>0.63121546961325969</v>
      </c>
      <c r="AY86" s="130">
        <f t="shared" si="80"/>
        <v>78025.645514223201</v>
      </c>
      <c r="AZ86" s="536"/>
      <c r="BA86" s="226" t="s">
        <v>103</v>
      </c>
      <c r="BB86" s="121">
        <v>283</v>
      </c>
      <c r="BC86" s="130">
        <v>169</v>
      </c>
      <c r="BD86" s="130">
        <v>17483480</v>
      </c>
      <c r="BE86" s="131">
        <f t="shared" si="100"/>
        <v>0.26530612244897961</v>
      </c>
      <c r="BF86" s="131">
        <f t="shared" si="81"/>
        <v>0.59717314487632511</v>
      </c>
      <c r="BG86" s="156">
        <f t="shared" si="82"/>
        <v>103452.54437869822</v>
      </c>
      <c r="BH86" s="536"/>
      <c r="BI86" s="226" t="s">
        <v>103</v>
      </c>
      <c r="BJ86" s="121">
        <f t="shared" si="83"/>
        <v>5686</v>
      </c>
      <c r="BK86" s="130">
        <f t="shared" si="67"/>
        <v>3894</v>
      </c>
      <c r="BL86" s="130">
        <f t="shared" si="68"/>
        <v>305841720</v>
      </c>
      <c r="BM86" s="131">
        <f t="shared" si="101"/>
        <v>0.38577372696651474</v>
      </c>
      <c r="BN86" s="131">
        <f t="shared" si="84"/>
        <v>0.68483995779106577</v>
      </c>
      <c r="BO86" s="130">
        <f t="shared" si="85"/>
        <v>78541.787365177195</v>
      </c>
      <c r="BP86" s="182"/>
    </row>
    <row r="87" spans="2:78" s="75" customFormat="1">
      <c r="B87" s="546"/>
      <c r="C87" s="549"/>
      <c r="D87" s="536"/>
      <c r="E87" s="226" t="s">
        <v>106</v>
      </c>
      <c r="F87" s="121">
        <v>5</v>
      </c>
      <c r="G87" s="130">
        <v>2</v>
      </c>
      <c r="H87" s="130">
        <v>136230</v>
      </c>
      <c r="I87" s="131">
        <f t="shared" si="94"/>
        <v>0.2</v>
      </c>
      <c r="J87" s="131">
        <f t="shared" si="69"/>
        <v>0.4</v>
      </c>
      <c r="K87" s="156">
        <f t="shared" si="70"/>
        <v>68115</v>
      </c>
      <c r="L87" s="536"/>
      <c r="M87" s="226" t="s">
        <v>106</v>
      </c>
      <c r="N87" s="121">
        <v>13</v>
      </c>
      <c r="O87" s="130">
        <v>8</v>
      </c>
      <c r="P87" s="130">
        <v>699390</v>
      </c>
      <c r="Q87" s="131">
        <f t="shared" si="95"/>
        <v>0.15384615384615385</v>
      </c>
      <c r="R87" s="131">
        <f t="shared" si="71"/>
        <v>0.61538461538461542</v>
      </c>
      <c r="S87" s="125">
        <f t="shared" si="72"/>
        <v>87423.75</v>
      </c>
      <c r="T87" s="536"/>
      <c r="U87" s="226" t="s">
        <v>106</v>
      </c>
      <c r="V87" s="121">
        <v>631</v>
      </c>
      <c r="W87" s="130">
        <v>463</v>
      </c>
      <c r="X87" s="130">
        <v>35550950</v>
      </c>
      <c r="Y87" s="131">
        <f t="shared" si="96"/>
        <v>0.14072948328267476</v>
      </c>
      <c r="Z87" s="131">
        <f t="shared" si="73"/>
        <v>0.73375594294770208</v>
      </c>
      <c r="AA87" s="130">
        <f t="shared" si="74"/>
        <v>76783.909287257018</v>
      </c>
      <c r="AB87" s="536"/>
      <c r="AC87" s="226" t="s">
        <v>106</v>
      </c>
      <c r="AD87" s="121">
        <v>603</v>
      </c>
      <c r="AE87" s="130">
        <v>436</v>
      </c>
      <c r="AF87" s="130">
        <v>34905210</v>
      </c>
      <c r="AG87" s="131">
        <f t="shared" si="97"/>
        <v>0.16124260355029585</v>
      </c>
      <c r="AH87" s="131">
        <f t="shared" si="75"/>
        <v>0.72305140961857384</v>
      </c>
      <c r="AI87" s="125">
        <f t="shared" si="76"/>
        <v>80057.821100917427</v>
      </c>
      <c r="AJ87" s="536"/>
      <c r="AK87" s="226" t="s">
        <v>106</v>
      </c>
      <c r="AL87" s="121">
        <v>498</v>
      </c>
      <c r="AM87" s="130">
        <v>336</v>
      </c>
      <c r="AN87" s="130">
        <v>30809990</v>
      </c>
      <c r="AO87" s="131">
        <f t="shared" si="98"/>
        <v>0.15849056603773584</v>
      </c>
      <c r="AP87" s="131">
        <f t="shared" si="77"/>
        <v>0.67469879518072284</v>
      </c>
      <c r="AQ87" s="125">
        <f t="shared" si="78"/>
        <v>91696.398809523816</v>
      </c>
      <c r="AR87" s="536"/>
      <c r="AS87" s="226" t="s">
        <v>106</v>
      </c>
      <c r="AT87" s="121">
        <v>304</v>
      </c>
      <c r="AU87" s="130">
        <v>194</v>
      </c>
      <c r="AV87" s="130">
        <v>15041220</v>
      </c>
      <c r="AW87" s="131">
        <f t="shared" si="99"/>
        <v>0.15144418423106948</v>
      </c>
      <c r="AX87" s="131">
        <f t="shared" si="79"/>
        <v>0.63815789473684215</v>
      </c>
      <c r="AY87" s="130">
        <f t="shared" si="80"/>
        <v>77532.061855670108</v>
      </c>
      <c r="AZ87" s="536"/>
      <c r="BA87" s="226" t="s">
        <v>106</v>
      </c>
      <c r="BB87" s="121">
        <v>130</v>
      </c>
      <c r="BC87" s="130">
        <v>77</v>
      </c>
      <c r="BD87" s="130">
        <v>7510610</v>
      </c>
      <c r="BE87" s="131">
        <f t="shared" si="100"/>
        <v>0.12087912087912088</v>
      </c>
      <c r="BF87" s="131">
        <f t="shared" si="81"/>
        <v>0.59230769230769231</v>
      </c>
      <c r="BG87" s="156">
        <f t="shared" si="82"/>
        <v>97540.389610389611</v>
      </c>
      <c r="BH87" s="536"/>
      <c r="BI87" s="226" t="s">
        <v>106</v>
      </c>
      <c r="BJ87" s="121">
        <f t="shared" si="83"/>
        <v>2184</v>
      </c>
      <c r="BK87" s="130">
        <f t="shared" si="67"/>
        <v>1516</v>
      </c>
      <c r="BL87" s="130">
        <f t="shared" si="68"/>
        <v>124653600</v>
      </c>
      <c r="BM87" s="131">
        <f t="shared" si="101"/>
        <v>0.15018823063205866</v>
      </c>
      <c r="BN87" s="131">
        <f t="shared" si="84"/>
        <v>0.69413919413919412</v>
      </c>
      <c r="BO87" s="130">
        <f t="shared" si="85"/>
        <v>82225.329815303427</v>
      </c>
      <c r="BP87" s="182"/>
    </row>
    <row r="88" spans="2:78" s="75" customFormat="1">
      <c r="B88" s="546"/>
      <c r="C88" s="549"/>
      <c r="D88" s="536"/>
      <c r="E88" s="226" t="s">
        <v>119</v>
      </c>
      <c r="F88" s="121">
        <v>4</v>
      </c>
      <c r="G88" s="130">
        <v>3</v>
      </c>
      <c r="H88" s="130">
        <v>152390</v>
      </c>
      <c r="I88" s="131">
        <f t="shared" si="94"/>
        <v>0.3</v>
      </c>
      <c r="J88" s="131">
        <f t="shared" si="69"/>
        <v>0.75</v>
      </c>
      <c r="K88" s="156">
        <f t="shared" si="70"/>
        <v>50796.666666666664</v>
      </c>
      <c r="L88" s="536"/>
      <c r="M88" s="226" t="s">
        <v>119</v>
      </c>
      <c r="N88" s="121">
        <v>12</v>
      </c>
      <c r="O88" s="130">
        <v>8</v>
      </c>
      <c r="P88" s="130">
        <v>774570</v>
      </c>
      <c r="Q88" s="131">
        <f t="shared" si="95"/>
        <v>0.15384615384615385</v>
      </c>
      <c r="R88" s="131">
        <f t="shared" si="71"/>
        <v>0.66666666666666663</v>
      </c>
      <c r="S88" s="125">
        <f t="shared" si="72"/>
        <v>96821.25</v>
      </c>
      <c r="T88" s="536"/>
      <c r="U88" s="226" t="s">
        <v>119</v>
      </c>
      <c r="V88" s="121">
        <v>742</v>
      </c>
      <c r="W88" s="130">
        <v>544</v>
      </c>
      <c r="X88" s="130">
        <v>39487660</v>
      </c>
      <c r="Y88" s="131">
        <f t="shared" si="96"/>
        <v>0.16534954407294833</v>
      </c>
      <c r="Z88" s="131">
        <f t="shared" si="73"/>
        <v>0.73315363881401618</v>
      </c>
      <c r="AA88" s="130">
        <f t="shared" si="74"/>
        <v>72587.61029411765</v>
      </c>
      <c r="AB88" s="536"/>
      <c r="AC88" s="226" t="s">
        <v>119</v>
      </c>
      <c r="AD88" s="121">
        <v>694</v>
      </c>
      <c r="AE88" s="130">
        <v>493</v>
      </c>
      <c r="AF88" s="130">
        <v>37455140</v>
      </c>
      <c r="AG88" s="131">
        <f t="shared" si="97"/>
        <v>0.18232248520710059</v>
      </c>
      <c r="AH88" s="131">
        <f t="shared" si="75"/>
        <v>0.71037463976945248</v>
      </c>
      <c r="AI88" s="125">
        <f t="shared" si="76"/>
        <v>75973.914807302237</v>
      </c>
      <c r="AJ88" s="536"/>
      <c r="AK88" s="226" t="s">
        <v>119</v>
      </c>
      <c r="AL88" s="121">
        <v>596</v>
      </c>
      <c r="AM88" s="130">
        <v>402</v>
      </c>
      <c r="AN88" s="130">
        <v>35102310</v>
      </c>
      <c r="AO88" s="131">
        <f t="shared" si="98"/>
        <v>0.18962264150943398</v>
      </c>
      <c r="AP88" s="131">
        <f t="shared" si="77"/>
        <v>0.67449664429530198</v>
      </c>
      <c r="AQ88" s="125">
        <f t="shared" si="78"/>
        <v>87319.179104477618</v>
      </c>
      <c r="AR88" s="536"/>
      <c r="AS88" s="226" t="s">
        <v>119</v>
      </c>
      <c r="AT88" s="121">
        <v>348</v>
      </c>
      <c r="AU88" s="130">
        <v>229</v>
      </c>
      <c r="AV88" s="130">
        <v>19663370</v>
      </c>
      <c r="AW88" s="131">
        <f t="shared" si="99"/>
        <v>0.17876658860265418</v>
      </c>
      <c r="AX88" s="131">
        <f t="shared" si="79"/>
        <v>0.65804597701149425</v>
      </c>
      <c r="AY88" s="130">
        <f t="shared" si="80"/>
        <v>85866.244541484717</v>
      </c>
      <c r="AZ88" s="536"/>
      <c r="BA88" s="226" t="s">
        <v>119</v>
      </c>
      <c r="BB88" s="121">
        <v>132</v>
      </c>
      <c r="BC88" s="130">
        <v>84</v>
      </c>
      <c r="BD88" s="130">
        <v>8226040</v>
      </c>
      <c r="BE88" s="131">
        <f t="shared" si="100"/>
        <v>0.13186813186813187</v>
      </c>
      <c r="BF88" s="131">
        <f t="shared" si="81"/>
        <v>0.63636363636363635</v>
      </c>
      <c r="BG88" s="156">
        <f t="shared" si="82"/>
        <v>97929.047619047618</v>
      </c>
      <c r="BH88" s="536"/>
      <c r="BI88" s="226" t="s">
        <v>119</v>
      </c>
      <c r="BJ88" s="121">
        <f t="shared" si="83"/>
        <v>2528</v>
      </c>
      <c r="BK88" s="130">
        <f t="shared" si="67"/>
        <v>1763</v>
      </c>
      <c r="BL88" s="130">
        <f t="shared" si="68"/>
        <v>140861480</v>
      </c>
      <c r="BM88" s="131">
        <f t="shared" si="101"/>
        <v>0.17465821279968299</v>
      </c>
      <c r="BN88" s="131">
        <f t="shared" si="84"/>
        <v>0.69738924050632911</v>
      </c>
      <c r="BO88" s="130">
        <f t="shared" si="85"/>
        <v>79898.740782756664</v>
      </c>
      <c r="BP88" s="182"/>
    </row>
    <row r="89" spans="2:78" s="75" customFormat="1">
      <c r="B89" s="546"/>
      <c r="C89" s="549"/>
      <c r="D89" s="536"/>
      <c r="E89" s="226" t="s">
        <v>120</v>
      </c>
      <c r="F89" s="121">
        <v>3</v>
      </c>
      <c r="G89" s="130">
        <v>1</v>
      </c>
      <c r="H89" s="130">
        <v>116090</v>
      </c>
      <c r="I89" s="131">
        <f t="shared" si="94"/>
        <v>0.1</v>
      </c>
      <c r="J89" s="131">
        <f t="shared" si="69"/>
        <v>0.33333333333333331</v>
      </c>
      <c r="K89" s="156">
        <f t="shared" si="70"/>
        <v>116090</v>
      </c>
      <c r="L89" s="536"/>
      <c r="M89" s="226" t="s">
        <v>120</v>
      </c>
      <c r="N89" s="121">
        <v>4</v>
      </c>
      <c r="O89" s="130">
        <v>2</v>
      </c>
      <c r="P89" s="130">
        <v>192950</v>
      </c>
      <c r="Q89" s="131">
        <f t="shared" si="95"/>
        <v>3.8461538461538464E-2</v>
      </c>
      <c r="R89" s="131">
        <f t="shared" si="71"/>
        <v>0.5</v>
      </c>
      <c r="S89" s="125">
        <f t="shared" si="72"/>
        <v>96475</v>
      </c>
      <c r="T89" s="536"/>
      <c r="U89" s="226" t="s">
        <v>120</v>
      </c>
      <c r="V89" s="121">
        <v>320</v>
      </c>
      <c r="W89" s="130">
        <v>246</v>
      </c>
      <c r="X89" s="130">
        <v>19723720</v>
      </c>
      <c r="Y89" s="131">
        <f t="shared" si="96"/>
        <v>7.4772036474164139E-2</v>
      </c>
      <c r="Z89" s="131">
        <f t="shared" si="73"/>
        <v>0.76875000000000004</v>
      </c>
      <c r="AA89" s="130">
        <f t="shared" si="74"/>
        <v>80177.723577235767</v>
      </c>
      <c r="AB89" s="536"/>
      <c r="AC89" s="226" t="s">
        <v>120</v>
      </c>
      <c r="AD89" s="121">
        <v>276</v>
      </c>
      <c r="AE89" s="130">
        <v>209</v>
      </c>
      <c r="AF89" s="130">
        <v>16045390</v>
      </c>
      <c r="AG89" s="131">
        <f t="shared" si="97"/>
        <v>7.729289940828403E-2</v>
      </c>
      <c r="AH89" s="131">
        <f t="shared" si="75"/>
        <v>0.75724637681159424</v>
      </c>
      <c r="AI89" s="125">
        <f t="shared" si="76"/>
        <v>76772.200956937799</v>
      </c>
      <c r="AJ89" s="536"/>
      <c r="AK89" s="226" t="s">
        <v>120</v>
      </c>
      <c r="AL89" s="121">
        <v>242</v>
      </c>
      <c r="AM89" s="130">
        <v>162</v>
      </c>
      <c r="AN89" s="130">
        <v>14244850</v>
      </c>
      <c r="AO89" s="131">
        <f t="shared" si="98"/>
        <v>7.6415094339622638E-2</v>
      </c>
      <c r="AP89" s="131">
        <f t="shared" si="77"/>
        <v>0.66942148760330578</v>
      </c>
      <c r="AQ89" s="125">
        <f t="shared" si="78"/>
        <v>87931.17283950618</v>
      </c>
      <c r="AR89" s="536"/>
      <c r="AS89" s="226" t="s">
        <v>120</v>
      </c>
      <c r="AT89" s="121">
        <v>106</v>
      </c>
      <c r="AU89" s="130">
        <v>67</v>
      </c>
      <c r="AV89" s="130">
        <v>4458520</v>
      </c>
      <c r="AW89" s="131">
        <f t="shared" si="99"/>
        <v>5.2302888368462142E-2</v>
      </c>
      <c r="AX89" s="131">
        <f t="shared" si="79"/>
        <v>0.63207547169811318</v>
      </c>
      <c r="AY89" s="130">
        <f t="shared" si="80"/>
        <v>66545.074626865666</v>
      </c>
      <c r="AZ89" s="536"/>
      <c r="BA89" s="226" t="s">
        <v>120</v>
      </c>
      <c r="BB89" s="121">
        <v>33</v>
      </c>
      <c r="BC89" s="130">
        <v>25</v>
      </c>
      <c r="BD89" s="130">
        <v>2329520</v>
      </c>
      <c r="BE89" s="131">
        <f t="shared" si="100"/>
        <v>3.924646781789639E-2</v>
      </c>
      <c r="BF89" s="131">
        <f t="shared" si="81"/>
        <v>0.75757575757575757</v>
      </c>
      <c r="BG89" s="156">
        <f t="shared" si="82"/>
        <v>93180.800000000003</v>
      </c>
      <c r="BH89" s="536"/>
      <c r="BI89" s="226" t="s">
        <v>120</v>
      </c>
      <c r="BJ89" s="121">
        <f t="shared" si="83"/>
        <v>984</v>
      </c>
      <c r="BK89" s="130">
        <f t="shared" si="67"/>
        <v>712</v>
      </c>
      <c r="BL89" s="130">
        <f t="shared" si="68"/>
        <v>57111040</v>
      </c>
      <c r="BM89" s="131">
        <f t="shared" si="101"/>
        <v>7.0536952645135723E-2</v>
      </c>
      <c r="BN89" s="131">
        <f t="shared" si="84"/>
        <v>0.72357723577235777</v>
      </c>
      <c r="BO89" s="130">
        <f t="shared" si="85"/>
        <v>80212.134831460673</v>
      </c>
      <c r="BP89" s="182"/>
    </row>
    <row r="90" spans="2:78" s="75" customFormat="1">
      <c r="B90" s="546"/>
      <c r="C90" s="549"/>
      <c r="D90" s="536"/>
      <c r="E90" s="226" t="s">
        <v>121</v>
      </c>
      <c r="F90" s="121">
        <v>4</v>
      </c>
      <c r="G90" s="130">
        <v>1</v>
      </c>
      <c r="H90" s="130">
        <v>20140</v>
      </c>
      <c r="I90" s="131">
        <f t="shared" si="94"/>
        <v>0.1</v>
      </c>
      <c r="J90" s="131">
        <f t="shared" si="69"/>
        <v>0.25</v>
      </c>
      <c r="K90" s="156">
        <f t="shared" si="70"/>
        <v>20140</v>
      </c>
      <c r="L90" s="536"/>
      <c r="M90" s="226" t="s">
        <v>121</v>
      </c>
      <c r="N90" s="121">
        <v>7</v>
      </c>
      <c r="O90" s="130">
        <v>3</v>
      </c>
      <c r="P90" s="130">
        <v>590230</v>
      </c>
      <c r="Q90" s="131">
        <f t="shared" si="95"/>
        <v>5.7692307692307696E-2</v>
      </c>
      <c r="R90" s="131">
        <f t="shared" si="71"/>
        <v>0.42857142857142855</v>
      </c>
      <c r="S90" s="125">
        <f t="shared" si="72"/>
        <v>196743.33333333334</v>
      </c>
      <c r="T90" s="536"/>
      <c r="U90" s="226" t="s">
        <v>121</v>
      </c>
      <c r="V90" s="121">
        <v>249</v>
      </c>
      <c r="W90" s="130">
        <v>177</v>
      </c>
      <c r="X90" s="130">
        <v>13477540</v>
      </c>
      <c r="Y90" s="131">
        <f t="shared" si="96"/>
        <v>5.3799392097264441E-2</v>
      </c>
      <c r="Z90" s="131">
        <f t="shared" si="73"/>
        <v>0.71084337349397586</v>
      </c>
      <c r="AA90" s="130">
        <f t="shared" si="74"/>
        <v>76144.293785310729</v>
      </c>
      <c r="AB90" s="536"/>
      <c r="AC90" s="226" t="s">
        <v>121</v>
      </c>
      <c r="AD90" s="121">
        <v>261</v>
      </c>
      <c r="AE90" s="130">
        <v>181</v>
      </c>
      <c r="AF90" s="130">
        <v>13323200</v>
      </c>
      <c r="AG90" s="131">
        <f t="shared" si="97"/>
        <v>6.6937869822485202E-2</v>
      </c>
      <c r="AH90" s="131">
        <f t="shared" si="75"/>
        <v>0.69348659003831414</v>
      </c>
      <c r="AI90" s="125">
        <f t="shared" si="76"/>
        <v>73608.839779005531</v>
      </c>
      <c r="AJ90" s="536"/>
      <c r="AK90" s="226" t="s">
        <v>121</v>
      </c>
      <c r="AL90" s="121">
        <v>245</v>
      </c>
      <c r="AM90" s="130">
        <v>167</v>
      </c>
      <c r="AN90" s="130">
        <v>13296550</v>
      </c>
      <c r="AO90" s="131">
        <f t="shared" si="98"/>
        <v>7.8773584905660374E-2</v>
      </c>
      <c r="AP90" s="131">
        <f t="shared" si="77"/>
        <v>0.68163265306122445</v>
      </c>
      <c r="AQ90" s="125">
        <f t="shared" si="78"/>
        <v>79620.059880239525</v>
      </c>
      <c r="AR90" s="536"/>
      <c r="AS90" s="226" t="s">
        <v>121</v>
      </c>
      <c r="AT90" s="121">
        <v>184</v>
      </c>
      <c r="AU90" s="130">
        <v>129</v>
      </c>
      <c r="AV90" s="130">
        <v>9238720</v>
      </c>
      <c r="AW90" s="131">
        <f t="shared" si="99"/>
        <v>0.10070257611241218</v>
      </c>
      <c r="AX90" s="131">
        <f t="shared" si="79"/>
        <v>0.70108695652173914</v>
      </c>
      <c r="AY90" s="130">
        <f t="shared" si="80"/>
        <v>71617.984496124031</v>
      </c>
      <c r="AZ90" s="536"/>
      <c r="BA90" s="226" t="s">
        <v>121</v>
      </c>
      <c r="BB90" s="121">
        <v>89</v>
      </c>
      <c r="BC90" s="130">
        <v>55</v>
      </c>
      <c r="BD90" s="130">
        <v>6526020</v>
      </c>
      <c r="BE90" s="131">
        <f t="shared" si="100"/>
        <v>8.6342229199372053E-2</v>
      </c>
      <c r="BF90" s="131">
        <f t="shared" si="81"/>
        <v>0.6179775280898876</v>
      </c>
      <c r="BG90" s="156">
        <f t="shared" si="82"/>
        <v>118654.90909090909</v>
      </c>
      <c r="BH90" s="536"/>
      <c r="BI90" s="226" t="s">
        <v>121</v>
      </c>
      <c r="BJ90" s="121">
        <f t="shared" si="83"/>
        <v>1039</v>
      </c>
      <c r="BK90" s="130">
        <f t="shared" si="67"/>
        <v>713</v>
      </c>
      <c r="BL90" s="130">
        <f t="shared" si="68"/>
        <v>56472400</v>
      </c>
      <c r="BM90" s="131">
        <f t="shared" si="101"/>
        <v>7.0636021398850807E-2</v>
      </c>
      <c r="BN90" s="131">
        <f t="shared" si="84"/>
        <v>0.68623676612127049</v>
      </c>
      <c r="BO90" s="130">
        <f t="shared" si="85"/>
        <v>79203.9270687237</v>
      </c>
      <c r="BP90" s="182"/>
    </row>
    <row r="91" spans="2:78" s="75" customFormat="1">
      <c r="B91" s="546"/>
      <c r="C91" s="549"/>
      <c r="D91" s="536"/>
      <c r="E91" s="226" t="s">
        <v>122</v>
      </c>
      <c r="F91" s="121">
        <v>1</v>
      </c>
      <c r="G91" s="130">
        <v>1</v>
      </c>
      <c r="H91" s="130">
        <v>116090</v>
      </c>
      <c r="I91" s="131">
        <f t="shared" si="94"/>
        <v>0.1</v>
      </c>
      <c r="J91" s="131">
        <f t="shared" si="69"/>
        <v>1</v>
      </c>
      <c r="K91" s="156">
        <f t="shared" si="70"/>
        <v>116090</v>
      </c>
      <c r="L91" s="536"/>
      <c r="M91" s="226" t="s">
        <v>122</v>
      </c>
      <c r="N91" s="121">
        <v>6</v>
      </c>
      <c r="O91" s="130">
        <v>4</v>
      </c>
      <c r="P91" s="130">
        <v>535710</v>
      </c>
      <c r="Q91" s="131">
        <f t="shared" si="95"/>
        <v>7.6923076923076927E-2</v>
      </c>
      <c r="R91" s="131">
        <f t="shared" si="71"/>
        <v>0.66666666666666663</v>
      </c>
      <c r="S91" s="125">
        <f t="shared" si="72"/>
        <v>133927.5</v>
      </c>
      <c r="T91" s="536"/>
      <c r="U91" s="226" t="s">
        <v>122</v>
      </c>
      <c r="V91" s="121">
        <v>163</v>
      </c>
      <c r="W91" s="130">
        <v>128</v>
      </c>
      <c r="X91" s="130">
        <v>10749700</v>
      </c>
      <c r="Y91" s="131">
        <f t="shared" si="96"/>
        <v>3.8905775075987845E-2</v>
      </c>
      <c r="Z91" s="131">
        <f t="shared" si="73"/>
        <v>0.78527607361963192</v>
      </c>
      <c r="AA91" s="130">
        <f t="shared" si="74"/>
        <v>83982.03125</v>
      </c>
      <c r="AB91" s="536"/>
      <c r="AC91" s="226" t="s">
        <v>122</v>
      </c>
      <c r="AD91" s="121">
        <v>150</v>
      </c>
      <c r="AE91" s="130">
        <v>109</v>
      </c>
      <c r="AF91" s="130">
        <v>8958750</v>
      </c>
      <c r="AG91" s="131">
        <f t="shared" si="97"/>
        <v>4.0310650887573962E-2</v>
      </c>
      <c r="AH91" s="131">
        <f t="shared" si="75"/>
        <v>0.72666666666666668</v>
      </c>
      <c r="AI91" s="125">
        <f t="shared" si="76"/>
        <v>82190.366972477059</v>
      </c>
      <c r="AJ91" s="536"/>
      <c r="AK91" s="226" t="s">
        <v>122</v>
      </c>
      <c r="AL91" s="121">
        <v>163</v>
      </c>
      <c r="AM91" s="130">
        <v>112</v>
      </c>
      <c r="AN91" s="130">
        <v>8555220</v>
      </c>
      <c r="AO91" s="131">
        <f t="shared" si="98"/>
        <v>5.2830188679245285E-2</v>
      </c>
      <c r="AP91" s="131">
        <f t="shared" si="77"/>
        <v>0.68711656441717794</v>
      </c>
      <c r="AQ91" s="125">
        <f t="shared" si="78"/>
        <v>76385.892857142855</v>
      </c>
      <c r="AR91" s="536"/>
      <c r="AS91" s="226" t="s">
        <v>122</v>
      </c>
      <c r="AT91" s="121">
        <v>83</v>
      </c>
      <c r="AU91" s="130">
        <v>55</v>
      </c>
      <c r="AV91" s="130">
        <v>5993700</v>
      </c>
      <c r="AW91" s="131">
        <f t="shared" si="99"/>
        <v>4.2935206869633098E-2</v>
      </c>
      <c r="AX91" s="131">
        <f t="shared" si="79"/>
        <v>0.66265060240963858</v>
      </c>
      <c r="AY91" s="130">
        <f t="shared" si="80"/>
        <v>108976.36363636363</v>
      </c>
      <c r="AZ91" s="536"/>
      <c r="BA91" s="226" t="s">
        <v>122</v>
      </c>
      <c r="BB91" s="121">
        <v>28</v>
      </c>
      <c r="BC91" s="130">
        <v>20</v>
      </c>
      <c r="BD91" s="130">
        <v>1997690</v>
      </c>
      <c r="BE91" s="131">
        <f t="shared" si="100"/>
        <v>3.1397174254317109E-2</v>
      </c>
      <c r="BF91" s="131">
        <f t="shared" si="81"/>
        <v>0.7142857142857143</v>
      </c>
      <c r="BG91" s="156">
        <f t="shared" si="82"/>
        <v>99884.5</v>
      </c>
      <c r="BH91" s="536"/>
      <c r="BI91" s="226" t="s">
        <v>122</v>
      </c>
      <c r="BJ91" s="121">
        <f t="shared" si="83"/>
        <v>594</v>
      </c>
      <c r="BK91" s="130">
        <f t="shared" si="67"/>
        <v>429</v>
      </c>
      <c r="BL91" s="130">
        <f t="shared" si="68"/>
        <v>36906860</v>
      </c>
      <c r="BM91" s="131">
        <f t="shared" si="101"/>
        <v>4.2500495343768575E-2</v>
      </c>
      <c r="BN91" s="131">
        <f t="shared" si="84"/>
        <v>0.72222222222222221</v>
      </c>
      <c r="BO91" s="130">
        <f t="shared" si="85"/>
        <v>86029.976689976684</v>
      </c>
      <c r="BP91" s="182"/>
    </row>
    <row r="92" spans="2:78" s="75" customFormat="1">
      <c r="B92" s="546"/>
      <c r="C92" s="549"/>
      <c r="D92" s="536"/>
      <c r="E92" s="226" t="s">
        <v>123</v>
      </c>
      <c r="F92" s="121">
        <v>4</v>
      </c>
      <c r="G92" s="130">
        <v>2</v>
      </c>
      <c r="H92" s="130">
        <v>58110</v>
      </c>
      <c r="I92" s="131">
        <f t="shared" si="94"/>
        <v>0.2</v>
      </c>
      <c r="J92" s="131">
        <f t="shared" si="69"/>
        <v>0.5</v>
      </c>
      <c r="K92" s="156">
        <f t="shared" si="70"/>
        <v>29055</v>
      </c>
      <c r="L92" s="536"/>
      <c r="M92" s="226" t="s">
        <v>123</v>
      </c>
      <c r="N92" s="121">
        <v>20</v>
      </c>
      <c r="O92" s="130">
        <v>13</v>
      </c>
      <c r="P92" s="130">
        <v>1057390</v>
      </c>
      <c r="Q92" s="131">
        <f t="shared" si="95"/>
        <v>0.25</v>
      </c>
      <c r="R92" s="131">
        <f t="shared" si="71"/>
        <v>0.65</v>
      </c>
      <c r="S92" s="125">
        <f t="shared" si="72"/>
        <v>81337.692307692312</v>
      </c>
      <c r="T92" s="536"/>
      <c r="U92" s="226" t="s">
        <v>123</v>
      </c>
      <c r="V92" s="121">
        <v>1335</v>
      </c>
      <c r="W92" s="130">
        <v>1033</v>
      </c>
      <c r="X92" s="130">
        <v>77284340</v>
      </c>
      <c r="Y92" s="131">
        <f t="shared" si="96"/>
        <v>0.31398176291793312</v>
      </c>
      <c r="Z92" s="131">
        <f t="shared" si="73"/>
        <v>0.7737827715355805</v>
      </c>
      <c r="AA92" s="130">
        <f t="shared" si="74"/>
        <v>74815.430784123906</v>
      </c>
      <c r="AB92" s="536"/>
      <c r="AC92" s="226" t="s">
        <v>123</v>
      </c>
      <c r="AD92" s="121">
        <v>1049</v>
      </c>
      <c r="AE92" s="130">
        <v>766</v>
      </c>
      <c r="AF92" s="130">
        <v>59481620</v>
      </c>
      <c r="AG92" s="131">
        <f t="shared" si="97"/>
        <v>0.28328402366863903</v>
      </c>
      <c r="AH92" s="131">
        <f t="shared" si="75"/>
        <v>0.73021925643469976</v>
      </c>
      <c r="AI92" s="125">
        <f t="shared" si="76"/>
        <v>77652.245430809402</v>
      </c>
      <c r="AJ92" s="536"/>
      <c r="AK92" s="226" t="s">
        <v>123</v>
      </c>
      <c r="AL92" s="121">
        <v>727</v>
      </c>
      <c r="AM92" s="130">
        <v>501</v>
      </c>
      <c r="AN92" s="130">
        <v>40016470</v>
      </c>
      <c r="AO92" s="131">
        <f t="shared" si="98"/>
        <v>0.23632075471698114</v>
      </c>
      <c r="AP92" s="131">
        <f t="shared" si="77"/>
        <v>0.6891334250343879</v>
      </c>
      <c r="AQ92" s="125">
        <f t="shared" si="78"/>
        <v>79873.193612774456</v>
      </c>
      <c r="AR92" s="536"/>
      <c r="AS92" s="226" t="s">
        <v>123</v>
      </c>
      <c r="AT92" s="121">
        <v>337</v>
      </c>
      <c r="AU92" s="130">
        <v>224</v>
      </c>
      <c r="AV92" s="130">
        <v>18339770</v>
      </c>
      <c r="AW92" s="131">
        <f t="shared" si="99"/>
        <v>0.17486338797814208</v>
      </c>
      <c r="AX92" s="131">
        <f t="shared" si="79"/>
        <v>0.66468842729970323</v>
      </c>
      <c r="AY92" s="130">
        <f t="shared" si="80"/>
        <v>81873.97321428571</v>
      </c>
      <c r="AZ92" s="536"/>
      <c r="BA92" s="226" t="s">
        <v>123</v>
      </c>
      <c r="BB92" s="121">
        <v>125</v>
      </c>
      <c r="BC92" s="130">
        <v>89</v>
      </c>
      <c r="BD92" s="130">
        <v>7303670</v>
      </c>
      <c r="BE92" s="131">
        <f t="shared" si="100"/>
        <v>0.13971742543171115</v>
      </c>
      <c r="BF92" s="131">
        <f t="shared" si="81"/>
        <v>0.71199999999999997</v>
      </c>
      <c r="BG92" s="156">
        <f t="shared" si="82"/>
        <v>82063.707865168544</v>
      </c>
      <c r="BH92" s="536"/>
      <c r="BI92" s="226" t="s">
        <v>123</v>
      </c>
      <c r="BJ92" s="121">
        <f t="shared" si="83"/>
        <v>3597</v>
      </c>
      <c r="BK92" s="130">
        <f t="shared" si="67"/>
        <v>2628</v>
      </c>
      <c r="BL92" s="130">
        <f t="shared" si="68"/>
        <v>203541370</v>
      </c>
      <c r="BM92" s="131">
        <f t="shared" si="101"/>
        <v>0.26035268476322571</v>
      </c>
      <c r="BN92" s="131">
        <f t="shared" si="84"/>
        <v>0.73060884070058385</v>
      </c>
      <c r="BO92" s="130">
        <f t="shared" si="85"/>
        <v>77451.054033485547</v>
      </c>
      <c r="BP92" s="182"/>
    </row>
    <row r="93" spans="2:78" s="75" customFormat="1">
      <c r="B93" s="546"/>
      <c r="C93" s="549"/>
      <c r="D93" s="536"/>
      <c r="E93" s="226" t="s">
        <v>124</v>
      </c>
      <c r="F93" s="121">
        <v>3</v>
      </c>
      <c r="G93" s="130">
        <v>2</v>
      </c>
      <c r="H93" s="130">
        <v>136230</v>
      </c>
      <c r="I93" s="131">
        <f t="shared" si="94"/>
        <v>0.2</v>
      </c>
      <c r="J93" s="131">
        <f t="shared" si="69"/>
        <v>0.66666666666666663</v>
      </c>
      <c r="K93" s="156">
        <f t="shared" si="70"/>
        <v>68115</v>
      </c>
      <c r="L93" s="536"/>
      <c r="M93" s="226" t="s">
        <v>124</v>
      </c>
      <c r="N93" s="121">
        <v>8</v>
      </c>
      <c r="O93" s="130">
        <v>5</v>
      </c>
      <c r="P93" s="130">
        <v>242910</v>
      </c>
      <c r="Q93" s="131">
        <f t="shared" si="95"/>
        <v>9.6153846153846159E-2</v>
      </c>
      <c r="R93" s="131">
        <f t="shared" si="71"/>
        <v>0.625</v>
      </c>
      <c r="S93" s="125">
        <f t="shared" si="72"/>
        <v>48582</v>
      </c>
      <c r="T93" s="536"/>
      <c r="U93" s="226" t="s">
        <v>124</v>
      </c>
      <c r="V93" s="121">
        <v>281</v>
      </c>
      <c r="W93" s="130">
        <v>206</v>
      </c>
      <c r="X93" s="130">
        <v>16637290</v>
      </c>
      <c r="Y93" s="131">
        <f t="shared" si="96"/>
        <v>6.2613981762917936E-2</v>
      </c>
      <c r="Z93" s="131">
        <f t="shared" si="73"/>
        <v>0.73309608540925264</v>
      </c>
      <c r="AA93" s="130">
        <f t="shared" si="74"/>
        <v>80763.543689320388</v>
      </c>
      <c r="AB93" s="536"/>
      <c r="AC93" s="226" t="s">
        <v>124</v>
      </c>
      <c r="AD93" s="121">
        <v>271</v>
      </c>
      <c r="AE93" s="130">
        <v>201</v>
      </c>
      <c r="AF93" s="130">
        <v>16617690</v>
      </c>
      <c r="AG93" s="131">
        <f t="shared" si="97"/>
        <v>7.4334319526627224E-2</v>
      </c>
      <c r="AH93" s="131">
        <f t="shared" si="75"/>
        <v>0.74169741697416969</v>
      </c>
      <c r="AI93" s="125">
        <f t="shared" si="76"/>
        <v>82675.074626865666</v>
      </c>
      <c r="AJ93" s="536"/>
      <c r="AK93" s="226" t="s">
        <v>124</v>
      </c>
      <c r="AL93" s="121">
        <v>248</v>
      </c>
      <c r="AM93" s="130">
        <v>169</v>
      </c>
      <c r="AN93" s="130">
        <v>15216850</v>
      </c>
      <c r="AO93" s="131">
        <f t="shared" si="98"/>
        <v>7.9716981132075468E-2</v>
      </c>
      <c r="AP93" s="131">
        <f t="shared" si="77"/>
        <v>0.68145161290322576</v>
      </c>
      <c r="AQ93" s="125">
        <f t="shared" si="78"/>
        <v>90040.532544378701</v>
      </c>
      <c r="AR93" s="536"/>
      <c r="AS93" s="226" t="s">
        <v>124</v>
      </c>
      <c r="AT93" s="121">
        <v>173</v>
      </c>
      <c r="AU93" s="130">
        <v>112</v>
      </c>
      <c r="AV93" s="130">
        <v>10279340</v>
      </c>
      <c r="AW93" s="131">
        <f t="shared" si="99"/>
        <v>8.7431693989071038E-2</v>
      </c>
      <c r="AX93" s="131">
        <f t="shared" si="79"/>
        <v>0.64739884393063585</v>
      </c>
      <c r="AY93" s="130">
        <f t="shared" si="80"/>
        <v>91779.821428571435</v>
      </c>
      <c r="AZ93" s="536"/>
      <c r="BA93" s="226" t="s">
        <v>124</v>
      </c>
      <c r="BB93" s="121">
        <v>86</v>
      </c>
      <c r="BC93" s="130">
        <v>56</v>
      </c>
      <c r="BD93" s="130">
        <v>5521320</v>
      </c>
      <c r="BE93" s="131">
        <f t="shared" si="100"/>
        <v>8.7912087912087919E-2</v>
      </c>
      <c r="BF93" s="131">
        <f t="shared" si="81"/>
        <v>0.65116279069767447</v>
      </c>
      <c r="BG93" s="156">
        <f t="shared" si="82"/>
        <v>98595</v>
      </c>
      <c r="BH93" s="536"/>
      <c r="BI93" s="226" t="s">
        <v>124</v>
      </c>
      <c r="BJ93" s="121">
        <f t="shared" si="83"/>
        <v>1070</v>
      </c>
      <c r="BK93" s="130">
        <f t="shared" si="67"/>
        <v>751</v>
      </c>
      <c r="BL93" s="130">
        <f t="shared" si="68"/>
        <v>64651630</v>
      </c>
      <c r="BM93" s="131">
        <f t="shared" si="101"/>
        <v>7.4400634040023783E-2</v>
      </c>
      <c r="BN93" s="131">
        <f t="shared" si="84"/>
        <v>0.70186915887850465</v>
      </c>
      <c r="BO93" s="130">
        <f t="shared" si="85"/>
        <v>86087.390146471371</v>
      </c>
      <c r="BP93" s="182"/>
    </row>
    <row r="94" spans="2:78" s="75" customFormat="1">
      <c r="B94" s="546"/>
      <c r="C94" s="549"/>
      <c r="D94" s="536"/>
      <c r="E94" s="223" t="s">
        <v>117</v>
      </c>
      <c r="F94" s="121">
        <v>1</v>
      </c>
      <c r="G94" s="130">
        <v>1</v>
      </c>
      <c r="H94" s="130">
        <v>37900</v>
      </c>
      <c r="I94" s="131">
        <f t="shared" si="94"/>
        <v>0.1</v>
      </c>
      <c r="J94" s="131">
        <f t="shared" si="69"/>
        <v>1</v>
      </c>
      <c r="K94" s="156">
        <f t="shared" si="70"/>
        <v>37900</v>
      </c>
      <c r="L94" s="536"/>
      <c r="M94" s="227" t="s">
        <v>117</v>
      </c>
      <c r="N94" s="121">
        <v>3</v>
      </c>
      <c r="O94" s="130">
        <v>1</v>
      </c>
      <c r="P94" s="130">
        <v>43890</v>
      </c>
      <c r="Q94" s="131">
        <f t="shared" si="95"/>
        <v>1.9230769230769232E-2</v>
      </c>
      <c r="R94" s="131">
        <f t="shared" si="71"/>
        <v>0.33333333333333331</v>
      </c>
      <c r="S94" s="125">
        <f t="shared" si="72"/>
        <v>43890</v>
      </c>
      <c r="T94" s="536"/>
      <c r="U94" s="227" t="s">
        <v>117</v>
      </c>
      <c r="V94" s="121">
        <v>302</v>
      </c>
      <c r="W94" s="130">
        <v>182</v>
      </c>
      <c r="X94" s="130">
        <v>10736080</v>
      </c>
      <c r="Y94" s="131">
        <f t="shared" si="96"/>
        <v>5.5319148936170209E-2</v>
      </c>
      <c r="Z94" s="131">
        <f t="shared" si="73"/>
        <v>0.60264900662251653</v>
      </c>
      <c r="AA94" s="130">
        <f t="shared" si="74"/>
        <v>58989.45054945055</v>
      </c>
      <c r="AB94" s="536"/>
      <c r="AC94" s="227" t="s">
        <v>117</v>
      </c>
      <c r="AD94" s="121">
        <v>163</v>
      </c>
      <c r="AE94" s="130">
        <v>109</v>
      </c>
      <c r="AF94" s="130">
        <v>7875120</v>
      </c>
      <c r="AG94" s="131">
        <f t="shared" si="97"/>
        <v>4.0310650887573962E-2</v>
      </c>
      <c r="AH94" s="131">
        <f t="shared" si="75"/>
        <v>0.66871165644171782</v>
      </c>
      <c r="AI94" s="125">
        <f t="shared" si="76"/>
        <v>72248.807339449544</v>
      </c>
      <c r="AJ94" s="536"/>
      <c r="AK94" s="227" t="s">
        <v>117</v>
      </c>
      <c r="AL94" s="121">
        <v>79</v>
      </c>
      <c r="AM94" s="130">
        <v>49</v>
      </c>
      <c r="AN94" s="130">
        <v>6419990</v>
      </c>
      <c r="AO94" s="131">
        <f t="shared" si="98"/>
        <v>2.311320754716981E-2</v>
      </c>
      <c r="AP94" s="131">
        <f t="shared" si="77"/>
        <v>0.620253164556962</v>
      </c>
      <c r="AQ94" s="125">
        <f t="shared" si="78"/>
        <v>131020.20408163265</v>
      </c>
      <c r="AR94" s="536"/>
      <c r="AS94" s="227" t="s">
        <v>117</v>
      </c>
      <c r="AT94" s="121">
        <v>52</v>
      </c>
      <c r="AU94" s="130">
        <v>29</v>
      </c>
      <c r="AV94" s="130">
        <v>2894800</v>
      </c>
      <c r="AW94" s="131">
        <f t="shared" si="99"/>
        <v>2.263856362217018E-2</v>
      </c>
      <c r="AX94" s="131">
        <f t="shared" si="79"/>
        <v>0.55769230769230771</v>
      </c>
      <c r="AY94" s="130">
        <f t="shared" si="80"/>
        <v>99820.68965517242</v>
      </c>
      <c r="AZ94" s="536"/>
      <c r="BA94" s="227" t="s">
        <v>117</v>
      </c>
      <c r="BB94" s="121">
        <v>33</v>
      </c>
      <c r="BC94" s="130">
        <v>13</v>
      </c>
      <c r="BD94" s="130">
        <v>1916890</v>
      </c>
      <c r="BE94" s="131">
        <f t="shared" si="100"/>
        <v>2.0408163265306121E-2</v>
      </c>
      <c r="BF94" s="131">
        <f t="shared" si="81"/>
        <v>0.39393939393939392</v>
      </c>
      <c r="BG94" s="156">
        <f t="shared" si="82"/>
        <v>147453.07692307694</v>
      </c>
      <c r="BH94" s="536"/>
      <c r="BI94" s="227" t="s">
        <v>117</v>
      </c>
      <c r="BJ94" s="121">
        <f t="shared" si="83"/>
        <v>633</v>
      </c>
      <c r="BK94" s="130">
        <f t="shared" si="67"/>
        <v>384</v>
      </c>
      <c r="BL94" s="130">
        <f t="shared" si="68"/>
        <v>29924670</v>
      </c>
      <c r="BM94" s="131">
        <f t="shared" si="101"/>
        <v>3.8042401426590051E-2</v>
      </c>
      <c r="BN94" s="131">
        <f t="shared" si="84"/>
        <v>0.60663507109004744</v>
      </c>
      <c r="BO94" s="130">
        <f t="shared" si="85"/>
        <v>77928.828125</v>
      </c>
      <c r="BP94" s="182"/>
    </row>
    <row r="95" spans="2:78" s="75" customFormat="1">
      <c r="B95" s="546">
        <v>9</v>
      </c>
      <c r="C95" s="548" t="s">
        <v>73</v>
      </c>
      <c r="D95" s="540">
        <f>BS16</f>
        <v>7</v>
      </c>
      <c r="E95" s="224" t="s">
        <v>104</v>
      </c>
      <c r="F95" s="120">
        <v>5</v>
      </c>
      <c r="G95" s="128">
        <v>3</v>
      </c>
      <c r="H95" s="128">
        <v>314140</v>
      </c>
      <c r="I95" s="129">
        <f>IFERROR(G95/$D$95,"-")</f>
        <v>0.42857142857142855</v>
      </c>
      <c r="J95" s="129">
        <f t="shared" si="69"/>
        <v>0.6</v>
      </c>
      <c r="K95" s="155">
        <f t="shared" si="70"/>
        <v>104713.33333333333</v>
      </c>
      <c r="L95" s="540">
        <f>BT16</f>
        <v>37</v>
      </c>
      <c r="M95" s="224" t="s">
        <v>104</v>
      </c>
      <c r="N95" s="120">
        <v>23</v>
      </c>
      <c r="O95" s="128">
        <v>14</v>
      </c>
      <c r="P95" s="128">
        <v>1851650</v>
      </c>
      <c r="Q95" s="129">
        <f>IFERROR(O95/$L$95,"-")</f>
        <v>0.3783783783783784</v>
      </c>
      <c r="R95" s="129">
        <f t="shared" si="71"/>
        <v>0.60869565217391308</v>
      </c>
      <c r="S95" s="124">
        <f t="shared" si="72"/>
        <v>132260.71428571429</v>
      </c>
      <c r="T95" s="540">
        <f>BU16</f>
        <v>2172</v>
      </c>
      <c r="U95" s="224" t="s">
        <v>104</v>
      </c>
      <c r="V95" s="120">
        <v>1008</v>
      </c>
      <c r="W95" s="128">
        <v>586</v>
      </c>
      <c r="X95" s="128">
        <v>42018090</v>
      </c>
      <c r="Y95" s="129">
        <f>IFERROR(W95/$T$95,"-")</f>
        <v>0.26979742173112337</v>
      </c>
      <c r="Z95" s="129">
        <f t="shared" si="73"/>
        <v>0.58134920634920639</v>
      </c>
      <c r="AA95" s="128">
        <f t="shared" si="74"/>
        <v>71703.225255972691</v>
      </c>
      <c r="AB95" s="540">
        <f>BV16</f>
        <v>1849</v>
      </c>
      <c r="AC95" s="224" t="s">
        <v>104</v>
      </c>
      <c r="AD95" s="120">
        <v>865</v>
      </c>
      <c r="AE95" s="128">
        <v>494</v>
      </c>
      <c r="AF95" s="128">
        <v>43759210</v>
      </c>
      <c r="AG95" s="129">
        <f>IFERROR(AE95/$AB$95,"-")</f>
        <v>0.26717144402379667</v>
      </c>
      <c r="AH95" s="129">
        <f t="shared" si="75"/>
        <v>0.5710982658959538</v>
      </c>
      <c r="AI95" s="124">
        <f t="shared" si="76"/>
        <v>88581.396761133597</v>
      </c>
      <c r="AJ95" s="540">
        <f>BW16</f>
        <v>1356</v>
      </c>
      <c r="AK95" s="224" t="s">
        <v>104</v>
      </c>
      <c r="AL95" s="120">
        <v>616</v>
      </c>
      <c r="AM95" s="128">
        <v>366</v>
      </c>
      <c r="AN95" s="128">
        <v>35276790</v>
      </c>
      <c r="AO95" s="129">
        <f>IFERROR(AM95/$AJ$95,"-")</f>
        <v>0.26991150442477874</v>
      </c>
      <c r="AP95" s="129">
        <f t="shared" si="77"/>
        <v>0.5941558441558441</v>
      </c>
      <c r="AQ95" s="124">
        <f t="shared" si="78"/>
        <v>96384.672131147541</v>
      </c>
      <c r="AR95" s="540">
        <f>BX16</f>
        <v>759</v>
      </c>
      <c r="AS95" s="224" t="s">
        <v>104</v>
      </c>
      <c r="AT95" s="120">
        <v>266</v>
      </c>
      <c r="AU95" s="128">
        <v>136</v>
      </c>
      <c r="AV95" s="128">
        <v>12871730</v>
      </c>
      <c r="AW95" s="129">
        <f>IFERROR(AU95/$AR$95,"-")</f>
        <v>0.17918313570487485</v>
      </c>
      <c r="AX95" s="129">
        <f t="shared" si="79"/>
        <v>0.51127819548872178</v>
      </c>
      <c r="AY95" s="128">
        <f t="shared" si="80"/>
        <v>94645.073529411762</v>
      </c>
      <c r="AZ95" s="540">
        <f>BY16</f>
        <v>357</v>
      </c>
      <c r="BA95" s="224" t="s">
        <v>104</v>
      </c>
      <c r="BB95" s="120">
        <v>95</v>
      </c>
      <c r="BC95" s="128">
        <v>52</v>
      </c>
      <c r="BD95" s="128">
        <v>6115070</v>
      </c>
      <c r="BE95" s="129">
        <f>IFERROR(BC95/$AZ$95,"-")</f>
        <v>0.14565826330532214</v>
      </c>
      <c r="BF95" s="129">
        <f t="shared" si="81"/>
        <v>0.54736842105263162</v>
      </c>
      <c r="BG95" s="155">
        <f t="shared" si="82"/>
        <v>117597.5</v>
      </c>
      <c r="BH95" s="540">
        <f>BZ16</f>
        <v>6537</v>
      </c>
      <c r="BI95" s="224" t="s">
        <v>104</v>
      </c>
      <c r="BJ95" s="120">
        <f t="shared" si="83"/>
        <v>2878</v>
      </c>
      <c r="BK95" s="128">
        <f t="shared" si="67"/>
        <v>1651</v>
      </c>
      <c r="BL95" s="128">
        <f t="shared" si="68"/>
        <v>142206680</v>
      </c>
      <c r="BM95" s="129">
        <f>IFERROR(BK95/$BH$95,"-")</f>
        <v>0.25256233746366835</v>
      </c>
      <c r="BN95" s="129">
        <f t="shared" si="84"/>
        <v>0.57366226546212651</v>
      </c>
      <c r="BO95" s="128">
        <f t="shared" si="85"/>
        <v>86133.664445790433</v>
      </c>
      <c r="BP95" s="182"/>
    </row>
    <row r="96" spans="2:78" s="75" customFormat="1">
      <c r="B96" s="546"/>
      <c r="C96" s="549"/>
      <c r="D96" s="536"/>
      <c r="E96" s="225" t="s">
        <v>136</v>
      </c>
      <c r="F96" s="121">
        <v>3</v>
      </c>
      <c r="G96" s="130">
        <v>3</v>
      </c>
      <c r="H96" s="130">
        <v>314140</v>
      </c>
      <c r="I96" s="131">
        <f t="shared" ref="I96:I105" si="102">IFERROR(G96/$D$95,"-")</f>
        <v>0.42857142857142855</v>
      </c>
      <c r="J96" s="131">
        <f t="shared" si="69"/>
        <v>1</v>
      </c>
      <c r="K96" s="156">
        <f t="shared" si="70"/>
        <v>104713.33333333333</v>
      </c>
      <c r="L96" s="536"/>
      <c r="M96" s="225" t="s">
        <v>136</v>
      </c>
      <c r="N96" s="121">
        <v>16</v>
      </c>
      <c r="O96" s="130">
        <v>8</v>
      </c>
      <c r="P96" s="130">
        <v>820310</v>
      </c>
      <c r="Q96" s="131">
        <f t="shared" ref="Q96:Q105" si="103">IFERROR(O96/$L$95,"-")</f>
        <v>0.21621621621621623</v>
      </c>
      <c r="R96" s="131">
        <f t="shared" si="71"/>
        <v>0.5</v>
      </c>
      <c r="S96" s="125">
        <f t="shared" si="72"/>
        <v>102538.75</v>
      </c>
      <c r="T96" s="536"/>
      <c r="U96" s="225" t="s">
        <v>136</v>
      </c>
      <c r="V96" s="121">
        <v>876</v>
      </c>
      <c r="W96" s="130">
        <v>540</v>
      </c>
      <c r="X96" s="130">
        <v>35920940</v>
      </c>
      <c r="Y96" s="131">
        <f t="shared" ref="Y96:Y105" si="104">IFERROR(W96/$T$95,"-")</f>
        <v>0.24861878453038674</v>
      </c>
      <c r="Z96" s="131">
        <f t="shared" si="73"/>
        <v>0.61643835616438358</v>
      </c>
      <c r="AA96" s="130">
        <f t="shared" si="74"/>
        <v>66520.259259259255</v>
      </c>
      <c r="AB96" s="536"/>
      <c r="AC96" s="225" t="s">
        <v>136</v>
      </c>
      <c r="AD96" s="121">
        <v>706</v>
      </c>
      <c r="AE96" s="130">
        <v>401</v>
      </c>
      <c r="AF96" s="130">
        <v>33051150</v>
      </c>
      <c r="AG96" s="131">
        <f t="shared" ref="AG96:AG105" si="105">IFERROR(AE96/$AB$95,"-")</f>
        <v>0.21687398593834506</v>
      </c>
      <c r="AH96" s="131">
        <f t="shared" si="75"/>
        <v>0.56798866855524077</v>
      </c>
      <c r="AI96" s="125">
        <f t="shared" si="76"/>
        <v>82421.820448877799</v>
      </c>
      <c r="AJ96" s="536"/>
      <c r="AK96" s="225" t="s">
        <v>136</v>
      </c>
      <c r="AL96" s="121">
        <v>478</v>
      </c>
      <c r="AM96" s="130">
        <v>269</v>
      </c>
      <c r="AN96" s="130">
        <v>22267680</v>
      </c>
      <c r="AO96" s="131">
        <f t="shared" ref="AO96:AO105" si="106">IFERROR(AM96/$AJ$95,"-")</f>
        <v>0.19837758112094395</v>
      </c>
      <c r="AP96" s="131">
        <f t="shared" si="77"/>
        <v>0.56276150627615062</v>
      </c>
      <c r="AQ96" s="125">
        <f t="shared" si="78"/>
        <v>82779.479553903351</v>
      </c>
      <c r="AR96" s="536"/>
      <c r="AS96" s="225" t="s">
        <v>136</v>
      </c>
      <c r="AT96" s="121">
        <v>174</v>
      </c>
      <c r="AU96" s="130">
        <v>97</v>
      </c>
      <c r="AV96" s="130">
        <v>8549720</v>
      </c>
      <c r="AW96" s="131">
        <f t="shared" ref="AW96:AW105" si="107">IFERROR(AU96/$AR$95,"-")</f>
        <v>0.12779973649538867</v>
      </c>
      <c r="AX96" s="131">
        <f t="shared" si="79"/>
        <v>0.55747126436781613</v>
      </c>
      <c r="AY96" s="130">
        <f t="shared" si="80"/>
        <v>88141.443298969069</v>
      </c>
      <c r="AZ96" s="536"/>
      <c r="BA96" s="225" t="s">
        <v>136</v>
      </c>
      <c r="BB96" s="121">
        <v>51</v>
      </c>
      <c r="BC96" s="130">
        <v>25</v>
      </c>
      <c r="BD96" s="130">
        <v>2554630</v>
      </c>
      <c r="BE96" s="131">
        <f t="shared" ref="BE96:BE105" si="108">IFERROR(BC96/$AZ$95,"-")</f>
        <v>7.0028011204481794E-2</v>
      </c>
      <c r="BF96" s="131">
        <f t="shared" si="81"/>
        <v>0.49019607843137253</v>
      </c>
      <c r="BG96" s="156">
        <f t="shared" si="82"/>
        <v>102185.2</v>
      </c>
      <c r="BH96" s="536"/>
      <c r="BI96" s="225" t="s">
        <v>136</v>
      </c>
      <c r="BJ96" s="121">
        <f t="shared" si="83"/>
        <v>2304</v>
      </c>
      <c r="BK96" s="130">
        <f t="shared" si="67"/>
        <v>1343</v>
      </c>
      <c r="BL96" s="130">
        <f t="shared" si="68"/>
        <v>103478570</v>
      </c>
      <c r="BM96" s="131">
        <f t="shared" ref="BM96:BM105" si="109">IFERROR(BK96/$BH$95,"-")</f>
        <v>0.20544592320636376</v>
      </c>
      <c r="BN96" s="131">
        <f t="shared" si="84"/>
        <v>0.58289930555555558</v>
      </c>
      <c r="BO96" s="130">
        <f t="shared" si="85"/>
        <v>77050.312732688006</v>
      </c>
      <c r="BP96" s="182"/>
    </row>
    <row r="97" spans="2:68" s="75" customFormat="1">
      <c r="B97" s="546"/>
      <c r="C97" s="549"/>
      <c r="D97" s="536"/>
      <c r="E97" s="226" t="s">
        <v>103</v>
      </c>
      <c r="F97" s="121">
        <v>3</v>
      </c>
      <c r="G97" s="130">
        <v>3</v>
      </c>
      <c r="H97" s="130">
        <v>314140</v>
      </c>
      <c r="I97" s="131">
        <f t="shared" si="102"/>
        <v>0.42857142857142855</v>
      </c>
      <c r="J97" s="131">
        <f t="shared" si="69"/>
        <v>1</v>
      </c>
      <c r="K97" s="156">
        <f t="shared" si="70"/>
        <v>104713.33333333333</v>
      </c>
      <c r="L97" s="536"/>
      <c r="M97" s="226" t="s">
        <v>103</v>
      </c>
      <c r="N97" s="121">
        <v>22</v>
      </c>
      <c r="O97" s="130">
        <v>13</v>
      </c>
      <c r="P97" s="130">
        <v>1314840</v>
      </c>
      <c r="Q97" s="131">
        <f t="shared" si="103"/>
        <v>0.35135135135135137</v>
      </c>
      <c r="R97" s="131">
        <f t="shared" si="71"/>
        <v>0.59090909090909094</v>
      </c>
      <c r="S97" s="125">
        <f t="shared" si="72"/>
        <v>101141.53846153847</v>
      </c>
      <c r="T97" s="536"/>
      <c r="U97" s="226" t="s">
        <v>103</v>
      </c>
      <c r="V97" s="121">
        <v>1271</v>
      </c>
      <c r="W97" s="130">
        <v>706</v>
      </c>
      <c r="X97" s="130">
        <v>52374930</v>
      </c>
      <c r="Y97" s="131">
        <f t="shared" si="104"/>
        <v>0.32504604051565378</v>
      </c>
      <c r="Z97" s="131">
        <f t="shared" si="73"/>
        <v>0.55546813532651451</v>
      </c>
      <c r="AA97" s="130">
        <f t="shared" si="74"/>
        <v>74185.453257790374</v>
      </c>
      <c r="AB97" s="536"/>
      <c r="AC97" s="226" t="s">
        <v>103</v>
      </c>
      <c r="AD97" s="121">
        <v>1078</v>
      </c>
      <c r="AE97" s="130">
        <v>614</v>
      </c>
      <c r="AF97" s="130">
        <v>53900890</v>
      </c>
      <c r="AG97" s="131">
        <f t="shared" si="105"/>
        <v>0.33207138994050839</v>
      </c>
      <c r="AH97" s="131">
        <f t="shared" si="75"/>
        <v>0.56957328385899819</v>
      </c>
      <c r="AI97" s="125">
        <f t="shared" si="76"/>
        <v>87786.465798045596</v>
      </c>
      <c r="AJ97" s="536"/>
      <c r="AK97" s="226" t="s">
        <v>103</v>
      </c>
      <c r="AL97" s="121">
        <v>799</v>
      </c>
      <c r="AM97" s="130">
        <v>456</v>
      </c>
      <c r="AN97" s="130">
        <v>42498410</v>
      </c>
      <c r="AO97" s="131">
        <f t="shared" si="106"/>
        <v>0.33628318584070799</v>
      </c>
      <c r="AP97" s="131">
        <f t="shared" si="77"/>
        <v>0.57071339173967461</v>
      </c>
      <c r="AQ97" s="125">
        <f t="shared" si="78"/>
        <v>93198.267543859649</v>
      </c>
      <c r="AR97" s="536"/>
      <c r="AS97" s="226" t="s">
        <v>103</v>
      </c>
      <c r="AT97" s="121">
        <v>361</v>
      </c>
      <c r="AU97" s="130">
        <v>188</v>
      </c>
      <c r="AV97" s="130">
        <v>17438900</v>
      </c>
      <c r="AW97" s="131">
        <f t="shared" si="107"/>
        <v>0.24769433465085638</v>
      </c>
      <c r="AX97" s="131">
        <f t="shared" si="79"/>
        <v>0.52077562326869808</v>
      </c>
      <c r="AY97" s="130">
        <f t="shared" si="80"/>
        <v>92760.106382978716</v>
      </c>
      <c r="AZ97" s="536"/>
      <c r="BA97" s="226" t="s">
        <v>103</v>
      </c>
      <c r="BB97" s="121">
        <v>148</v>
      </c>
      <c r="BC97" s="130">
        <v>72</v>
      </c>
      <c r="BD97" s="130">
        <v>8592610</v>
      </c>
      <c r="BE97" s="131">
        <f t="shared" si="108"/>
        <v>0.20168067226890757</v>
      </c>
      <c r="BF97" s="131">
        <f t="shared" si="81"/>
        <v>0.48648648648648651</v>
      </c>
      <c r="BG97" s="156">
        <f t="shared" si="82"/>
        <v>119341.80555555556</v>
      </c>
      <c r="BH97" s="536"/>
      <c r="BI97" s="226" t="s">
        <v>103</v>
      </c>
      <c r="BJ97" s="121">
        <f t="shared" si="83"/>
        <v>3682</v>
      </c>
      <c r="BK97" s="130">
        <f t="shared" si="67"/>
        <v>2052</v>
      </c>
      <c r="BL97" s="130">
        <f t="shared" si="68"/>
        <v>176434720</v>
      </c>
      <c r="BM97" s="131">
        <f t="shared" si="109"/>
        <v>0.31390546122074348</v>
      </c>
      <c r="BN97" s="131">
        <f t="shared" si="84"/>
        <v>0.55730581205866381</v>
      </c>
      <c r="BO97" s="130">
        <f t="shared" si="85"/>
        <v>85981.832358674466</v>
      </c>
      <c r="BP97" s="182"/>
    </row>
    <row r="98" spans="2:68" s="75" customFormat="1">
      <c r="B98" s="546"/>
      <c r="C98" s="549"/>
      <c r="D98" s="536"/>
      <c r="E98" s="226" t="s">
        <v>106</v>
      </c>
      <c r="F98" s="121">
        <v>2</v>
      </c>
      <c r="G98" s="130">
        <v>2</v>
      </c>
      <c r="H98" s="130">
        <v>149400</v>
      </c>
      <c r="I98" s="131">
        <f t="shared" si="102"/>
        <v>0.2857142857142857</v>
      </c>
      <c r="J98" s="131">
        <f t="shared" si="69"/>
        <v>1</v>
      </c>
      <c r="K98" s="156">
        <f t="shared" si="70"/>
        <v>74700</v>
      </c>
      <c r="L98" s="536"/>
      <c r="M98" s="226" t="s">
        <v>106</v>
      </c>
      <c r="N98" s="121">
        <v>9</v>
      </c>
      <c r="O98" s="130">
        <v>4</v>
      </c>
      <c r="P98" s="130">
        <v>230030</v>
      </c>
      <c r="Q98" s="131">
        <f t="shared" si="103"/>
        <v>0.10810810810810811</v>
      </c>
      <c r="R98" s="131">
        <f t="shared" si="71"/>
        <v>0.44444444444444442</v>
      </c>
      <c r="S98" s="125">
        <f t="shared" si="72"/>
        <v>57507.5</v>
      </c>
      <c r="T98" s="536"/>
      <c r="U98" s="226" t="s">
        <v>106</v>
      </c>
      <c r="V98" s="121">
        <v>381</v>
      </c>
      <c r="W98" s="130">
        <v>219</v>
      </c>
      <c r="X98" s="130">
        <v>16435710</v>
      </c>
      <c r="Y98" s="131">
        <f t="shared" si="104"/>
        <v>0.10082872928176796</v>
      </c>
      <c r="Z98" s="131">
        <f t="shared" si="73"/>
        <v>0.57480314960629919</v>
      </c>
      <c r="AA98" s="130">
        <f t="shared" si="74"/>
        <v>75048.904109589042</v>
      </c>
      <c r="AB98" s="536"/>
      <c r="AC98" s="226" t="s">
        <v>106</v>
      </c>
      <c r="AD98" s="121">
        <v>375</v>
      </c>
      <c r="AE98" s="130">
        <v>223</v>
      </c>
      <c r="AF98" s="130">
        <v>18243460</v>
      </c>
      <c r="AG98" s="131">
        <f t="shared" si="105"/>
        <v>0.12060573282855598</v>
      </c>
      <c r="AH98" s="131">
        <f t="shared" si="75"/>
        <v>0.59466666666666668</v>
      </c>
      <c r="AI98" s="125">
        <f t="shared" si="76"/>
        <v>81809.237668161441</v>
      </c>
      <c r="AJ98" s="536"/>
      <c r="AK98" s="226" t="s">
        <v>106</v>
      </c>
      <c r="AL98" s="121">
        <v>337</v>
      </c>
      <c r="AM98" s="130">
        <v>186</v>
      </c>
      <c r="AN98" s="130">
        <v>16313000</v>
      </c>
      <c r="AO98" s="131">
        <f t="shared" si="106"/>
        <v>0.13716814159292035</v>
      </c>
      <c r="AP98" s="131">
        <f t="shared" si="77"/>
        <v>0.55192878338278928</v>
      </c>
      <c r="AQ98" s="125">
        <f t="shared" si="78"/>
        <v>87704.301075268813</v>
      </c>
      <c r="AR98" s="536"/>
      <c r="AS98" s="226" t="s">
        <v>106</v>
      </c>
      <c r="AT98" s="121">
        <v>150</v>
      </c>
      <c r="AU98" s="130">
        <v>90</v>
      </c>
      <c r="AV98" s="130">
        <v>7714720</v>
      </c>
      <c r="AW98" s="131">
        <f t="shared" si="107"/>
        <v>0.11857707509881422</v>
      </c>
      <c r="AX98" s="131">
        <f t="shared" si="79"/>
        <v>0.6</v>
      </c>
      <c r="AY98" s="130">
        <f t="shared" si="80"/>
        <v>85719.111111111109</v>
      </c>
      <c r="AZ98" s="536"/>
      <c r="BA98" s="226" t="s">
        <v>106</v>
      </c>
      <c r="BB98" s="121">
        <v>57</v>
      </c>
      <c r="BC98" s="130">
        <v>33</v>
      </c>
      <c r="BD98" s="130">
        <v>3925000</v>
      </c>
      <c r="BE98" s="131">
        <f t="shared" si="108"/>
        <v>9.2436974789915971E-2</v>
      </c>
      <c r="BF98" s="131">
        <f t="shared" si="81"/>
        <v>0.57894736842105265</v>
      </c>
      <c r="BG98" s="156">
        <f t="shared" si="82"/>
        <v>118939.39393939394</v>
      </c>
      <c r="BH98" s="536"/>
      <c r="BI98" s="226" t="s">
        <v>106</v>
      </c>
      <c r="BJ98" s="121">
        <f t="shared" si="83"/>
        <v>1311</v>
      </c>
      <c r="BK98" s="130">
        <f t="shared" si="67"/>
        <v>757</v>
      </c>
      <c r="BL98" s="130">
        <f t="shared" si="68"/>
        <v>63011320</v>
      </c>
      <c r="BM98" s="131">
        <f t="shared" si="109"/>
        <v>0.11580235582071287</v>
      </c>
      <c r="BN98" s="131">
        <f t="shared" si="84"/>
        <v>0.57742181540808546</v>
      </c>
      <c r="BO98" s="130">
        <f t="shared" si="85"/>
        <v>83238.203434610303</v>
      </c>
      <c r="BP98" s="182"/>
    </row>
    <row r="99" spans="2:68" s="75" customFormat="1">
      <c r="B99" s="546"/>
      <c r="C99" s="549"/>
      <c r="D99" s="536"/>
      <c r="E99" s="226" t="s">
        <v>119</v>
      </c>
      <c r="F99" s="121">
        <v>2</v>
      </c>
      <c r="G99" s="130">
        <v>2</v>
      </c>
      <c r="H99" s="130">
        <v>187310</v>
      </c>
      <c r="I99" s="131">
        <f t="shared" si="102"/>
        <v>0.2857142857142857</v>
      </c>
      <c r="J99" s="131">
        <f t="shared" si="69"/>
        <v>1</v>
      </c>
      <c r="K99" s="156">
        <f t="shared" si="70"/>
        <v>93655</v>
      </c>
      <c r="L99" s="536"/>
      <c r="M99" s="226" t="s">
        <v>119</v>
      </c>
      <c r="N99" s="121">
        <v>9</v>
      </c>
      <c r="O99" s="130">
        <v>5</v>
      </c>
      <c r="P99" s="130">
        <v>224010</v>
      </c>
      <c r="Q99" s="131">
        <f t="shared" si="103"/>
        <v>0.13513513513513514</v>
      </c>
      <c r="R99" s="131">
        <f t="shared" si="71"/>
        <v>0.55555555555555558</v>
      </c>
      <c r="S99" s="125">
        <f t="shared" si="72"/>
        <v>44802</v>
      </c>
      <c r="T99" s="536"/>
      <c r="U99" s="226" t="s">
        <v>119</v>
      </c>
      <c r="V99" s="121">
        <v>461</v>
      </c>
      <c r="W99" s="130">
        <v>274</v>
      </c>
      <c r="X99" s="130">
        <v>20677240</v>
      </c>
      <c r="Y99" s="131">
        <f t="shared" si="104"/>
        <v>0.12615101289134439</v>
      </c>
      <c r="Z99" s="131">
        <f t="shared" si="73"/>
        <v>0.59436008676789587</v>
      </c>
      <c r="AA99" s="130">
        <f t="shared" si="74"/>
        <v>75464.379562043789</v>
      </c>
      <c r="AB99" s="536"/>
      <c r="AC99" s="226" t="s">
        <v>119</v>
      </c>
      <c r="AD99" s="121">
        <v>489</v>
      </c>
      <c r="AE99" s="130">
        <v>287</v>
      </c>
      <c r="AF99" s="130">
        <v>27630720</v>
      </c>
      <c r="AG99" s="131">
        <f t="shared" si="105"/>
        <v>0.15521903731746889</v>
      </c>
      <c r="AH99" s="131">
        <f t="shared" si="75"/>
        <v>0.58691206543967278</v>
      </c>
      <c r="AI99" s="125">
        <f t="shared" si="76"/>
        <v>96274.28571428571</v>
      </c>
      <c r="AJ99" s="536"/>
      <c r="AK99" s="226" t="s">
        <v>119</v>
      </c>
      <c r="AL99" s="121">
        <v>384</v>
      </c>
      <c r="AM99" s="130">
        <v>231</v>
      </c>
      <c r="AN99" s="130">
        <v>21995710</v>
      </c>
      <c r="AO99" s="131">
        <f t="shared" si="106"/>
        <v>0.17035398230088494</v>
      </c>
      <c r="AP99" s="131">
        <f t="shared" si="77"/>
        <v>0.6015625</v>
      </c>
      <c r="AQ99" s="125">
        <f t="shared" si="78"/>
        <v>95219.523809523816</v>
      </c>
      <c r="AR99" s="536"/>
      <c r="AS99" s="226" t="s">
        <v>119</v>
      </c>
      <c r="AT99" s="121">
        <v>173</v>
      </c>
      <c r="AU99" s="130">
        <v>102</v>
      </c>
      <c r="AV99" s="130">
        <v>9523490</v>
      </c>
      <c r="AW99" s="131">
        <f t="shared" si="107"/>
        <v>0.13438735177865613</v>
      </c>
      <c r="AX99" s="131">
        <f t="shared" si="79"/>
        <v>0.58959537572254339</v>
      </c>
      <c r="AY99" s="130">
        <f t="shared" si="80"/>
        <v>93367.549019607846</v>
      </c>
      <c r="AZ99" s="536"/>
      <c r="BA99" s="226" t="s">
        <v>119</v>
      </c>
      <c r="BB99" s="121">
        <v>61</v>
      </c>
      <c r="BC99" s="130">
        <v>36</v>
      </c>
      <c r="BD99" s="130">
        <v>4682890</v>
      </c>
      <c r="BE99" s="131">
        <f t="shared" si="108"/>
        <v>0.10084033613445378</v>
      </c>
      <c r="BF99" s="131">
        <f t="shared" si="81"/>
        <v>0.5901639344262295</v>
      </c>
      <c r="BG99" s="156">
        <f t="shared" si="82"/>
        <v>130080.27777777778</v>
      </c>
      <c r="BH99" s="536"/>
      <c r="BI99" s="226" t="s">
        <v>119</v>
      </c>
      <c r="BJ99" s="121">
        <f t="shared" si="83"/>
        <v>1579</v>
      </c>
      <c r="BK99" s="130">
        <f t="shared" si="67"/>
        <v>937</v>
      </c>
      <c r="BL99" s="130">
        <f t="shared" si="68"/>
        <v>84921370</v>
      </c>
      <c r="BM99" s="131">
        <f t="shared" si="109"/>
        <v>0.14333792259446229</v>
      </c>
      <c r="BN99" s="131">
        <f t="shared" si="84"/>
        <v>0.59341355288157061</v>
      </c>
      <c r="BO99" s="130">
        <f t="shared" si="85"/>
        <v>90631.131270010679</v>
      </c>
      <c r="BP99" s="182"/>
    </row>
    <row r="100" spans="2:68" s="75" customFormat="1">
      <c r="B100" s="546"/>
      <c r="C100" s="549"/>
      <c r="D100" s="536"/>
      <c r="E100" s="226" t="s">
        <v>120</v>
      </c>
      <c r="F100" s="121">
        <v>0</v>
      </c>
      <c r="G100" s="130">
        <v>0</v>
      </c>
      <c r="H100" s="130">
        <v>0</v>
      </c>
      <c r="I100" s="131">
        <f t="shared" si="102"/>
        <v>0</v>
      </c>
      <c r="J100" s="131" t="str">
        <f t="shared" si="69"/>
        <v>-</v>
      </c>
      <c r="K100" s="156" t="str">
        <f t="shared" si="70"/>
        <v>-</v>
      </c>
      <c r="L100" s="536"/>
      <c r="M100" s="226" t="s">
        <v>120</v>
      </c>
      <c r="N100" s="121">
        <v>4</v>
      </c>
      <c r="O100" s="130">
        <v>2</v>
      </c>
      <c r="P100" s="130">
        <v>116060</v>
      </c>
      <c r="Q100" s="131">
        <f t="shared" si="103"/>
        <v>5.4054054054054057E-2</v>
      </c>
      <c r="R100" s="131">
        <f t="shared" si="71"/>
        <v>0.5</v>
      </c>
      <c r="S100" s="125">
        <f t="shared" si="72"/>
        <v>58030</v>
      </c>
      <c r="T100" s="536"/>
      <c r="U100" s="226" t="s">
        <v>120</v>
      </c>
      <c r="V100" s="121">
        <v>236</v>
      </c>
      <c r="W100" s="130">
        <v>146</v>
      </c>
      <c r="X100" s="130">
        <v>12236240</v>
      </c>
      <c r="Y100" s="131">
        <f t="shared" si="104"/>
        <v>6.7219152854511965E-2</v>
      </c>
      <c r="Z100" s="131">
        <f t="shared" si="73"/>
        <v>0.61864406779661019</v>
      </c>
      <c r="AA100" s="130">
        <f t="shared" si="74"/>
        <v>83809.863013698632</v>
      </c>
      <c r="AB100" s="536"/>
      <c r="AC100" s="226" t="s">
        <v>120</v>
      </c>
      <c r="AD100" s="121">
        <v>228</v>
      </c>
      <c r="AE100" s="130">
        <v>143</v>
      </c>
      <c r="AF100" s="130">
        <v>11597560</v>
      </c>
      <c r="AG100" s="131">
        <f t="shared" si="105"/>
        <v>7.7339102217414815E-2</v>
      </c>
      <c r="AH100" s="131">
        <f t="shared" si="75"/>
        <v>0.6271929824561403</v>
      </c>
      <c r="AI100" s="125">
        <f t="shared" si="76"/>
        <v>81101.818181818177</v>
      </c>
      <c r="AJ100" s="536"/>
      <c r="AK100" s="226" t="s">
        <v>120</v>
      </c>
      <c r="AL100" s="121">
        <v>144</v>
      </c>
      <c r="AM100" s="130">
        <v>96</v>
      </c>
      <c r="AN100" s="130">
        <v>8565370</v>
      </c>
      <c r="AO100" s="131">
        <f t="shared" si="106"/>
        <v>7.0796460176991149E-2</v>
      </c>
      <c r="AP100" s="131">
        <f t="shared" si="77"/>
        <v>0.66666666666666663</v>
      </c>
      <c r="AQ100" s="125">
        <f t="shared" si="78"/>
        <v>89222.604166666672</v>
      </c>
      <c r="AR100" s="536"/>
      <c r="AS100" s="226" t="s">
        <v>120</v>
      </c>
      <c r="AT100" s="121">
        <v>52</v>
      </c>
      <c r="AU100" s="130">
        <v>27</v>
      </c>
      <c r="AV100" s="130">
        <v>1993880</v>
      </c>
      <c r="AW100" s="131">
        <f t="shared" si="107"/>
        <v>3.5573122529644272E-2</v>
      </c>
      <c r="AX100" s="131">
        <f t="shared" si="79"/>
        <v>0.51923076923076927</v>
      </c>
      <c r="AY100" s="130">
        <f t="shared" si="80"/>
        <v>73847.407407407401</v>
      </c>
      <c r="AZ100" s="536"/>
      <c r="BA100" s="226" t="s">
        <v>120</v>
      </c>
      <c r="BB100" s="121">
        <v>18</v>
      </c>
      <c r="BC100" s="130">
        <v>12</v>
      </c>
      <c r="BD100" s="130">
        <v>1353620</v>
      </c>
      <c r="BE100" s="131">
        <f t="shared" si="108"/>
        <v>3.3613445378151259E-2</v>
      </c>
      <c r="BF100" s="131">
        <f t="shared" si="81"/>
        <v>0.66666666666666663</v>
      </c>
      <c r="BG100" s="156">
        <f t="shared" si="82"/>
        <v>112801.66666666667</v>
      </c>
      <c r="BH100" s="536"/>
      <c r="BI100" s="226" t="s">
        <v>120</v>
      </c>
      <c r="BJ100" s="121">
        <f t="shared" si="83"/>
        <v>682</v>
      </c>
      <c r="BK100" s="130">
        <f t="shared" si="67"/>
        <v>426</v>
      </c>
      <c r="BL100" s="130">
        <f t="shared" si="68"/>
        <v>35862730</v>
      </c>
      <c r="BM100" s="131">
        <f t="shared" si="109"/>
        <v>6.516750803120698E-2</v>
      </c>
      <c r="BN100" s="131">
        <f t="shared" si="84"/>
        <v>0.62463343108504399</v>
      </c>
      <c r="BO100" s="130">
        <f t="shared" si="85"/>
        <v>84184.812206572766</v>
      </c>
      <c r="BP100" s="182"/>
    </row>
    <row r="101" spans="2:68" s="75" customFormat="1">
      <c r="B101" s="546"/>
      <c r="C101" s="549"/>
      <c r="D101" s="536"/>
      <c r="E101" s="226" t="s">
        <v>121</v>
      </c>
      <c r="F101" s="121">
        <v>0</v>
      </c>
      <c r="G101" s="130">
        <v>0</v>
      </c>
      <c r="H101" s="130">
        <v>0</v>
      </c>
      <c r="I101" s="131">
        <f t="shared" si="102"/>
        <v>0</v>
      </c>
      <c r="J101" s="131" t="str">
        <f t="shared" si="69"/>
        <v>-</v>
      </c>
      <c r="K101" s="156" t="str">
        <f t="shared" si="70"/>
        <v>-</v>
      </c>
      <c r="L101" s="536"/>
      <c r="M101" s="226" t="s">
        <v>121</v>
      </c>
      <c r="N101" s="121">
        <v>8</v>
      </c>
      <c r="O101" s="130">
        <v>5</v>
      </c>
      <c r="P101" s="130">
        <v>236240</v>
      </c>
      <c r="Q101" s="131">
        <f t="shared" si="103"/>
        <v>0.13513513513513514</v>
      </c>
      <c r="R101" s="131">
        <f t="shared" si="71"/>
        <v>0.625</v>
      </c>
      <c r="S101" s="125">
        <f t="shared" si="72"/>
        <v>47248</v>
      </c>
      <c r="T101" s="536"/>
      <c r="U101" s="226" t="s">
        <v>121</v>
      </c>
      <c r="V101" s="121">
        <v>164</v>
      </c>
      <c r="W101" s="130">
        <v>92</v>
      </c>
      <c r="X101" s="130">
        <v>8111140</v>
      </c>
      <c r="Y101" s="131">
        <f t="shared" si="104"/>
        <v>4.2357274401473299E-2</v>
      </c>
      <c r="Z101" s="131">
        <f t="shared" si="73"/>
        <v>0.56097560975609762</v>
      </c>
      <c r="AA101" s="130">
        <f t="shared" si="74"/>
        <v>88164.565217391311</v>
      </c>
      <c r="AB101" s="536"/>
      <c r="AC101" s="226" t="s">
        <v>121</v>
      </c>
      <c r="AD101" s="121">
        <v>169</v>
      </c>
      <c r="AE101" s="130">
        <v>86</v>
      </c>
      <c r="AF101" s="130">
        <v>7233590</v>
      </c>
      <c r="AG101" s="131">
        <f t="shared" si="105"/>
        <v>4.6511627906976744E-2</v>
      </c>
      <c r="AH101" s="131">
        <f t="shared" si="75"/>
        <v>0.50887573964497046</v>
      </c>
      <c r="AI101" s="125">
        <f t="shared" si="76"/>
        <v>84111.511627906977</v>
      </c>
      <c r="AJ101" s="536"/>
      <c r="AK101" s="226" t="s">
        <v>121</v>
      </c>
      <c r="AL101" s="121">
        <v>177</v>
      </c>
      <c r="AM101" s="130">
        <v>97</v>
      </c>
      <c r="AN101" s="130">
        <v>8932270</v>
      </c>
      <c r="AO101" s="131">
        <f t="shared" si="106"/>
        <v>7.1533923303834804E-2</v>
      </c>
      <c r="AP101" s="131">
        <f t="shared" si="77"/>
        <v>0.54802259887005644</v>
      </c>
      <c r="AQ101" s="125">
        <f t="shared" si="78"/>
        <v>92085.257731958758</v>
      </c>
      <c r="AR101" s="536"/>
      <c r="AS101" s="226" t="s">
        <v>121</v>
      </c>
      <c r="AT101" s="121">
        <v>76</v>
      </c>
      <c r="AU101" s="130">
        <v>37</v>
      </c>
      <c r="AV101" s="130">
        <v>2775030</v>
      </c>
      <c r="AW101" s="131">
        <f t="shared" si="107"/>
        <v>4.8748353096179184E-2</v>
      </c>
      <c r="AX101" s="131">
        <f t="shared" si="79"/>
        <v>0.48684210526315791</v>
      </c>
      <c r="AY101" s="130">
        <f t="shared" si="80"/>
        <v>75000.810810810814</v>
      </c>
      <c r="AZ101" s="536"/>
      <c r="BA101" s="226" t="s">
        <v>121</v>
      </c>
      <c r="BB101" s="121">
        <v>34</v>
      </c>
      <c r="BC101" s="130">
        <v>13</v>
      </c>
      <c r="BD101" s="130">
        <v>1089370</v>
      </c>
      <c r="BE101" s="131">
        <f t="shared" si="108"/>
        <v>3.6414565826330535E-2</v>
      </c>
      <c r="BF101" s="131">
        <f t="shared" si="81"/>
        <v>0.38235294117647056</v>
      </c>
      <c r="BG101" s="156">
        <f t="shared" si="82"/>
        <v>83797.692307692312</v>
      </c>
      <c r="BH101" s="536"/>
      <c r="BI101" s="226" t="s">
        <v>121</v>
      </c>
      <c r="BJ101" s="121">
        <f t="shared" si="83"/>
        <v>628</v>
      </c>
      <c r="BK101" s="130">
        <f t="shared" si="67"/>
        <v>330</v>
      </c>
      <c r="BL101" s="130">
        <f t="shared" si="68"/>
        <v>28377640</v>
      </c>
      <c r="BM101" s="131">
        <f t="shared" si="109"/>
        <v>5.0481872418540616E-2</v>
      </c>
      <c r="BN101" s="131">
        <f t="shared" si="84"/>
        <v>0.52547770700636942</v>
      </c>
      <c r="BO101" s="130">
        <f t="shared" si="85"/>
        <v>85992.84848484848</v>
      </c>
      <c r="BP101" s="182"/>
    </row>
    <row r="102" spans="2:68" s="75" customFormat="1">
      <c r="B102" s="546"/>
      <c r="C102" s="549"/>
      <c r="D102" s="536"/>
      <c r="E102" s="226" t="s">
        <v>122</v>
      </c>
      <c r="F102" s="121">
        <v>0</v>
      </c>
      <c r="G102" s="130">
        <v>0</v>
      </c>
      <c r="H102" s="130">
        <v>0</v>
      </c>
      <c r="I102" s="131">
        <f t="shared" si="102"/>
        <v>0</v>
      </c>
      <c r="J102" s="131" t="str">
        <f t="shared" si="69"/>
        <v>-</v>
      </c>
      <c r="K102" s="156" t="str">
        <f t="shared" si="70"/>
        <v>-</v>
      </c>
      <c r="L102" s="536"/>
      <c r="M102" s="226" t="s">
        <v>122</v>
      </c>
      <c r="N102" s="121">
        <v>7</v>
      </c>
      <c r="O102" s="130">
        <v>6</v>
      </c>
      <c r="P102" s="130">
        <v>979990</v>
      </c>
      <c r="Q102" s="131">
        <f t="shared" si="103"/>
        <v>0.16216216216216217</v>
      </c>
      <c r="R102" s="131">
        <f t="shared" si="71"/>
        <v>0.8571428571428571</v>
      </c>
      <c r="S102" s="125">
        <f t="shared" si="72"/>
        <v>163331.66666666666</v>
      </c>
      <c r="T102" s="536"/>
      <c r="U102" s="226" t="s">
        <v>122</v>
      </c>
      <c r="V102" s="121">
        <v>83</v>
      </c>
      <c r="W102" s="130">
        <v>56</v>
      </c>
      <c r="X102" s="130">
        <v>5379240</v>
      </c>
      <c r="Y102" s="131">
        <f t="shared" si="104"/>
        <v>2.5782688766114181E-2</v>
      </c>
      <c r="Z102" s="131">
        <f t="shared" si="73"/>
        <v>0.67469879518072284</v>
      </c>
      <c r="AA102" s="130">
        <f t="shared" si="74"/>
        <v>96057.857142857145</v>
      </c>
      <c r="AB102" s="536"/>
      <c r="AC102" s="226" t="s">
        <v>122</v>
      </c>
      <c r="AD102" s="121">
        <v>106</v>
      </c>
      <c r="AE102" s="130">
        <v>67</v>
      </c>
      <c r="AF102" s="130">
        <v>8032840</v>
      </c>
      <c r="AG102" s="131">
        <f t="shared" si="105"/>
        <v>3.6235803136830717E-2</v>
      </c>
      <c r="AH102" s="131">
        <f t="shared" si="75"/>
        <v>0.63207547169811318</v>
      </c>
      <c r="AI102" s="125">
        <f t="shared" si="76"/>
        <v>119893.13432835821</v>
      </c>
      <c r="AJ102" s="536"/>
      <c r="AK102" s="226" t="s">
        <v>122</v>
      </c>
      <c r="AL102" s="121">
        <v>97</v>
      </c>
      <c r="AM102" s="130">
        <v>57</v>
      </c>
      <c r="AN102" s="130">
        <v>6193320</v>
      </c>
      <c r="AO102" s="131">
        <f t="shared" si="106"/>
        <v>4.2035398230088498E-2</v>
      </c>
      <c r="AP102" s="131">
        <f t="shared" si="77"/>
        <v>0.58762886597938147</v>
      </c>
      <c r="AQ102" s="125">
        <f t="shared" si="78"/>
        <v>108654.73684210527</v>
      </c>
      <c r="AR102" s="536"/>
      <c r="AS102" s="226" t="s">
        <v>122</v>
      </c>
      <c r="AT102" s="121">
        <v>48</v>
      </c>
      <c r="AU102" s="130">
        <v>30</v>
      </c>
      <c r="AV102" s="130">
        <v>3062130</v>
      </c>
      <c r="AW102" s="131">
        <f t="shared" si="107"/>
        <v>3.9525691699604744E-2</v>
      </c>
      <c r="AX102" s="131">
        <f t="shared" si="79"/>
        <v>0.625</v>
      </c>
      <c r="AY102" s="130">
        <f t="shared" si="80"/>
        <v>102071</v>
      </c>
      <c r="AZ102" s="536"/>
      <c r="BA102" s="226" t="s">
        <v>122</v>
      </c>
      <c r="BB102" s="121">
        <v>17</v>
      </c>
      <c r="BC102" s="130">
        <v>9</v>
      </c>
      <c r="BD102" s="130">
        <v>1238010</v>
      </c>
      <c r="BE102" s="131">
        <f t="shared" si="108"/>
        <v>2.5210084033613446E-2</v>
      </c>
      <c r="BF102" s="131">
        <f t="shared" si="81"/>
        <v>0.52941176470588236</v>
      </c>
      <c r="BG102" s="156">
        <f t="shared" si="82"/>
        <v>137556.66666666666</v>
      </c>
      <c r="BH102" s="536"/>
      <c r="BI102" s="226" t="s">
        <v>122</v>
      </c>
      <c r="BJ102" s="121">
        <f t="shared" si="83"/>
        <v>358</v>
      </c>
      <c r="BK102" s="130">
        <f t="shared" si="67"/>
        <v>225</v>
      </c>
      <c r="BL102" s="130">
        <f t="shared" si="68"/>
        <v>24885530</v>
      </c>
      <c r="BM102" s="131">
        <f t="shared" si="109"/>
        <v>3.4419458467186782E-2</v>
      </c>
      <c r="BN102" s="131">
        <f t="shared" si="84"/>
        <v>0.62849162011173187</v>
      </c>
      <c r="BO102" s="130">
        <f t="shared" si="85"/>
        <v>110602.35555555555</v>
      </c>
      <c r="BP102" s="182"/>
    </row>
    <row r="103" spans="2:68" s="75" customFormat="1">
      <c r="B103" s="546"/>
      <c r="C103" s="549"/>
      <c r="D103" s="536"/>
      <c r="E103" s="226" t="s">
        <v>123</v>
      </c>
      <c r="F103" s="121">
        <v>2</v>
      </c>
      <c r="G103" s="130">
        <v>2</v>
      </c>
      <c r="H103" s="130">
        <v>291570</v>
      </c>
      <c r="I103" s="131">
        <f t="shared" si="102"/>
        <v>0.2857142857142857</v>
      </c>
      <c r="J103" s="131">
        <f t="shared" si="69"/>
        <v>1</v>
      </c>
      <c r="K103" s="156">
        <f t="shared" si="70"/>
        <v>145785</v>
      </c>
      <c r="L103" s="536"/>
      <c r="M103" s="226" t="s">
        <v>123</v>
      </c>
      <c r="N103" s="121">
        <v>18</v>
      </c>
      <c r="O103" s="130">
        <v>9</v>
      </c>
      <c r="P103" s="130">
        <v>670720</v>
      </c>
      <c r="Q103" s="131">
        <f t="shared" si="103"/>
        <v>0.24324324324324326</v>
      </c>
      <c r="R103" s="131">
        <f t="shared" si="71"/>
        <v>0.5</v>
      </c>
      <c r="S103" s="125">
        <f t="shared" si="72"/>
        <v>74524.444444444438</v>
      </c>
      <c r="T103" s="536"/>
      <c r="U103" s="226" t="s">
        <v>123</v>
      </c>
      <c r="V103" s="121">
        <v>752</v>
      </c>
      <c r="W103" s="130">
        <v>473</v>
      </c>
      <c r="X103" s="130">
        <v>33792850</v>
      </c>
      <c r="Y103" s="131">
        <f t="shared" si="104"/>
        <v>0.21777163904235727</v>
      </c>
      <c r="Z103" s="131">
        <f t="shared" si="73"/>
        <v>0.62898936170212771</v>
      </c>
      <c r="AA103" s="130">
        <f t="shared" si="74"/>
        <v>71443.657505285417</v>
      </c>
      <c r="AB103" s="536"/>
      <c r="AC103" s="226" t="s">
        <v>123</v>
      </c>
      <c r="AD103" s="121">
        <v>669</v>
      </c>
      <c r="AE103" s="130">
        <v>393</v>
      </c>
      <c r="AF103" s="130">
        <v>31584490</v>
      </c>
      <c r="AG103" s="131">
        <f t="shared" si="105"/>
        <v>0.21254732287723094</v>
      </c>
      <c r="AH103" s="131">
        <f t="shared" si="75"/>
        <v>0.58744394618834084</v>
      </c>
      <c r="AI103" s="125">
        <f t="shared" si="76"/>
        <v>80367.659033078875</v>
      </c>
      <c r="AJ103" s="536"/>
      <c r="AK103" s="226" t="s">
        <v>123</v>
      </c>
      <c r="AL103" s="121">
        <v>432</v>
      </c>
      <c r="AM103" s="130">
        <v>247</v>
      </c>
      <c r="AN103" s="130">
        <v>20701980</v>
      </c>
      <c r="AO103" s="131">
        <f t="shared" si="106"/>
        <v>0.18215339233038347</v>
      </c>
      <c r="AP103" s="131">
        <f t="shared" si="77"/>
        <v>0.5717592592592593</v>
      </c>
      <c r="AQ103" s="125">
        <f t="shared" si="78"/>
        <v>83813.68421052632</v>
      </c>
      <c r="AR103" s="536"/>
      <c r="AS103" s="226" t="s">
        <v>123</v>
      </c>
      <c r="AT103" s="121">
        <v>182</v>
      </c>
      <c r="AU103" s="130">
        <v>92</v>
      </c>
      <c r="AV103" s="130">
        <v>8100610</v>
      </c>
      <c r="AW103" s="131">
        <f t="shared" si="107"/>
        <v>0.12121212121212122</v>
      </c>
      <c r="AX103" s="131">
        <f t="shared" si="79"/>
        <v>0.50549450549450547</v>
      </c>
      <c r="AY103" s="130">
        <f t="shared" si="80"/>
        <v>88050.108695652176</v>
      </c>
      <c r="AZ103" s="536"/>
      <c r="BA103" s="226" t="s">
        <v>123</v>
      </c>
      <c r="BB103" s="121">
        <v>57</v>
      </c>
      <c r="BC103" s="130">
        <v>30</v>
      </c>
      <c r="BD103" s="130">
        <v>3337970</v>
      </c>
      <c r="BE103" s="131">
        <f t="shared" si="108"/>
        <v>8.4033613445378158E-2</v>
      </c>
      <c r="BF103" s="131">
        <f t="shared" si="81"/>
        <v>0.52631578947368418</v>
      </c>
      <c r="BG103" s="156">
        <f t="shared" si="82"/>
        <v>111265.66666666667</v>
      </c>
      <c r="BH103" s="536"/>
      <c r="BI103" s="226" t="s">
        <v>123</v>
      </c>
      <c r="BJ103" s="121">
        <f t="shared" si="83"/>
        <v>2112</v>
      </c>
      <c r="BK103" s="130">
        <f t="shared" si="67"/>
        <v>1246</v>
      </c>
      <c r="BL103" s="130">
        <f t="shared" si="68"/>
        <v>98480190</v>
      </c>
      <c r="BM103" s="131">
        <f t="shared" si="109"/>
        <v>0.19060731222273214</v>
      </c>
      <c r="BN103" s="131">
        <f t="shared" si="84"/>
        <v>0.58996212121212122</v>
      </c>
      <c r="BO103" s="130">
        <f t="shared" si="85"/>
        <v>79037.070626003217</v>
      </c>
      <c r="BP103" s="182"/>
    </row>
    <row r="104" spans="2:68" s="75" customFormat="1">
      <c r="B104" s="546"/>
      <c r="C104" s="549"/>
      <c r="D104" s="536"/>
      <c r="E104" s="226" t="s">
        <v>124</v>
      </c>
      <c r="F104" s="121">
        <v>1</v>
      </c>
      <c r="G104" s="130">
        <v>1</v>
      </c>
      <c r="H104" s="130">
        <v>164740</v>
      </c>
      <c r="I104" s="131">
        <f t="shared" si="102"/>
        <v>0.14285714285714285</v>
      </c>
      <c r="J104" s="131">
        <f t="shared" si="69"/>
        <v>1</v>
      </c>
      <c r="K104" s="156">
        <f t="shared" si="70"/>
        <v>164740</v>
      </c>
      <c r="L104" s="536"/>
      <c r="M104" s="226" t="s">
        <v>124</v>
      </c>
      <c r="N104" s="121">
        <v>3</v>
      </c>
      <c r="O104" s="130">
        <v>2</v>
      </c>
      <c r="P104" s="130">
        <v>200490</v>
      </c>
      <c r="Q104" s="131">
        <f t="shared" si="103"/>
        <v>5.4054054054054057E-2</v>
      </c>
      <c r="R104" s="131">
        <f t="shared" si="71"/>
        <v>0.66666666666666663</v>
      </c>
      <c r="S104" s="125">
        <f t="shared" si="72"/>
        <v>100245</v>
      </c>
      <c r="T104" s="536"/>
      <c r="U104" s="226" t="s">
        <v>124</v>
      </c>
      <c r="V104" s="121">
        <v>185</v>
      </c>
      <c r="W104" s="130">
        <v>113</v>
      </c>
      <c r="X104" s="130">
        <v>7840460</v>
      </c>
      <c r="Y104" s="131">
        <f t="shared" si="104"/>
        <v>5.2025782688766113E-2</v>
      </c>
      <c r="Z104" s="131">
        <f t="shared" si="73"/>
        <v>0.61081081081081079</v>
      </c>
      <c r="AA104" s="130">
        <f t="shared" si="74"/>
        <v>69384.601769911504</v>
      </c>
      <c r="AB104" s="536"/>
      <c r="AC104" s="226" t="s">
        <v>124</v>
      </c>
      <c r="AD104" s="121">
        <v>181</v>
      </c>
      <c r="AE104" s="130">
        <v>107</v>
      </c>
      <c r="AF104" s="130">
        <v>9008290</v>
      </c>
      <c r="AG104" s="131">
        <f t="shared" si="105"/>
        <v>5.78691184424013E-2</v>
      </c>
      <c r="AH104" s="131">
        <f t="shared" si="75"/>
        <v>0.59116022099447518</v>
      </c>
      <c r="AI104" s="125">
        <f t="shared" si="76"/>
        <v>84189.626168224306</v>
      </c>
      <c r="AJ104" s="536"/>
      <c r="AK104" s="226" t="s">
        <v>124</v>
      </c>
      <c r="AL104" s="121">
        <v>171</v>
      </c>
      <c r="AM104" s="130">
        <v>90</v>
      </c>
      <c r="AN104" s="130">
        <v>7256240</v>
      </c>
      <c r="AO104" s="131">
        <f t="shared" si="106"/>
        <v>6.637168141592921E-2</v>
      </c>
      <c r="AP104" s="131">
        <f t="shared" si="77"/>
        <v>0.52631578947368418</v>
      </c>
      <c r="AQ104" s="125">
        <f t="shared" si="78"/>
        <v>80624.888888888891</v>
      </c>
      <c r="AR104" s="536"/>
      <c r="AS104" s="226" t="s">
        <v>124</v>
      </c>
      <c r="AT104" s="121">
        <v>101</v>
      </c>
      <c r="AU104" s="130">
        <v>56</v>
      </c>
      <c r="AV104" s="130">
        <v>3948030</v>
      </c>
      <c r="AW104" s="131">
        <f t="shared" si="107"/>
        <v>7.378129117259552E-2</v>
      </c>
      <c r="AX104" s="131">
        <f t="shared" si="79"/>
        <v>0.5544554455445545</v>
      </c>
      <c r="AY104" s="130">
        <f t="shared" si="80"/>
        <v>70500.53571428571</v>
      </c>
      <c r="AZ104" s="536"/>
      <c r="BA104" s="226" t="s">
        <v>124</v>
      </c>
      <c r="BB104" s="121">
        <v>43</v>
      </c>
      <c r="BC104" s="130">
        <v>21</v>
      </c>
      <c r="BD104" s="130">
        <v>1911790</v>
      </c>
      <c r="BE104" s="131">
        <f t="shared" si="108"/>
        <v>5.8823529411764705E-2</v>
      </c>
      <c r="BF104" s="131">
        <f t="shared" si="81"/>
        <v>0.48837209302325579</v>
      </c>
      <c r="BG104" s="156">
        <f t="shared" si="82"/>
        <v>91037.619047619053</v>
      </c>
      <c r="BH104" s="536"/>
      <c r="BI104" s="226" t="s">
        <v>124</v>
      </c>
      <c r="BJ104" s="121">
        <f t="shared" si="83"/>
        <v>685</v>
      </c>
      <c r="BK104" s="130">
        <f t="shared" si="67"/>
        <v>390</v>
      </c>
      <c r="BL104" s="130">
        <f t="shared" si="68"/>
        <v>30330040</v>
      </c>
      <c r="BM104" s="131">
        <f t="shared" si="109"/>
        <v>5.966039467645709E-2</v>
      </c>
      <c r="BN104" s="131">
        <f t="shared" si="84"/>
        <v>0.56934306569343063</v>
      </c>
      <c r="BO104" s="130">
        <f t="shared" si="85"/>
        <v>77769.333333333328</v>
      </c>
      <c r="BP104" s="182"/>
    </row>
    <row r="105" spans="2:68" s="75" customFormat="1">
      <c r="B105" s="546"/>
      <c r="C105" s="549"/>
      <c r="D105" s="536"/>
      <c r="E105" s="223" t="s">
        <v>117</v>
      </c>
      <c r="F105" s="121">
        <v>2</v>
      </c>
      <c r="G105" s="130">
        <v>1</v>
      </c>
      <c r="H105" s="130">
        <v>687580</v>
      </c>
      <c r="I105" s="131">
        <f t="shared" si="102"/>
        <v>0.14285714285714285</v>
      </c>
      <c r="J105" s="131">
        <f t="shared" si="69"/>
        <v>0.5</v>
      </c>
      <c r="K105" s="156">
        <f t="shared" si="70"/>
        <v>687580</v>
      </c>
      <c r="L105" s="536"/>
      <c r="M105" s="227" t="s">
        <v>117</v>
      </c>
      <c r="N105" s="121">
        <v>2</v>
      </c>
      <c r="O105" s="130">
        <v>1</v>
      </c>
      <c r="P105" s="130">
        <v>140620</v>
      </c>
      <c r="Q105" s="131">
        <f t="shared" si="103"/>
        <v>2.7027027027027029E-2</v>
      </c>
      <c r="R105" s="131">
        <f t="shared" si="71"/>
        <v>0.5</v>
      </c>
      <c r="S105" s="125">
        <f t="shared" si="72"/>
        <v>140620</v>
      </c>
      <c r="T105" s="536"/>
      <c r="U105" s="227" t="s">
        <v>117</v>
      </c>
      <c r="V105" s="121">
        <v>183</v>
      </c>
      <c r="W105" s="130">
        <v>88</v>
      </c>
      <c r="X105" s="130">
        <v>6526200</v>
      </c>
      <c r="Y105" s="131">
        <f t="shared" si="104"/>
        <v>4.0515653775322284E-2</v>
      </c>
      <c r="Z105" s="131">
        <f t="shared" si="73"/>
        <v>0.48087431693989069</v>
      </c>
      <c r="AA105" s="130">
        <f t="shared" si="74"/>
        <v>74161.363636363632</v>
      </c>
      <c r="AB105" s="536"/>
      <c r="AC105" s="227" t="s">
        <v>117</v>
      </c>
      <c r="AD105" s="121">
        <v>96</v>
      </c>
      <c r="AE105" s="130">
        <v>43</v>
      </c>
      <c r="AF105" s="130">
        <v>3395730</v>
      </c>
      <c r="AG105" s="131">
        <f t="shared" si="105"/>
        <v>2.3255813953488372E-2</v>
      </c>
      <c r="AH105" s="131">
        <f t="shared" si="75"/>
        <v>0.44791666666666669</v>
      </c>
      <c r="AI105" s="125">
        <f t="shared" si="76"/>
        <v>78970.465116279069</v>
      </c>
      <c r="AJ105" s="536"/>
      <c r="AK105" s="227" t="s">
        <v>117</v>
      </c>
      <c r="AL105" s="121">
        <v>44</v>
      </c>
      <c r="AM105" s="130">
        <v>23</v>
      </c>
      <c r="AN105" s="130">
        <v>2166810</v>
      </c>
      <c r="AO105" s="131">
        <f t="shared" si="106"/>
        <v>1.696165191740413E-2</v>
      </c>
      <c r="AP105" s="131">
        <f t="shared" si="77"/>
        <v>0.52272727272727271</v>
      </c>
      <c r="AQ105" s="125">
        <f t="shared" si="78"/>
        <v>94209.130434782608</v>
      </c>
      <c r="AR105" s="536"/>
      <c r="AS105" s="227" t="s">
        <v>117</v>
      </c>
      <c r="AT105" s="121">
        <v>23</v>
      </c>
      <c r="AU105" s="130">
        <v>12</v>
      </c>
      <c r="AV105" s="130">
        <v>1846940</v>
      </c>
      <c r="AW105" s="131">
        <f t="shared" si="107"/>
        <v>1.5810276679841896E-2</v>
      </c>
      <c r="AX105" s="131">
        <f t="shared" si="79"/>
        <v>0.52173913043478259</v>
      </c>
      <c r="AY105" s="130">
        <f t="shared" si="80"/>
        <v>153911.66666666666</v>
      </c>
      <c r="AZ105" s="536"/>
      <c r="BA105" s="227" t="s">
        <v>117</v>
      </c>
      <c r="BB105" s="121">
        <v>12</v>
      </c>
      <c r="BC105" s="130">
        <v>3</v>
      </c>
      <c r="BD105" s="130">
        <v>546350</v>
      </c>
      <c r="BE105" s="131">
        <f t="shared" si="108"/>
        <v>8.4033613445378148E-3</v>
      </c>
      <c r="BF105" s="131">
        <f t="shared" si="81"/>
        <v>0.25</v>
      </c>
      <c r="BG105" s="156">
        <f t="shared" si="82"/>
        <v>182116.66666666666</v>
      </c>
      <c r="BH105" s="536"/>
      <c r="BI105" s="227" t="s">
        <v>117</v>
      </c>
      <c r="BJ105" s="121">
        <f t="shared" si="83"/>
        <v>362</v>
      </c>
      <c r="BK105" s="130">
        <f t="shared" si="67"/>
        <v>171</v>
      </c>
      <c r="BL105" s="130">
        <f t="shared" si="68"/>
        <v>15310230</v>
      </c>
      <c r="BM105" s="131">
        <f t="shared" si="109"/>
        <v>2.6158788435061954E-2</v>
      </c>
      <c r="BN105" s="131">
        <f t="shared" si="84"/>
        <v>0.47237569060773482</v>
      </c>
      <c r="BO105" s="130">
        <f t="shared" si="85"/>
        <v>89533.508771929832</v>
      </c>
      <c r="BP105" s="182"/>
    </row>
    <row r="106" spans="2:68" s="75" customFormat="1">
      <c r="B106" s="546">
        <v>10</v>
      </c>
      <c r="C106" s="548" t="s">
        <v>52</v>
      </c>
      <c r="D106" s="540">
        <f>BS17</f>
        <v>25</v>
      </c>
      <c r="E106" s="224" t="s">
        <v>104</v>
      </c>
      <c r="F106" s="120">
        <v>14</v>
      </c>
      <c r="G106" s="128">
        <v>7</v>
      </c>
      <c r="H106" s="128">
        <v>964190</v>
      </c>
      <c r="I106" s="129">
        <f>IFERROR(G106/$D$106,"-")</f>
        <v>0.28000000000000003</v>
      </c>
      <c r="J106" s="129">
        <f t="shared" si="69"/>
        <v>0.5</v>
      </c>
      <c r="K106" s="155">
        <f t="shared" si="70"/>
        <v>137741.42857142858</v>
      </c>
      <c r="L106" s="540">
        <f>BT17</f>
        <v>75</v>
      </c>
      <c r="M106" s="224" t="s">
        <v>104</v>
      </c>
      <c r="N106" s="120">
        <v>40</v>
      </c>
      <c r="O106" s="128">
        <v>23</v>
      </c>
      <c r="P106" s="128">
        <v>1978560</v>
      </c>
      <c r="Q106" s="129">
        <f>IFERROR(O106/$L$106,"-")</f>
        <v>0.30666666666666664</v>
      </c>
      <c r="R106" s="129">
        <f t="shared" si="71"/>
        <v>0.57499999999999996</v>
      </c>
      <c r="S106" s="124">
        <f t="shared" si="72"/>
        <v>86024.34782608696</v>
      </c>
      <c r="T106" s="540">
        <f>BU17</f>
        <v>5134</v>
      </c>
      <c r="U106" s="224" t="s">
        <v>104</v>
      </c>
      <c r="V106" s="120">
        <v>2508</v>
      </c>
      <c r="W106" s="128">
        <v>1526</v>
      </c>
      <c r="X106" s="128">
        <v>107478410</v>
      </c>
      <c r="Y106" s="129">
        <f>IFERROR(W106/$T$106,"-")</f>
        <v>0.29723412543825478</v>
      </c>
      <c r="Z106" s="129">
        <f t="shared" si="73"/>
        <v>0.60845295055821369</v>
      </c>
      <c r="AA106" s="128">
        <f t="shared" si="74"/>
        <v>70431.461336828303</v>
      </c>
      <c r="AB106" s="540">
        <f>BV17</f>
        <v>4369</v>
      </c>
      <c r="AC106" s="224" t="s">
        <v>104</v>
      </c>
      <c r="AD106" s="120">
        <v>2352</v>
      </c>
      <c r="AE106" s="128">
        <v>1496</v>
      </c>
      <c r="AF106" s="128">
        <v>109715840</v>
      </c>
      <c r="AG106" s="129">
        <f>IFERROR(AE106/$AB$106,"-")</f>
        <v>0.34241245136186771</v>
      </c>
      <c r="AH106" s="129">
        <f t="shared" si="75"/>
        <v>0.63605442176870752</v>
      </c>
      <c r="AI106" s="124">
        <f t="shared" si="76"/>
        <v>73339.465240641715</v>
      </c>
      <c r="AJ106" s="540">
        <f>BW17</f>
        <v>3011</v>
      </c>
      <c r="AK106" s="224" t="s">
        <v>104</v>
      </c>
      <c r="AL106" s="120">
        <v>1598</v>
      </c>
      <c r="AM106" s="128">
        <v>934</v>
      </c>
      <c r="AN106" s="128">
        <v>75489270</v>
      </c>
      <c r="AO106" s="129">
        <f>IFERROR(AM106/$AJ$106,"-")</f>
        <v>0.31019594818997009</v>
      </c>
      <c r="AP106" s="129">
        <f t="shared" si="77"/>
        <v>0.58448060075093866</v>
      </c>
      <c r="AQ106" s="124">
        <f t="shared" si="78"/>
        <v>80823.629550321202</v>
      </c>
      <c r="AR106" s="540">
        <f>BX17</f>
        <v>1503</v>
      </c>
      <c r="AS106" s="224" t="s">
        <v>104</v>
      </c>
      <c r="AT106" s="120">
        <v>664</v>
      </c>
      <c r="AU106" s="128">
        <v>367</v>
      </c>
      <c r="AV106" s="128">
        <v>30894600</v>
      </c>
      <c r="AW106" s="129">
        <f>IFERROR(AU106/$AR$106,"-")</f>
        <v>0.24417831004657353</v>
      </c>
      <c r="AX106" s="129">
        <f t="shared" si="79"/>
        <v>0.55271084337349397</v>
      </c>
      <c r="AY106" s="128">
        <f t="shared" si="80"/>
        <v>84181.471389645783</v>
      </c>
      <c r="AZ106" s="540">
        <f>BY17</f>
        <v>642</v>
      </c>
      <c r="BA106" s="224" t="s">
        <v>104</v>
      </c>
      <c r="BB106" s="120">
        <v>204</v>
      </c>
      <c r="BC106" s="128">
        <v>118</v>
      </c>
      <c r="BD106" s="128">
        <v>13027720</v>
      </c>
      <c r="BE106" s="129">
        <f>IFERROR(BC106/$AZ$106,"-")</f>
        <v>0.18380062305295949</v>
      </c>
      <c r="BF106" s="129">
        <f t="shared" si="81"/>
        <v>0.57843137254901966</v>
      </c>
      <c r="BG106" s="155">
        <f t="shared" si="82"/>
        <v>110404.40677966102</v>
      </c>
      <c r="BH106" s="540">
        <f>BZ17</f>
        <v>14759</v>
      </c>
      <c r="BI106" s="224" t="s">
        <v>104</v>
      </c>
      <c r="BJ106" s="120">
        <f t="shared" si="83"/>
        <v>7380</v>
      </c>
      <c r="BK106" s="128">
        <f t="shared" si="67"/>
        <v>4471</v>
      </c>
      <c r="BL106" s="128">
        <f t="shared" si="68"/>
        <v>339548590</v>
      </c>
      <c r="BM106" s="129">
        <f>IFERROR(BK106/$BH$106,"-")</f>
        <v>0.30293380310319129</v>
      </c>
      <c r="BN106" s="129">
        <f t="shared" si="84"/>
        <v>0.60582655826558263</v>
      </c>
      <c r="BO106" s="128">
        <f t="shared" si="85"/>
        <v>75944.663386267057</v>
      </c>
      <c r="BP106" s="182"/>
    </row>
    <row r="107" spans="2:68" s="75" customFormat="1">
      <c r="B107" s="546"/>
      <c r="C107" s="549"/>
      <c r="D107" s="536"/>
      <c r="E107" s="225" t="s">
        <v>136</v>
      </c>
      <c r="F107" s="121">
        <v>13</v>
      </c>
      <c r="G107" s="130">
        <v>9</v>
      </c>
      <c r="H107" s="130">
        <v>1013820</v>
      </c>
      <c r="I107" s="131">
        <f t="shared" ref="I107:I116" si="110">IFERROR(G107/$D$106,"-")</f>
        <v>0.36</v>
      </c>
      <c r="J107" s="131">
        <f t="shared" si="69"/>
        <v>0.69230769230769229</v>
      </c>
      <c r="K107" s="156">
        <f t="shared" si="70"/>
        <v>112646.66666666667</v>
      </c>
      <c r="L107" s="536"/>
      <c r="M107" s="225" t="s">
        <v>136</v>
      </c>
      <c r="N107" s="121">
        <v>40</v>
      </c>
      <c r="O107" s="130">
        <v>22</v>
      </c>
      <c r="P107" s="130">
        <v>1710160</v>
      </c>
      <c r="Q107" s="131">
        <f t="shared" ref="Q107:Q116" si="111">IFERROR(O107/$L$106,"-")</f>
        <v>0.29333333333333333</v>
      </c>
      <c r="R107" s="131">
        <f t="shared" si="71"/>
        <v>0.55000000000000004</v>
      </c>
      <c r="S107" s="125">
        <f t="shared" si="72"/>
        <v>77734.545454545456</v>
      </c>
      <c r="T107" s="536"/>
      <c r="U107" s="225" t="s">
        <v>136</v>
      </c>
      <c r="V107" s="121">
        <v>2386</v>
      </c>
      <c r="W107" s="130">
        <v>1487</v>
      </c>
      <c r="X107" s="130">
        <v>97862160</v>
      </c>
      <c r="Y107" s="131">
        <f t="shared" ref="Y107:Y116" si="112">IFERROR(W107/$T$106,"-")</f>
        <v>0.28963770938839112</v>
      </c>
      <c r="Z107" s="131">
        <f t="shared" si="73"/>
        <v>0.62321877619446775</v>
      </c>
      <c r="AA107" s="130">
        <f t="shared" si="74"/>
        <v>65811.809011432415</v>
      </c>
      <c r="AB107" s="536"/>
      <c r="AC107" s="225" t="s">
        <v>136</v>
      </c>
      <c r="AD107" s="121">
        <v>2102</v>
      </c>
      <c r="AE107" s="130">
        <v>1340</v>
      </c>
      <c r="AF107" s="130">
        <v>96709070</v>
      </c>
      <c r="AG107" s="131">
        <f t="shared" ref="AG107:AG116" si="113">IFERROR(AE107/$AB$106,"-")</f>
        <v>0.3067063401235981</v>
      </c>
      <c r="AH107" s="131">
        <f t="shared" si="75"/>
        <v>0.63748810656517607</v>
      </c>
      <c r="AI107" s="125">
        <f t="shared" si="76"/>
        <v>72170.947761194024</v>
      </c>
      <c r="AJ107" s="536"/>
      <c r="AK107" s="225" t="s">
        <v>136</v>
      </c>
      <c r="AL107" s="121">
        <v>1330</v>
      </c>
      <c r="AM107" s="130">
        <v>802</v>
      </c>
      <c r="AN107" s="130">
        <v>63878150</v>
      </c>
      <c r="AO107" s="131">
        <f t="shared" ref="AO107:AO116" si="114">IFERROR(AM107/$AJ$106,"-")</f>
        <v>0.26635669212886082</v>
      </c>
      <c r="AP107" s="131">
        <f t="shared" si="77"/>
        <v>0.60300751879699244</v>
      </c>
      <c r="AQ107" s="125">
        <f t="shared" si="78"/>
        <v>79648.566084788035</v>
      </c>
      <c r="AR107" s="536"/>
      <c r="AS107" s="225" t="s">
        <v>136</v>
      </c>
      <c r="AT107" s="121">
        <v>498</v>
      </c>
      <c r="AU107" s="130">
        <v>261</v>
      </c>
      <c r="AV107" s="130">
        <v>21622310</v>
      </c>
      <c r="AW107" s="131">
        <f t="shared" ref="AW107:AW116" si="115">IFERROR(AU107/$AR$106,"-")</f>
        <v>0.17365269461077845</v>
      </c>
      <c r="AX107" s="131">
        <f t="shared" si="79"/>
        <v>0.52409638554216864</v>
      </c>
      <c r="AY107" s="130">
        <f t="shared" si="80"/>
        <v>82844.099616858235</v>
      </c>
      <c r="AZ107" s="536"/>
      <c r="BA107" s="225" t="s">
        <v>136</v>
      </c>
      <c r="BB107" s="121">
        <v>111</v>
      </c>
      <c r="BC107" s="130">
        <v>62</v>
      </c>
      <c r="BD107" s="130">
        <v>6419390</v>
      </c>
      <c r="BE107" s="131">
        <f t="shared" ref="BE107:BE116" si="116">IFERROR(BC107/$AZ$106,"-")</f>
        <v>9.657320872274143E-2</v>
      </c>
      <c r="BF107" s="131">
        <f t="shared" si="81"/>
        <v>0.55855855855855852</v>
      </c>
      <c r="BG107" s="156">
        <f t="shared" si="82"/>
        <v>103538.54838709677</v>
      </c>
      <c r="BH107" s="536"/>
      <c r="BI107" s="225" t="s">
        <v>136</v>
      </c>
      <c r="BJ107" s="121">
        <f t="shared" si="83"/>
        <v>6480</v>
      </c>
      <c r="BK107" s="130">
        <f t="shared" si="67"/>
        <v>3983</v>
      </c>
      <c r="BL107" s="130">
        <f t="shared" si="68"/>
        <v>289215060</v>
      </c>
      <c r="BM107" s="131">
        <f t="shared" ref="BM107:BM116" si="117">IFERROR(BK107/$BH$106,"-")</f>
        <v>0.2698692323328139</v>
      </c>
      <c r="BN107" s="131">
        <f t="shared" si="84"/>
        <v>0.61466049382716048</v>
      </c>
      <c r="BO107" s="130">
        <f t="shared" si="85"/>
        <v>72612.367562139087</v>
      </c>
      <c r="BP107" s="182"/>
    </row>
    <row r="108" spans="2:68" s="75" customFormat="1">
      <c r="B108" s="546"/>
      <c r="C108" s="549"/>
      <c r="D108" s="536"/>
      <c r="E108" s="226" t="s">
        <v>103</v>
      </c>
      <c r="F108" s="121">
        <v>17</v>
      </c>
      <c r="G108" s="130">
        <v>10</v>
      </c>
      <c r="H108" s="130">
        <v>1166940</v>
      </c>
      <c r="I108" s="131">
        <f t="shared" si="110"/>
        <v>0.4</v>
      </c>
      <c r="J108" s="131">
        <f t="shared" si="69"/>
        <v>0.58823529411764708</v>
      </c>
      <c r="K108" s="156">
        <f t="shared" si="70"/>
        <v>116694</v>
      </c>
      <c r="L108" s="536"/>
      <c r="M108" s="226" t="s">
        <v>103</v>
      </c>
      <c r="N108" s="121">
        <v>55</v>
      </c>
      <c r="O108" s="130">
        <v>29</v>
      </c>
      <c r="P108" s="130">
        <v>2111300</v>
      </c>
      <c r="Q108" s="131">
        <f t="shared" si="111"/>
        <v>0.38666666666666666</v>
      </c>
      <c r="R108" s="131">
        <f t="shared" si="71"/>
        <v>0.52727272727272723</v>
      </c>
      <c r="S108" s="125">
        <f t="shared" si="72"/>
        <v>72803.448275862072</v>
      </c>
      <c r="T108" s="536"/>
      <c r="U108" s="226" t="s">
        <v>103</v>
      </c>
      <c r="V108" s="121">
        <v>3142</v>
      </c>
      <c r="W108" s="130">
        <v>1858</v>
      </c>
      <c r="X108" s="130">
        <v>123461580</v>
      </c>
      <c r="Y108" s="131">
        <f t="shared" si="112"/>
        <v>0.36190105181145305</v>
      </c>
      <c r="Z108" s="131">
        <f t="shared" si="73"/>
        <v>0.59134309357097392</v>
      </c>
      <c r="AA108" s="130">
        <f t="shared" si="74"/>
        <v>66448.643702906353</v>
      </c>
      <c r="AB108" s="536"/>
      <c r="AC108" s="226" t="s">
        <v>103</v>
      </c>
      <c r="AD108" s="121">
        <v>2933</v>
      </c>
      <c r="AE108" s="130">
        <v>1805</v>
      </c>
      <c r="AF108" s="130">
        <v>133477590</v>
      </c>
      <c r="AG108" s="131">
        <f t="shared" si="113"/>
        <v>0.41313801785305559</v>
      </c>
      <c r="AH108" s="131">
        <f t="shared" si="75"/>
        <v>0.61541084214115238</v>
      </c>
      <c r="AI108" s="125">
        <f t="shared" si="76"/>
        <v>73948.803324099717</v>
      </c>
      <c r="AJ108" s="536"/>
      <c r="AK108" s="226" t="s">
        <v>103</v>
      </c>
      <c r="AL108" s="121">
        <v>2102</v>
      </c>
      <c r="AM108" s="130">
        <v>1225</v>
      </c>
      <c r="AN108" s="130">
        <v>102452350</v>
      </c>
      <c r="AO108" s="131">
        <f t="shared" si="114"/>
        <v>0.40684158087014283</v>
      </c>
      <c r="AP108" s="131">
        <f t="shared" si="77"/>
        <v>0.58277830637488104</v>
      </c>
      <c r="AQ108" s="125">
        <f t="shared" si="78"/>
        <v>83634.571428571435</v>
      </c>
      <c r="AR108" s="536"/>
      <c r="AS108" s="226" t="s">
        <v>103</v>
      </c>
      <c r="AT108" s="121">
        <v>958</v>
      </c>
      <c r="AU108" s="130">
        <v>529</v>
      </c>
      <c r="AV108" s="130">
        <v>44677830</v>
      </c>
      <c r="AW108" s="131">
        <f t="shared" si="115"/>
        <v>0.35196274118429804</v>
      </c>
      <c r="AX108" s="131">
        <f t="shared" si="79"/>
        <v>0.55219206680584554</v>
      </c>
      <c r="AY108" s="130">
        <f t="shared" si="80"/>
        <v>84457.145557655953</v>
      </c>
      <c r="AZ108" s="536"/>
      <c r="BA108" s="226" t="s">
        <v>103</v>
      </c>
      <c r="BB108" s="121">
        <v>318</v>
      </c>
      <c r="BC108" s="130">
        <v>181</v>
      </c>
      <c r="BD108" s="130">
        <v>21694330</v>
      </c>
      <c r="BE108" s="131">
        <f t="shared" si="116"/>
        <v>0.2819314641744548</v>
      </c>
      <c r="BF108" s="131">
        <f t="shared" si="81"/>
        <v>0.5691823899371069</v>
      </c>
      <c r="BG108" s="156">
        <f t="shared" si="82"/>
        <v>119858.1767955801</v>
      </c>
      <c r="BH108" s="536"/>
      <c r="BI108" s="226" t="s">
        <v>103</v>
      </c>
      <c r="BJ108" s="121">
        <f t="shared" si="83"/>
        <v>9525</v>
      </c>
      <c r="BK108" s="130">
        <f t="shared" si="67"/>
        <v>5637</v>
      </c>
      <c r="BL108" s="130">
        <f t="shared" si="68"/>
        <v>429041920</v>
      </c>
      <c r="BM108" s="131">
        <f t="shared" si="117"/>
        <v>0.3819364455586422</v>
      </c>
      <c r="BN108" s="131">
        <f t="shared" si="84"/>
        <v>0.59181102362204729</v>
      </c>
      <c r="BO108" s="130">
        <f t="shared" si="85"/>
        <v>76111.747383359936</v>
      </c>
      <c r="BP108" s="182"/>
    </row>
    <row r="109" spans="2:68" s="75" customFormat="1">
      <c r="B109" s="546"/>
      <c r="C109" s="549"/>
      <c r="D109" s="536"/>
      <c r="E109" s="226" t="s">
        <v>106</v>
      </c>
      <c r="F109" s="121">
        <v>11</v>
      </c>
      <c r="G109" s="130">
        <v>8</v>
      </c>
      <c r="H109" s="130">
        <v>999840</v>
      </c>
      <c r="I109" s="131">
        <f t="shared" si="110"/>
        <v>0.32</v>
      </c>
      <c r="J109" s="131">
        <f t="shared" si="69"/>
        <v>0.72727272727272729</v>
      </c>
      <c r="K109" s="156">
        <f t="shared" si="70"/>
        <v>124980</v>
      </c>
      <c r="L109" s="536"/>
      <c r="M109" s="226" t="s">
        <v>106</v>
      </c>
      <c r="N109" s="121">
        <v>24</v>
      </c>
      <c r="O109" s="130">
        <v>14</v>
      </c>
      <c r="P109" s="130">
        <v>988800</v>
      </c>
      <c r="Q109" s="131">
        <f t="shared" si="111"/>
        <v>0.18666666666666668</v>
      </c>
      <c r="R109" s="131">
        <f t="shared" si="71"/>
        <v>0.58333333333333337</v>
      </c>
      <c r="S109" s="125">
        <f t="shared" si="72"/>
        <v>70628.571428571435</v>
      </c>
      <c r="T109" s="536"/>
      <c r="U109" s="226" t="s">
        <v>106</v>
      </c>
      <c r="V109" s="121">
        <v>1087</v>
      </c>
      <c r="W109" s="130">
        <v>679</v>
      </c>
      <c r="X109" s="130">
        <v>49454790</v>
      </c>
      <c r="Y109" s="131">
        <f t="shared" si="112"/>
        <v>0.13225555122711335</v>
      </c>
      <c r="Z109" s="131">
        <f t="shared" si="73"/>
        <v>0.62465501379944799</v>
      </c>
      <c r="AA109" s="130">
        <f t="shared" si="74"/>
        <v>72834.742268041242</v>
      </c>
      <c r="AB109" s="536"/>
      <c r="AC109" s="226" t="s">
        <v>106</v>
      </c>
      <c r="AD109" s="121">
        <v>1247</v>
      </c>
      <c r="AE109" s="130">
        <v>771</v>
      </c>
      <c r="AF109" s="130">
        <v>61504080</v>
      </c>
      <c r="AG109" s="131">
        <f t="shared" si="113"/>
        <v>0.17647058823529413</v>
      </c>
      <c r="AH109" s="131">
        <f t="shared" si="75"/>
        <v>0.61828388131515633</v>
      </c>
      <c r="AI109" s="125">
        <f t="shared" si="76"/>
        <v>79771.828793774315</v>
      </c>
      <c r="AJ109" s="536"/>
      <c r="AK109" s="226" t="s">
        <v>106</v>
      </c>
      <c r="AL109" s="121">
        <v>932</v>
      </c>
      <c r="AM109" s="130">
        <v>553</v>
      </c>
      <c r="AN109" s="130">
        <v>46839570</v>
      </c>
      <c r="AO109" s="131">
        <f t="shared" si="114"/>
        <v>0.18365991364995018</v>
      </c>
      <c r="AP109" s="131">
        <f t="shared" si="77"/>
        <v>0.5933476394849786</v>
      </c>
      <c r="AQ109" s="125">
        <f t="shared" si="78"/>
        <v>84700.849909584082</v>
      </c>
      <c r="AR109" s="536"/>
      <c r="AS109" s="226" t="s">
        <v>106</v>
      </c>
      <c r="AT109" s="121">
        <v>486</v>
      </c>
      <c r="AU109" s="130">
        <v>279</v>
      </c>
      <c r="AV109" s="130">
        <v>28615510</v>
      </c>
      <c r="AW109" s="131">
        <f t="shared" si="115"/>
        <v>0.18562874251497005</v>
      </c>
      <c r="AX109" s="131">
        <f t="shared" si="79"/>
        <v>0.57407407407407407</v>
      </c>
      <c r="AY109" s="130">
        <f t="shared" si="80"/>
        <v>102564.55197132616</v>
      </c>
      <c r="AZ109" s="536"/>
      <c r="BA109" s="226" t="s">
        <v>106</v>
      </c>
      <c r="BB109" s="121">
        <v>162</v>
      </c>
      <c r="BC109" s="130">
        <v>96</v>
      </c>
      <c r="BD109" s="130">
        <v>12158680</v>
      </c>
      <c r="BE109" s="131">
        <f t="shared" si="116"/>
        <v>0.14953271028037382</v>
      </c>
      <c r="BF109" s="131">
        <f t="shared" si="81"/>
        <v>0.59259259259259256</v>
      </c>
      <c r="BG109" s="156">
        <f t="shared" si="82"/>
        <v>126652.91666666667</v>
      </c>
      <c r="BH109" s="536"/>
      <c r="BI109" s="226" t="s">
        <v>106</v>
      </c>
      <c r="BJ109" s="121">
        <f t="shared" si="83"/>
        <v>3949</v>
      </c>
      <c r="BK109" s="130">
        <f t="shared" si="67"/>
        <v>2400</v>
      </c>
      <c r="BL109" s="130">
        <f t="shared" si="68"/>
        <v>200561270</v>
      </c>
      <c r="BM109" s="131">
        <f t="shared" si="117"/>
        <v>0.16261264313300358</v>
      </c>
      <c r="BN109" s="131">
        <f t="shared" si="84"/>
        <v>0.60774879716383889</v>
      </c>
      <c r="BO109" s="130">
        <f t="shared" si="85"/>
        <v>83567.195833333331</v>
      </c>
      <c r="BP109" s="182"/>
    </row>
    <row r="110" spans="2:68" s="75" customFormat="1">
      <c r="B110" s="546"/>
      <c r="C110" s="549"/>
      <c r="D110" s="536"/>
      <c r="E110" s="226" t="s">
        <v>119</v>
      </c>
      <c r="F110" s="121">
        <v>11</v>
      </c>
      <c r="G110" s="130">
        <v>8</v>
      </c>
      <c r="H110" s="130">
        <v>332270</v>
      </c>
      <c r="I110" s="131">
        <f t="shared" si="110"/>
        <v>0.32</v>
      </c>
      <c r="J110" s="131">
        <f t="shared" si="69"/>
        <v>0.72727272727272729</v>
      </c>
      <c r="K110" s="156">
        <f t="shared" si="70"/>
        <v>41533.75</v>
      </c>
      <c r="L110" s="536"/>
      <c r="M110" s="226" t="s">
        <v>119</v>
      </c>
      <c r="N110" s="121">
        <v>22</v>
      </c>
      <c r="O110" s="130">
        <v>13</v>
      </c>
      <c r="P110" s="130">
        <v>1008160</v>
      </c>
      <c r="Q110" s="131">
        <f t="shared" si="111"/>
        <v>0.17333333333333334</v>
      </c>
      <c r="R110" s="131">
        <f t="shared" si="71"/>
        <v>0.59090909090909094</v>
      </c>
      <c r="S110" s="125">
        <f t="shared" si="72"/>
        <v>77550.769230769234</v>
      </c>
      <c r="T110" s="536"/>
      <c r="U110" s="226" t="s">
        <v>119</v>
      </c>
      <c r="V110" s="121">
        <v>1042</v>
      </c>
      <c r="W110" s="130">
        <v>657</v>
      </c>
      <c r="X110" s="130">
        <v>49448740</v>
      </c>
      <c r="Y110" s="131">
        <f t="shared" si="112"/>
        <v>0.1279703934553954</v>
      </c>
      <c r="Z110" s="131">
        <f t="shared" si="73"/>
        <v>0.63051823416506714</v>
      </c>
      <c r="AA110" s="130">
        <f t="shared" si="74"/>
        <v>75264.444444444438</v>
      </c>
      <c r="AB110" s="536"/>
      <c r="AC110" s="226" t="s">
        <v>119</v>
      </c>
      <c r="AD110" s="121">
        <v>1174</v>
      </c>
      <c r="AE110" s="130">
        <v>748</v>
      </c>
      <c r="AF110" s="130">
        <v>58400150</v>
      </c>
      <c r="AG110" s="131">
        <f t="shared" si="113"/>
        <v>0.17120622568093385</v>
      </c>
      <c r="AH110" s="131">
        <f t="shared" si="75"/>
        <v>0.63713798977853497</v>
      </c>
      <c r="AI110" s="125">
        <f t="shared" si="76"/>
        <v>78075.066844919784</v>
      </c>
      <c r="AJ110" s="536"/>
      <c r="AK110" s="226" t="s">
        <v>119</v>
      </c>
      <c r="AL110" s="121">
        <v>896</v>
      </c>
      <c r="AM110" s="130">
        <v>540</v>
      </c>
      <c r="AN110" s="130">
        <v>47370460</v>
      </c>
      <c r="AO110" s="131">
        <f t="shared" si="114"/>
        <v>0.17934241115908336</v>
      </c>
      <c r="AP110" s="131">
        <f t="shared" si="77"/>
        <v>0.6026785714285714</v>
      </c>
      <c r="AQ110" s="125">
        <f t="shared" si="78"/>
        <v>87723.074074074073</v>
      </c>
      <c r="AR110" s="536"/>
      <c r="AS110" s="226" t="s">
        <v>119</v>
      </c>
      <c r="AT110" s="121">
        <v>436</v>
      </c>
      <c r="AU110" s="130">
        <v>247</v>
      </c>
      <c r="AV110" s="130">
        <v>22115380</v>
      </c>
      <c r="AW110" s="131">
        <f t="shared" si="115"/>
        <v>0.16433799068529609</v>
      </c>
      <c r="AX110" s="131">
        <f t="shared" si="79"/>
        <v>0.5665137614678899</v>
      </c>
      <c r="AY110" s="130">
        <f t="shared" si="80"/>
        <v>89535.951417004049</v>
      </c>
      <c r="AZ110" s="536"/>
      <c r="BA110" s="226" t="s">
        <v>119</v>
      </c>
      <c r="BB110" s="121">
        <v>168</v>
      </c>
      <c r="BC110" s="130">
        <v>101</v>
      </c>
      <c r="BD110" s="130">
        <v>11653450</v>
      </c>
      <c r="BE110" s="131">
        <f t="shared" si="116"/>
        <v>0.15732087227414329</v>
      </c>
      <c r="BF110" s="131">
        <f t="shared" si="81"/>
        <v>0.60119047619047616</v>
      </c>
      <c r="BG110" s="156">
        <f t="shared" si="82"/>
        <v>115380.69306930693</v>
      </c>
      <c r="BH110" s="536"/>
      <c r="BI110" s="226" t="s">
        <v>119</v>
      </c>
      <c r="BJ110" s="121">
        <f t="shared" si="83"/>
        <v>3749</v>
      </c>
      <c r="BK110" s="130">
        <f t="shared" si="67"/>
        <v>2314</v>
      </c>
      <c r="BL110" s="130">
        <f t="shared" si="68"/>
        <v>190328610</v>
      </c>
      <c r="BM110" s="131">
        <f t="shared" si="117"/>
        <v>0.15678569008740428</v>
      </c>
      <c r="BN110" s="131">
        <f t="shared" si="84"/>
        <v>0.6172312616697786</v>
      </c>
      <c r="BO110" s="130">
        <f t="shared" si="85"/>
        <v>82250.911840968023</v>
      </c>
      <c r="BP110" s="182"/>
    </row>
    <row r="111" spans="2:68" s="75" customFormat="1">
      <c r="B111" s="546"/>
      <c r="C111" s="549"/>
      <c r="D111" s="536"/>
      <c r="E111" s="226" t="s">
        <v>120</v>
      </c>
      <c r="F111" s="121">
        <v>5</v>
      </c>
      <c r="G111" s="130">
        <v>4</v>
      </c>
      <c r="H111" s="130">
        <v>260750</v>
      </c>
      <c r="I111" s="131">
        <f t="shared" si="110"/>
        <v>0.16</v>
      </c>
      <c r="J111" s="131">
        <f t="shared" si="69"/>
        <v>0.8</v>
      </c>
      <c r="K111" s="156">
        <f t="shared" si="70"/>
        <v>65187.5</v>
      </c>
      <c r="L111" s="536"/>
      <c r="M111" s="226" t="s">
        <v>120</v>
      </c>
      <c r="N111" s="121">
        <v>23</v>
      </c>
      <c r="O111" s="130">
        <v>9</v>
      </c>
      <c r="P111" s="130">
        <v>432090</v>
      </c>
      <c r="Q111" s="131">
        <f t="shared" si="111"/>
        <v>0.12</v>
      </c>
      <c r="R111" s="131">
        <f t="shared" si="71"/>
        <v>0.39130434782608697</v>
      </c>
      <c r="S111" s="125">
        <f t="shared" si="72"/>
        <v>48010</v>
      </c>
      <c r="T111" s="536"/>
      <c r="U111" s="226" t="s">
        <v>120</v>
      </c>
      <c r="V111" s="121">
        <v>550</v>
      </c>
      <c r="W111" s="130">
        <v>348</v>
      </c>
      <c r="X111" s="130">
        <v>25614450</v>
      </c>
      <c r="Y111" s="131">
        <f t="shared" si="112"/>
        <v>6.7783404752629534E-2</v>
      </c>
      <c r="Z111" s="131">
        <f t="shared" si="73"/>
        <v>0.63272727272727269</v>
      </c>
      <c r="AA111" s="130">
        <f t="shared" si="74"/>
        <v>73604.741379310348</v>
      </c>
      <c r="AB111" s="536"/>
      <c r="AC111" s="226" t="s">
        <v>120</v>
      </c>
      <c r="AD111" s="121">
        <v>537</v>
      </c>
      <c r="AE111" s="130">
        <v>365</v>
      </c>
      <c r="AF111" s="130">
        <v>26382180</v>
      </c>
      <c r="AG111" s="131">
        <f t="shared" si="113"/>
        <v>8.3543144884412904E-2</v>
      </c>
      <c r="AH111" s="131">
        <f t="shared" si="75"/>
        <v>0.67970204841713222</v>
      </c>
      <c r="AI111" s="125">
        <f t="shared" si="76"/>
        <v>72279.945205479453</v>
      </c>
      <c r="AJ111" s="536"/>
      <c r="AK111" s="226" t="s">
        <v>120</v>
      </c>
      <c r="AL111" s="121">
        <v>380</v>
      </c>
      <c r="AM111" s="130">
        <v>236</v>
      </c>
      <c r="AN111" s="130">
        <v>21119360</v>
      </c>
      <c r="AO111" s="131">
        <f t="shared" si="114"/>
        <v>7.8379275988043839E-2</v>
      </c>
      <c r="AP111" s="131">
        <f t="shared" si="77"/>
        <v>0.62105263157894741</v>
      </c>
      <c r="AQ111" s="125">
        <f t="shared" si="78"/>
        <v>89488.813559322036</v>
      </c>
      <c r="AR111" s="536"/>
      <c r="AS111" s="226" t="s">
        <v>120</v>
      </c>
      <c r="AT111" s="121">
        <v>146</v>
      </c>
      <c r="AU111" s="130">
        <v>94</v>
      </c>
      <c r="AV111" s="130">
        <v>8612380</v>
      </c>
      <c r="AW111" s="131">
        <f t="shared" si="115"/>
        <v>6.2541583499667333E-2</v>
      </c>
      <c r="AX111" s="131">
        <f t="shared" si="79"/>
        <v>0.64383561643835618</v>
      </c>
      <c r="AY111" s="130">
        <f t="shared" si="80"/>
        <v>91621.063829787236</v>
      </c>
      <c r="AZ111" s="536"/>
      <c r="BA111" s="226" t="s">
        <v>120</v>
      </c>
      <c r="BB111" s="121">
        <v>27</v>
      </c>
      <c r="BC111" s="130">
        <v>16</v>
      </c>
      <c r="BD111" s="130">
        <v>2567200</v>
      </c>
      <c r="BE111" s="131">
        <f t="shared" si="116"/>
        <v>2.4922118380062305E-2</v>
      </c>
      <c r="BF111" s="131">
        <f t="shared" si="81"/>
        <v>0.59259259259259256</v>
      </c>
      <c r="BG111" s="156">
        <f t="shared" si="82"/>
        <v>160450</v>
      </c>
      <c r="BH111" s="536"/>
      <c r="BI111" s="226" t="s">
        <v>120</v>
      </c>
      <c r="BJ111" s="121">
        <f t="shared" si="83"/>
        <v>1668</v>
      </c>
      <c r="BK111" s="130">
        <f t="shared" si="67"/>
        <v>1072</v>
      </c>
      <c r="BL111" s="130">
        <f t="shared" si="68"/>
        <v>84988410</v>
      </c>
      <c r="BM111" s="131">
        <f t="shared" si="117"/>
        <v>7.2633647266074935E-2</v>
      </c>
      <c r="BN111" s="131">
        <f t="shared" si="84"/>
        <v>0.64268585131894485</v>
      </c>
      <c r="BO111" s="130">
        <f t="shared" si="85"/>
        <v>79280.233208955222</v>
      </c>
      <c r="BP111" s="182"/>
    </row>
    <row r="112" spans="2:68" s="75" customFormat="1">
      <c r="B112" s="546"/>
      <c r="C112" s="549"/>
      <c r="D112" s="536"/>
      <c r="E112" s="226" t="s">
        <v>121</v>
      </c>
      <c r="F112" s="121">
        <v>6</v>
      </c>
      <c r="G112" s="130">
        <v>5</v>
      </c>
      <c r="H112" s="130">
        <v>284570</v>
      </c>
      <c r="I112" s="131">
        <f t="shared" si="110"/>
        <v>0.2</v>
      </c>
      <c r="J112" s="131">
        <f t="shared" si="69"/>
        <v>0.83333333333333337</v>
      </c>
      <c r="K112" s="156">
        <f t="shared" si="70"/>
        <v>56914</v>
      </c>
      <c r="L112" s="536"/>
      <c r="M112" s="226" t="s">
        <v>121</v>
      </c>
      <c r="N112" s="121">
        <v>17</v>
      </c>
      <c r="O112" s="130">
        <v>8</v>
      </c>
      <c r="P112" s="130">
        <v>664570</v>
      </c>
      <c r="Q112" s="131">
        <f t="shared" si="111"/>
        <v>0.10666666666666667</v>
      </c>
      <c r="R112" s="131">
        <f t="shared" si="71"/>
        <v>0.47058823529411764</v>
      </c>
      <c r="S112" s="125">
        <f t="shared" si="72"/>
        <v>83071.25</v>
      </c>
      <c r="T112" s="536"/>
      <c r="U112" s="226" t="s">
        <v>121</v>
      </c>
      <c r="V112" s="121">
        <v>375</v>
      </c>
      <c r="W112" s="130">
        <v>211</v>
      </c>
      <c r="X112" s="130">
        <v>16609250</v>
      </c>
      <c r="Y112" s="131">
        <f t="shared" si="112"/>
        <v>4.1098558628749511E-2</v>
      </c>
      <c r="Z112" s="131">
        <f t="shared" si="73"/>
        <v>0.56266666666666665</v>
      </c>
      <c r="AA112" s="130">
        <f t="shared" si="74"/>
        <v>78716.824644549764</v>
      </c>
      <c r="AB112" s="536"/>
      <c r="AC112" s="226" t="s">
        <v>121</v>
      </c>
      <c r="AD112" s="121">
        <v>483</v>
      </c>
      <c r="AE112" s="130">
        <v>294</v>
      </c>
      <c r="AF112" s="130">
        <v>23083140</v>
      </c>
      <c r="AG112" s="131">
        <f t="shared" si="113"/>
        <v>6.7292286564431217E-2</v>
      </c>
      <c r="AH112" s="131">
        <f t="shared" si="75"/>
        <v>0.60869565217391308</v>
      </c>
      <c r="AI112" s="125">
        <f t="shared" si="76"/>
        <v>78514.081632653062</v>
      </c>
      <c r="AJ112" s="536"/>
      <c r="AK112" s="226" t="s">
        <v>121</v>
      </c>
      <c r="AL112" s="121">
        <v>443</v>
      </c>
      <c r="AM112" s="130">
        <v>255</v>
      </c>
      <c r="AN112" s="130">
        <v>23666430</v>
      </c>
      <c r="AO112" s="131">
        <f t="shared" si="114"/>
        <v>8.4689471936233815E-2</v>
      </c>
      <c r="AP112" s="131">
        <f t="shared" si="77"/>
        <v>0.57562076749435664</v>
      </c>
      <c r="AQ112" s="125">
        <f t="shared" si="78"/>
        <v>92809.529411764699</v>
      </c>
      <c r="AR112" s="536"/>
      <c r="AS112" s="226" t="s">
        <v>121</v>
      </c>
      <c r="AT112" s="121">
        <v>238</v>
      </c>
      <c r="AU112" s="130">
        <v>136</v>
      </c>
      <c r="AV112" s="130">
        <v>12350350</v>
      </c>
      <c r="AW112" s="131">
        <f t="shared" si="115"/>
        <v>9.0485695276114442E-2</v>
      </c>
      <c r="AX112" s="131">
        <f t="shared" si="79"/>
        <v>0.5714285714285714</v>
      </c>
      <c r="AY112" s="130">
        <f t="shared" si="80"/>
        <v>90811.397058823524</v>
      </c>
      <c r="AZ112" s="536"/>
      <c r="BA112" s="226" t="s">
        <v>121</v>
      </c>
      <c r="BB112" s="121">
        <v>84</v>
      </c>
      <c r="BC112" s="130">
        <v>42</v>
      </c>
      <c r="BD112" s="130">
        <v>3961940</v>
      </c>
      <c r="BE112" s="131">
        <f t="shared" si="116"/>
        <v>6.5420560747663545E-2</v>
      </c>
      <c r="BF112" s="131">
        <f t="shared" si="81"/>
        <v>0.5</v>
      </c>
      <c r="BG112" s="156">
        <f t="shared" si="82"/>
        <v>94331.904761904763</v>
      </c>
      <c r="BH112" s="536"/>
      <c r="BI112" s="226" t="s">
        <v>121</v>
      </c>
      <c r="BJ112" s="121">
        <f t="shared" si="83"/>
        <v>1646</v>
      </c>
      <c r="BK112" s="130">
        <f t="shared" si="67"/>
        <v>951</v>
      </c>
      <c r="BL112" s="130">
        <f t="shared" si="68"/>
        <v>80620250</v>
      </c>
      <c r="BM112" s="131">
        <f t="shared" si="117"/>
        <v>6.4435259841452666E-2</v>
      </c>
      <c r="BN112" s="131">
        <f t="shared" si="84"/>
        <v>0.57776427703523692</v>
      </c>
      <c r="BO112" s="130">
        <f t="shared" si="85"/>
        <v>84774.185068349107</v>
      </c>
      <c r="BP112" s="182"/>
    </row>
    <row r="113" spans="2:68" s="75" customFormat="1">
      <c r="B113" s="546"/>
      <c r="C113" s="549"/>
      <c r="D113" s="536"/>
      <c r="E113" s="226" t="s">
        <v>122</v>
      </c>
      <c r="F113" s="121">
        <v>4</v>
      </c>
      <c r="G113" s="130">
        <v>3</v>
      </c>
      <c r="H113" s="130">
        <v>909410</v>
      </c>
      <c r="I113" s="131">
        <f t="shared" si="110"/>
        <v>0.12</v>
      </c>
      <c r="J113" s="131">
        <f t="shared" si="69"/>
        <v>0.75</v>
      </c>
      <c r="K113" s="156">
        <f t="shared" si="70"/>
        <v>303136.66666666669</v>
      </c>
      <c r="L113" s="536"/>
      <c r="M113" s="226" t="s">
        <v>122</v>
      </c>
      <c r="N113" s="121">
        <v>4</v>
      </c>
      <c r="O113" s="130">
        <v>3</v>
      </c>
      <c r="P113" s="130">
        <v>392240</v>
      </c>
      <c r="Q113" s="131">
        <f t="shared" si="111"/>
        <v>0.04</v>
      </c>
      <c r="R113" s="131">
        <f t="shared" si="71"/>
        <v>0.75</v>
      </c>
      <c r="S113" s="125">
        <f t="shared" si="72"/>
        <v>130746.66666666667</v>
      </c>
      <c r="T113" s="536"/>
      <c r="U113" s="226" t="s">
        <v>122</v>
      </c>
      <c r="V113" s="121">
        <v>288</v>
      </c>
      <c r="W113" s="130">
        <v>171</v>
      </c>
      <c r="X113" s="130">
        <v>13620750</v>
      </c>
      <c r="Y113" s="131">
        <f t="shared" si="112"/>
        <v>3.3307362680171405E-2</v>
      </c>
      <c r="Z113" s="131">
        <f t="shared" si="73"/>
        <v>0.59375</v>
      </c>
      <c r="AA113" s="130">
        <f t="shared" si="74"/>
        <v>79653.508771929832</v>
      </c>
      <c r="AB113" s="536"/>
      <c r="AC113" s="226" t="s">
        <v>122</v>
      </c>
      <c r="AD113" s="121">
        <v>326</v>
      </c>
      <c r="AE113" s="130">
        <v>215</v>
      </c>
      <c r="AF113" s="130">
        <v>17720370</v>
      </c>
      <c r="AG113" s="131">
        <f t="shared" si="113"/>
        <v>4.9210345616845959E-2</v>
      </c>
      <c r="AH113" s="131">
        <f t="shared" si="75"/>
        <v>0.6595092024539877</v>
      </c>
      <c r="AI113" s="125">
        <f t="shared" si="76"/>
        <v>82420.325581395344</v>
      </c>
      <c r="AJ113" s="536"/>
      <c r="AK113" s="226" t="s">
        <v>122</v>
      </c>
      <c r="AL113" s="121">
        <v>264</v>
      </c>
      <c r="AM113" s="130">
        <v>161</v>
      </c>
      <c r="AN113" s="130">
        <v>15595950</v>
      </c>
      <c r="AO113" s="131">
        <f t="shared" si="114"/>
        <v>5.3470607771504482E-2</v>
      </c>
      <c r="AP113" s="131">
        <f t="shared" si="77"/>
        <v>0.60984848484848486</v>
      </c>
      <c r="AQ113" s="125">
        <f t="shared" si="78"/>
        <v>96869.254658385093</v>
      </c>
      <c r="AR113" s="536"/>
      <c r="AS113" s="226" t="s">
        <v>122</v>
      </c>
      <c r="AT113" s="121">
        <v>137</v>
      </c>
      <c r="AU113" s="130">
        <v>91</v>
      </c>
      <c r="AV113" s="130">
        <v>8490690</v>
      </c>
      <c r="AW113" s="131">
        <f t="shared" si="115"/>
        <v>6.0545575515635393E-2</v>
      </c>
      <c r="AX113" s="131">
        <f t="shared" si="79"/>
        <v>0.66423357664233573</v>
      </c>
      <c r="AY113" s="130">
        <f t="shared" si="80"/>
        <v>93304.28571428571</v>
      </c>
      <c r="AZ113" s="536"/>
      <c r="BA113" s="226" t="s">
        <v>122</v>
      </c>
      <c r="BB113" s="121">
        <v>44</v>
      </c>
      <c r="BC113" s="130">
        <v>31</v>
      </c>
      <c r="BD113" s="130">
        <v>4357840</v>
      </c>
      <c r="BE113" s="131">
        <f t="shared" si="116"/>
        <v>4.8286604361370715E-2</v>
      </c>
      <c r="BF113" s="131">
        <f t="shared" si="81"/>
        <v>0.70454545454545459</v>
      </c>
      <c r="BG113" s="156">
        <f t="shared" si="82"/>
        <v>140575.48387096773</v>
      </c>
      <c r="BH113" s="536"/>
      <c r="BI113" s="226" t="s">
        <v>122</v>
      </c>
      <c r="BJ113" s="121">
        <f t="shared" si="83"/>
        <v>1067</v>
      </c>
      <c r="BK113" s="130">
        <f t="shared" si="67"/>
        <v>675</v>
      </c>
      <c r="BL113" s="130">
        <f t="shared" si="68"/>
        <v>61087250</v>
      </c>
      <c r="BM113" s="131">
        <f t="shared" si="117"/>
        <v>4.5734805881157262E-2</v>
      </c>
      <c r="BN113" s="131">
        <f t="shared" si="84"/>
        <v>0.63261480787253987</v>
      </c>
      <c r="BO113" s="130">
        <f t="shared" si="85"/>
        <v>90499.629629629635</v>
      </c>
      <c r="BP113" s="182"/>
    </row>
    <row r="114" spans="2:68" s="75" customFormat="1">
      <c r="B114" s="546"/>
      <c r="C114" s="549"/>
      <c r="D114" s="536"/>
      <c r="E114" s="226" t="s">
        <v>123</v>
      </c>
      <c r="F114" s="121">
        <v>17</v>
      </c>
      <c r="G114" s="130">
        <v>9</v>
      </c>
      <c r="H114" s="130">
        <v>1004070</v>
      </c>
      <c r="I114" s="131">
        <f t="shared" si="110"/>
        <v>0.36</v>
      </c>
      <c r="J114" s="131">
        <f t="shared" si="69"/>
        <v>0.52941176470588236</v>
      </c>
      <c r="K114" s="156">
        <f t="shared" si="70"/>
        <v>111563.33333333333</v>
      </c>
      <c r="L114" s="536"/>
      <c r="M114" s="226" t="s">
        <v>123</v>
      </c>
      <c r="N114" s="121">
        <v>39</v>
      </c>
      <c r="O114" s="130">
        <v>25</v>
      </c>
      <c r="P114" s="130">
        <v>2095330</v>
      </c>
      <c r="Q114" s="131">
        <f t="shared" si="111"/>
        <v>0.33333333333333331</v>
      </c>
      <c r="R114" s="131">
        <f t="shared" si="71"/>
        <v>0.64102564102564108</v>
      </c>
      <c r="S114" s="125">
        <f t="shared" si="72"/>
        <v>83813.2</v>
      </c>
      <c r="T114" s="536"/>
      <c r="U114" s="226" t="s">
        <v>123</v>
      </c>
      <c r="V114" s="121">
        <v>2100</v>
      </c>
      <c r="W114" s="130">
        <v>1363</v>
      </c>
      <c r="X114" s="130">
        <v>91672600</v>
      </c>
      <c r="Y114" s="131">
        <f t="shared" si="112"/>
        <v>0.265485001947799</v>
      </c>
      <c r="Z114" s="131">
        <f t="shared" si="73"/>
        <v>0.6490476190476191</v>
      </c>
      <c r="AA114" s="130">
        <f t="shared" si="74"/>
        <v>67257.960381511366</v>
      </c>
      <c r="AB114" s="536"/>
      <c r="AC114" s="226" t="s">
        <v>123</v>
      </c>
      <c r="AD114" s="121">
        <v>1981</v>
      </c>
      <c r="AE114" s="130">
        <v>1295</v>
      </c>
      <c r="AF114" s="130">
        <v>94973440</v>
      </c>
      <c r="AG114" s="131">
        <f t="shared" si="113"/>
        <v>0.29640650034332799</v>
      </c>
      <c r="AH114" s="131">
        <f t="shared" si="75"/>
        <v>0.6537102473498233</v>
      </c>
      <c r="AI114" s="125">
        <f t="shared" si="76"/>
        <v>73338.563706563713</v>
      </c>
      <c r="AJ114" s="536"/>
      <c r="AK114" s="226" t="s">
        <v>123</v>
      </c>
      <c r="AL114" s="121">
        <v>1283</v>
      </c>
      <c r="AM114" s="130">
        <v>790</v>
      </c>
      <c r="AN114" s="130">
        <v>64709410</v>
      </c>
      <c r="AO114" s="131">
        <f t="shared" si="114"/>
        <v>0.26237130521421453</v>
      </c>
      <c r="AP114" s="131">
        <f t="shared" si="77"/>
        <v>0.61574434918160559</v>
      </c>
      <c r="AQ114" s="125">
        <f t="shared" si="78"/>
        <v>81910.645569620247</v>
      </c>
      <c r="AR114" s="536"/>
      <c r="AS114" s="226" t="s">
        <v>123</v>
      </c>
      <c r="AT114" s="121">
        <v>511</v>
      </c>
      <c r="AU114" s="130">
        <v>278</v>
      </c>
      <c r="AV114" s="130">
        <v>24633110</v>
      </c>
      <c r="AW114" s="131">
        <f t="shared" si="115"/>
        <v>0.18496340652029275</v>
      </c>
      <c r="AX114" s="131">
        <f t="shared" si="79"/>
        <v>0.5440313111545988</v>
      </c>
      <c r="AY114" s="130">
        <f t="shared" si="80"/>
        <v>88608.309352517987</v>
      </c>
      <c r="AZ114" s="536"/>
      <c r="BA114" s="226" t="s">
        <v>123</v>
      </c>
      <c r="BB114" s="121">
        <v>153</v>
      </c>
      <c r="BC114" s="130">
        <v>89</v>
      </c>
      <c r="BD114" s="130">
        <v>9151380</v>
      </c>
      <c r="BE114" s="131">
        <f t="shared" si="116"/>
        <v>0.13862928348909656</v>
      </c>
      <c r="BF114" s="131">
        <f t="shared" si="81"/>
        <v>0.5816993464052288</v>
      </c>
      <c r="BG114" s="156">
        <f t="shared" si="82"/>
        <v>102824.49438202247</v>
      </c>
      <c r="BH114" s="536"/>
      <c r="BI114" s="226" t="s">
        <v>123</v>
      </c>
      <c r="BJ114" s="121">
        <f t="shared" si="83"/>
        <v>6084</v>
      </c>
      <c r="BK114" s="130">
        <f t="shared" si="67"/>
        <v>3849</v>
      </c>
      <c r="BL114" s="130">
        <f t="shared" si="68"/>
        <v>288239340</v>
      </c>
      <c r="BM114" s="131">
        <f t="shared" si="117"/>
        <v>0.26079002642455451</v>
      </c>
      <c r="BN114" s="131">
        <f t="shared" si="84"/>
        <v>0.63264299802761337</v>
      </c>
      <c r="BO114" s="130">
        <f t="shared" si="85"/>
        <v>74886.812159002337</v>
      </c>
      <c r="BP114" s="182"/>
    </row>
    <row r="115" spans="2:68" s="75" customFormat="1">
      <c r="B115" s="546"/>
      <c r="C115" s="549"/>
      <c r="D115" s="536"/>
      <c r="E115" s="226" t="s">
        <v>124</v>
      </c>
      <c r="F115" s="121">
        <v>4</v>
      </c>
      <c r="G115" s="130">
        <v>2</v>
      </c>
      <c r="H115" s="130">
        <v>737980</v>
      </c>
      <c r="I115" s="131">
        <f t="shared" si="110"/>
        <v>0.08</v>
      </c>
      <c r="J115" s="131">
        <f t="shared" si="69"/>
        <v>0.5</v>
      </c>
      <c r="K115" s="156">
        <f t="shared" si="70"/>
        <v>368990</v>
      </c>
      <c r="L115" s="536"/>
      <c r="M115" s="226" t="s">
        <v>124</v>
      </c>
      <c r="N115" s="121">
        <v>11</v>
      </c>
      <c r="O115" s="130">
        <v>8</v>
      </c>
      <c r="P115" s="130">
        <v>1013520</v>
      </c>
      <c r="Q115" s="131">
        <f t="shared" si="111"/>
        <v>0.10666666666666667</v>
      </c>
      <c r="R115" s="131">
        <f t="shared" si="71"/>
        <v>0.72727272727272729</v>
      </c>
      <c r="S115" s="125">
        <f t="shared" si="72"/>
        <v>126690</v>
      </c>
      <c r="T115" s="536"/>
      <c r="U115" s="226" t="s">
        <v>124</v>
      </c>
      <c r="V115" s="121">
        <v>474</v>
      </c>
      <c r="W115" s="130">
        <v>296</v>
      </c>
      <c r="X115" s="130">
        <v>23732780</v>
      </c>
      <c r="Y115" s="131">
        <f t="shared" si="112"/>
        <v>5.7654850019477989E-2</v>
      </c>
      <c r="Z115" s="131">
        <f t="shared" si="73"/>
        <v>0.62447257383966248</v>
      </c>
      <c r="AA115" s="130">
        <f t="shared" si="74"/>
        <v>80178.310810810814</v>
      </c>
      <c r="AB115" s="536"/>
      <c r="AC115" s="226" t="s">
        <v>124</v>
      </c>
      <c r="AD115" s="121">
        <v>537</v>
      </c>
      <c r="AE115" s="130">
        <v>334</v>
      </c>
      <c r="AF115" s="130">
        <v>27144680</v>
      </c>
      <c r="AG115" s="131">
        <f t="shared" si="113"/>
        <v>7.6447699702449079E-2</v>
      </c>
      <c r="AH115" s="131">
        <f t="shared" si="75"/>
        <v>0.62197392923649908</v>
      </c>
      <c r="AI115" s="125">
        <f t="shared" si="76"/>
        <v>81271.497005988029</v>
      </c>
      <c r="AJ115" s="536"/>
      <c r="AK115" s="226" t="s">
        <v>124</v>
      </c>
      <c r="AL115" s="121">
        <v>509</v>
      </c>
      <c r="AM115" s="130">
        <v>309</v>
      </c>
      <c r="AN115" s="130">
        <v>28048360</v>
      </c>
      <c r="AO115" s="131">
        <f t="shared" si="114"/>
        <v>0.10262371305214214</v>
      </c>
      <c r="AP115" s="131">
        <f t="shared" si="77"/>
        <v>0.60707269155206289</v>
      </c>
      <c r="AQ115" s="125">
        <f t="shared" si="78"/>
        <v>90771.391585760517</v>
      </c>
      <c r="AR115" s="536"/>
      <c r="AS115" s="226" t="s">
        <v>124</v>
      </c>
      <c r="AT115" s="121">
        <v>315</v>
      </c>
      <c r="AU115" s="130">
        <v>183</v>
      </c>
      <c r="AV115" s="130">
        <v>19739360</v>
      </c>
      <c r="AW115" s="131">
        <f t="shared" si="115"/>
        <v>0.1217564870259481</v>
      </c>
      <c r="AX115" s="131">
        <f t="shared" si="79"/>
        <v>0.580952380952381</v>
      </c>
      <c r="AY115" s="130">
        <f t="shared" si="80"/>
        <v>107865.35519125684</v>
      </c>
      <c r="AZ115" s="536"/>
      <c r="BA115" s="226" t="s">
        <v>124</v>
      </c>
      <c r="BB115" s="121">
        <v>122</v>
      </c>
      <c r="BC115" s="130">
        <v>66</v>
      </c>
      <c r="BD115" s="130">
        <v>6834190</v>
      </c>
      <c r="BE115" s="131">
        <f t="shared" si="116"/>
        <v>0.10280373831775701</v>
      </c>
      <c r="BF115" s="131">
        <f t="shared" si="81"/>
        <v>0.54098360655737709</v>
      </c>
      <c r="BG115" s="156">
        <f t="shared" si="82"/>
        <v>103548.33333333333</v>
      </c>
      <c r="BH115" s="536"/>
      <c r="BI115" s="226" t="s">
        <v>124</v>
      </c>
      <c r="BJ115" s="121">
        <f t="shared" si="83"/>
        <v>1972</v>
      </c>
      <c r="BK115" s="130">
        <f t="shared" si="67"/>
        <v>1198</v>
      </c>
      <c r="BL115" s="130">
        <f t="shared" si="68"/>
        <v>107250870</v>
      </c>
      <c r="BM115" s="131">
        <f t="shared" si="117"/>
        <v>8.1170811030557621E-2</v>
      </c>
      <c r="BN115" s="131">
        <f t="shared" si="84"/>
        <v>0.60750507099391482</v>
      </c>
      <c r="BO115" s="130">
        <f t="shared" si="85"/>
        <v>89524.933222036721</v>
      </c>
      <c r="BP115" s="182"/>
    </row>
    <row r="116" spans="2:68" s="75" customFormat="1">
      <c r="B116" s="546"/>
      <c r="C116" s="549"/>
      <c r="D116" s="536"/>
      <c r="E116" s="223" t="s">
        <v>117</v>
      </c>
      <c r="F116" s="121">
        <v>0</v>
      </c>
      <c r="G116" s="130">
        <v>0</v>
      </c>
      <c r="H116" s="130">
        <v>0</v>
      </c>
      <c r="I116" s="131">
        <f t="shared" si="110"/>
        <v>0</v>
      </c>
      <c r="J116" s="131" t="str">
        <f t="shared" si="69"/>
        <v>-</v>
      </c>
      <c r="K116" s="156" t="str">
        <f t="shared" si="70"/>
        <v>-</v>
      </c>
      <c r="L116" s="536"/>
      <c r="M116" s="227" t="s">
        <v>117</v>
      </c>
      <c r="N116" s="121">
        <v>2</v>
      </c>
      <c r="O116" s="130">
        <v>2</v>
      </c>
      <c r="P116" s="130">
        <v>140520</v>
      </c>
      <c r="Q116" s="131">
        <f t="shared" si="111"/>
        <v>2.6666666666666668E-2</v>
      </c>
      <c r="R116" s="131">
        <f t="shared" si="71"/>
        <v>1</v>
      </c>
      <c r="S116" s="125">
        <f t="shared" si="72"/>
        <v>70260</v>
      </c>
      <c r="T116" s="536"/>
      <c r="U116" s="227" t="s">
        <v>117</v>
      </c>
      <c r="V116" s="121">
        <v>440</v>
      </c>
      <c r="W116" s="130">
        <v>226</v>
      </c>
      <c r="X116" s="130">
        <v>14970940</v>
      </c>
      <c r="Y116" s="131">
        <f t="shared" si="112"/>
        <v>4.4020257109466304E-2</v>
      </c>
      <c r="Z116" s="131">
        <f t="shared" si="73"/>
        <v>0.51363636363636367</v>
      </c>
      <c r="AA116" s="130">
        <f t="shared" si="74"/>
        <v>66243.097345132745</v>
      </c>
      <c r="AB116" s="536"/>
      <c r="AC116" s="227" t="s">
        <v>117</v>
      </c>
      <c r="AD116" s="121">
        <v>233</v>
      </c>
      <c r="AE116" s="130">
        <v>132</v>
      </c>
      <c r="AF116" s="130">
        <v>11691730</v>
      </c>
      <c r="AG116" s="131">
        <f t="shared" si="113"/>
        <v>3.0212863355458915E-2</v>
      </c>
      <c r="AH116" s="131">
        <f t="shared" si="75"/>
        <v>0.5665236051502146</v>
      </c>
      <c r="AI116" s="125">
        <f t="shared" si="76"/>
        <v>88573.712121212127</v>
      </c>
      <c r="AJ116" s="536"/>
      <c r="AK116" s="227" t="s">
        <v>117</v>
      </c>
      <c r="AL116" s="121">
        <v>120</v>
      </c>
      <c r="AM116" s="130">
        <v>70</v>
      </c>
      <c r="AN116" s="130">
        <v>7627350</v>
      </c>
      <c r="AO116" s="131">
        <f t="shared" si="114"/>
        <v>2.3248090335436733E-2</v>
      </c>
      <c r="AP116" s="131">
        <f t="shared" si="77"/>
        <v>0.58333333333333337</v>
      </c>
      <c r="AQ116" s="125">
        <f t="shared" si="78"/>
        <v>108962.14285714286</v>
      </c>
      <c r="AR116" s="536"/>
      <c r="AS116" s="227" t="s">
        <v>117</v>
      </c>
      <c r="AT116" s="121">
        <v>44</v>
      </c>
      <c r="AU116" s="130">
        <v>23</v>
      </c>
      <c r="AV116" s="130">
        <v>2405050</v>
      </c>
      <c r="AW116" s="131">
        <f t="shared" si="115"/>
        <v>1.5302727877578177E-2</v>
      </c>
      <c r="AX116" s="131">
        <f t="shared" si="79"/>
        <v>0.52272727272727271</v>
      </c>
      <c r="AY116" s="130">
        <f t="shared" si="80"/>
        <v>104567.39130434782</v>
      </c>
      <c r="AZ116" s="536"/>
      <c r="BA116" s="227" t="s">
        <v>117</v>
      </c>
      <c r="BB116" s="121">
        <v>46</v>
      </c>
      <c r="BC116" s="130">
        <v>24</v>
      </c>
      <c r="BD116" s="130">
        <v>2692510</v>
      </c>
      <c r="BE116" s="131">
        <f t="shared" si="116"/>
        <v>3.7383177570093455E-2</v>
      </c>
      <c r="BF116" s="131">
        <f t="shared" si="81"/>
        <v>0.52173913043478259</v>
      </c>
      <c r="BG116" s="156">
        <f t="shared" si="82"/>
        <v>112187.91666666667</v>
      </c>
      <c r="BH116" s="536"/>
      <c r="BI116" s="227" t="s">
        <v>117</v>
      </c>
      <c r="BJ116" s="121">
        <f t="shared" si="83"/>
        <v>885</v>
      </c>
      <c r="BK116" s="130">
        <f t="shared" si="67"/>
        <v>477</v>
      </c>
      <c r="BL116" s="130">
        <f t="shared" si="68"/>
        <v>39528100</v>
      </c>
      <c r="BM116" s="131">
        <f t="shared" si="117"/>
        <v>3.2319262822684464E-2</v>
      </c>
      <c r="BN116" s="131">
        <f t="shared" si="84"/>
        <v>0.53898305084745768</v>
      </c>
      <c r="BO116" s="130">
        <f t="shared" si="85"/>
        <v>82868.134171907761</v>
      </c>
      <c r="BP116" s="182"/>
    </row>
    <row r="117" spans="2:68" s="75" customFormat="1">
      <c r="B117" s="546">
        <v>11</v>
      </c>
      <c r="C117" s="548" t="s">
        <v>53</v>
      </c>
      <c r="D117" s="540">
        <f>BS18</f>
        <v>43</v>
      </c>
      <c r="E117" s="224" t="s">
        <v>104</v>
      </c>
      <c r="F117" s="120">
        <v>23</v>
      </c>
      <c r="G117" s="128">
        <v>13</v>
      </c>
      <c r="H117" s="128">
        <v>1126270</v>
      </c>
      <c r="I117" s="129">
        <f>IFERROR(G117/$D$117,"-")</f>
        <v>0.30232558139534882</v>
      </c>
      <c r="J117" s="129">
        <f t="shared" si="69"/>
        <v>0.56521739130434778</v>
      </c>
      <c r="K117" s="155">
        <f t="shared" si="70"/>
        <v>86636.153846153844</v>
      </c>
      <c r="L117" s="540">
        <f>BT18</f>
        <v>135</v>
      </c>
      <c r="M117" s="224" t="s">
        <v>104</v>
      </c>
      <c r="N117" s="120">
        <v>70</v>
      </c>
      <c r="O117" s="128">
        <v>34</v>
      </c>
      <c r="P117" s="128">
        <v>3656500</v>
      </c>
      <c r="Q117" s="129">
        <f>IFERROR(O117/$L$117,"-")</f>
        <v>0.25185185185185183</v>
      </c>
      <c r="R117" s="129">
        <f t="shared" si="71"/>
        <v>0.48571428571428571</v>
      </c>
      <c r="S117" s="124">
        <f t="shared" si="72"/>
        <v>107544.11764705883</v>
      </c>
      <c r="T117" s="540">
        <f>BU18</f>
        <v>8180</v>
      </c>
      <c r="U117" s="224" t="s">
        <v>104</v>
      </c>
      <c r="V117" s="120">
        <v>4232</v>
      </c>
      <c r="W117" s="128">
        <v>2546</v>
      </c>
      <c r="X117" s="128">
        <v>192756130</v>
      </c>
      <c r="Y117" s="129">
        <f>IFERROR(W117/$T$117,"-")</f>
        <v>0.31124694376528117</v>
      </c>
      <c r="Z117" s="129">
        <f t="shared" si="73"/>
        <v>0.6016068052930057</v>
      </c>
      <c r="AA117" s="128">
        <f t="shared" si="74"/>
        <v>75709.399057344854</v>
      </c>
      <c r="AB117" s="540">
        <f>BV18</f>
        <v>7648</v>
      </c>
      <c r="AC117" s="224" t="s">
        <v>104</v>
      </c>
      <c r="AD117" s="120">
        <v>4201</v>
      </c>
      <c r="AE117" s="128">
        <v>2603</v>
      </c>
      <c r="AF117" s="128">
        <v>217824250</v>
      </c>
      <c r="AG117" s="129">
        <f>IFERROR(AE117/$AB$117,"-")</f>
        <v>0.34035041841004182</v>
      </c>
      <c r="AH117" s="129">
        <f t="shared" si="75"/>
        <v>0.61961437752915971</v>
      </c>
      <c r="AI117" s="124">
        <f t="shared" si="76"/>
        <v>83682.001536688433</v>
      </c>
      <c r="AJ117" s="540">
        <f>BW18</f>
        <v>5137</v>
      </c>
      <c r="AK117" s="224" t="s">
        <v>104</v>
      </c>
      <c r="AL117" s="120">
        <v>2668</v>
      </c>
      <c r="AM117" s="128">
        <v>1553</v>
      </c>
      <c r="AN117" s="128">
        <v>132665080</v>
      </c>
      <c r="AO117" s="129">
        <f>IFERROR(AM117/$AJ$117,"-")</f>
        <v>0.30231652715592761</v>
      </c>
      <c r="AP117" s="129">
        <f t="shared" si="77"/>
        <v>0.58208395802098956</v>
      </c>
      <c r="AQ117" s="124">
        <f t="shared" si="78"/>
        <v>85425.035415325183</v>
      </c>
      <c r="AR117" s="540">
        <f>BX18</f>
        <v>2806</v>
      </c>
      <c r="AS117" s="224" t="s">
        <v>104</v>
      </c>
      <c r="AT117" s="120">
        <v>1262</v>
      </c>
      <c r="AU117" s="128">
        <v>677</v>
      </c>
      <c r="AV117" s="128">
        <v>63445830</v>
      </c>
      <c r="AW117" s="129">
        <f>IFERROR(AU117/$AR$117,"-")</f>
        <v>0.24126870990734142</v>
      </c>
      <c r="AX117" s="129">
        <f t="shared" si="79"/>
        <v>0.53645007923930266</v>
      </c>
      <c r="AY117" s="128">
        <f t="shared" si="80"/>
        <v>93716.144756277703</v>
      </c>
      <c r="AZ117" s="540">
        <f>BY18</f>
        <v>1149</v>
      </c>
      <c r="BA117" s="224" t="s">
        <v>104</v>
      </c>
      <c r="BB117" s="120">
        <v>345</v>
      </c>
      <c r="BC117" s="128">
        <v>179</v>
      </c>
      <c r="BD117" s="128">
        <v>17753850</v>
      </c>
      <c r="BE117" s="129">
        <f>IFERROR(BC117/$AZ$117,"-")</f>
        <v>0.15578764142732812</v>
      </c>
      <c r="BF117" s="129">
        <f t="shared" si="81"/>
        <v>0.51884057971014497</v>
      </c>
      <c r="BG117" s="155">
        <f t="shared" si="82"/>
        <v>99183.51955307262</v>
      </c>
      <c r="BH117" s="540">
        <f>BZ18</f>
        <v>25098</v>
      </c>
      <c r="BI117" s="224" t="s">
        <v>104</v>
      </c>
      <c r="BJ117" s="120">
        <f t="shared" si="83"/>
        <v>12801</v>
      </c>
      <c r="BK117" s="128">
        <f t="shared" si="67"/>
        <v>7605</v>
      </c>
      <c r="BL117" s="128">
        <f t="shared" si="68"/>
        <v>629227910</v>
      </c>
      <c r="BM117" s="129">
        <f>IFERROR(BK117/$BH$117,"-")</f>
        <v>0.30301219220655035</v>
      </c>
      <c r="BN117" s="129">
        <f t="shared" si="84"/>
        <v>0.59409421138973517</v>
      </c>
      <c r="BO117" s="128">
        <f t="shared" si="85"/>
        <v>82738.71268902038</v>
      </c>
      <c r="BP117" s="182"/>
    </row>
    <row r="118" spans="2:68" s="75" customFormat="1">
      <c r="B118" s="546"/>
      <c r="C118" s="549"/>
      <c r="D118" s="536"/>
      <c r="E118" s="225" t="s">
        <v>136</v>
      </c>
      <c r="F118" s="121">
        <v>17</v>
      </c>
      <c r="G118" s="130">
        <v>10</v>
      </c>
      <c r="H118" s="130">
        <v>953290</v>
      </c>
      <c r="I118" s="131">
        <f t="shared" ref="I118:I127" si="118">IFERROR(G118/$D$117,"-")</f>
        <v>0.23255813953488372</v>
      </c>
      <c r="J118" s="131">
        <f t="shared" si="69"/>
        <v>0.58823529411764708</v>
      </c>
      <c r="K118" s="156">
        <f t="shared" si="70"/>
        <v>95329</v>
      </c>
      <c r="L118" s="536"/>
      <c r="M118" s="225" t="s">
        <v>136</v>
      </c>
      <c r="N118" s="121">
        <v>52</v>
      </c>
      <c r="O118" s="130">
        <v>27</v>
      </c>
      <c r="P118" s="130">
        <v>2920830</v>
      </c>
      <c r="Q118" s="131">
        <f t="shared" ref="Q118:Q127" si="119">IFERROR(O118/$L$117,"-")</f>
        <v>0.2</v>
      </c>
      <c r="R118" s="131">
        <f t="shared" si="71"/>
        <v>0.51923076923076927</v>
      </c>
      <c r="S118" s="125">
        <f t="shared" si="72"/>
        <v>108178.88888888889</v>
      </c>
      <c r="T118" s="536"/>
      <c r="U118" s="225" t="s">
        <v>136</v>
      </c>
      <c r="V118" s="121">
        <v>3760</v>
      </c>
      <c r="W118" s="130">
        <v>2306</v>
      </c>
      <c r="X118" s="130">
        <v>168113320</v>
      </c>
      <c r="Y118" s="131">
        <f t="shared" ref="Y118:Y127" si="120">IFERROR(W118/$T$117,"-")</f>
        <v>0.2819070904645477</v>
      </c>
      <c r="Z118" s="131">
        <f t="shared" si="73"/>
        <v>0.61329787234042554</v>
      </c>
      <c r="AA118" s="130">
        <f t="shared" si="74"/>
        <v>72902.567215958363</v>
      </c>
      <c r="AB118" s="536"/>
      <c r="AC118" s="225" t="s">
        <v>136</v>
      </c>
      <c r="AD118" s="121">
        <v>3552</v>
      </c>
      <c r="AE118" s="130">
        <v>2212</v>
      </c>
      <c r="AF118" s="130">
        <v>180600280</v>
      </c>
      <c r="AG118" s="131">
        <f t="shared" ref="AG118:AG127" si="121">IFERROR(AE118/$AB$117,"-")</f>
        <v>0.28922594142259417</v>
      </c>
      <c r="AH118" s="131">
        <f t="shared" si="75"/>
        <v>0.62274774774774777</v>
      </c>
      <c r="AI118" s="125">
        <f t="shared" si="76"/>
        <v>81645.696202531646</v>
      </c>
      <c r="AJ118" s="536"/>
      <c r="AK118" s="225" t="s">
        <v>136</v>
      </c>
      <c r="AL118" s="121">
        <v>2078</v>
      </c>
      <c r="AM118" s="130">
        <v>1187</v>
      </c>
      <c r="AN118" s="130">
        <v>98393790</v>
      </c>
      <c r="AO118" s="131">
        <f t="shared" ref="AO118:AO127" si="122">IFERROR(AM118/$AJ$117,"-")</f>
        <v>0.23106871715008759</v>
      </c>
      <c r="AP118" s="131">
        <f t="shared" si="77"/>
        <v>0.57122232916265636</v>
      </c>
      <c r="AQ118" s="125">
        <f t="shared" si="78"/>
        <v>82892.830665543384</v>
      </c>
      <c r="AR118" s="536"/>
      <c r="AS118" s="225" t="s">
        <v>136</v>
      </c>
      <c r="AT118" s="121">
        <v>921</v>
      </c>
      <c r="AU118" s="130">
        <v>500</v>
      </c>
      <c r="AV118" s="130">
        <v>42424790</v>
      </c>
      <c r="AW118" s="131">
        <f t="shared" ref="AW118:AW127" si="123">IFERROR(AU118/$AR$117,"-")</f>
        <v>0.1781895937277263</v>
      </c>
      <c r="AX118" s="131">
        <f t="shared" si="79"/>
        <v>0.54288816503800219</v>
      </c>
      <c r="AY118" s="130">
        <f t="shared" si="80"/>
        <v>84849.58</v>
      </c>
      <c r="AZ118" s="536"/>
      <c r="BA118" s="225" t="s">
        <v>136</v>
      </c>
      <c r="BB118" s="121">
        <v>216</v>
      </c>
      <c r="BC118" s="130">
        <v>99</v>
      </c>
      <c r="BD118" s="130">
        <v>8353560</v>
      </c>
      <c r="BE118" s="131">
        <f t="shared" ref="BE118:BE127" si="124">IFERROR(BC118/$AZ$117,"-")</f>
        <v>8.6161879895561358E-2</v>
      </c>
      <c r="BF118" s="131">
        <f t="shared" si="81"/>
        <v>0.45833333333333331</v>
      </c>
      <c r="BG118" s="156">
        <f t="shared" si="82"/>
        <v>84379.393939393936</v>
      </c>
      <c r="BH118" s="536"/>
      <c r="BI118" s="225" t="s">
        <v>136</v>
      </c>
      <c r="BJ118" s="121">
        <f t="shared" si="83"/>
        <v>10596</v>
      </c>
      <c r="BK118" s="130">
        <f t="shared" si="67"/>
        <v>6341</v>
      </c>
      <c r="BL118" s="130">
        <f t="shared" si="68"/>
        <v>501759860</v>
      </c>
      <c r="BM118" s="131">
        <f t="shared" ref="BM118:BM127" si="125">IFERROR(BK118/$BH$117,"-")</f>
        <v>0.25264961351502113</v>
      </c>
      <c r="BN118" s="131">
        <f t="shared" si="84"/>
        <v>0.59843337108342776</v>
      </c>
      <c r="BO118" s="130">
        <f t="shared" si="85"/>
        <v>79129.452767702256</v>
      </c>
      <c r="BP118" s="182"/>
    </row>
    <row r="119" spans="2:68" s="75" customFormat="1">
      <c r="B119" s="546"/>
      <c r="C119" s="549"/>
      <c r="D119" s="536"/>
      <c r="E119" s="226" t="s">
        <v>103</v>
      </c>
      <c r="F119" s="121">
        <v>22</v>
      </c>
      <c r="G119" s="130">
        <v>11</v>
      </c>
      <c r="H119" s="130">
        <v>1328450</v>
      </c>
      <c r="I119" s="131">
        <f t="shared" si="118"/>
        <v>0.2558139534883721</v>
      </c>
      <c r="J119" s="131">
        <f t="shared" si="69"/>
        <v>0.5</v>
      </c>
      <c r="K119" s="156">
        <f t="shared" si="70"/>
        <v>120768.18181818182</v>
      </c>
      <c r="L119" s="536"/>
      <c r="M119" s="226" t="s">
        <v>103</v>
      </c>
      <c r="N119" s="121">
        <v>83</v>
      </c>
      <c r="O119" s="130">
        <v>35</v>
      </c>
      <c r="P119" s="130">
        <v>4079420</v>
      </c>
      <c r="Q119" s="131">
        <f t="shared" si="119"/>
        <v>0.25925925925925924</v>
      </c>
      <c r="R119" s="131">
        <f t="shared" si="71"/>
        <v>0.42168674698795183</v>
      </c>
      <c r="S119" s="125">
        <f t="shared" si="72"/>
        <v>116554.85714285714</v>
      </c>
      <c r="T119" s="536"/>
      <c r="U119" s="226" t="s">
        <v>103</v>
      </c>
      <c r="V119" s="121">
        <v>5067</v>
      </c>
      <c r="W119" s="130">
        <v>2974</v>
      </c>
      <c r="X119" s="130">
        <v>224985780</v>
      </c>
      <c r="Y119" s="131">
        <f t="shared" si="120"/>
        <v>0.36356968215158925</v>
      </c>
      <c r="Z119" s="131">
        <f t="shared" si="73"/>
        <v>0.58693507006118018</v>
      </c>
      <c r="AA119" s="130">
        <f t="shared" si="74"/>
        <v>75650.901143241426</v>
      </c>
      <c r="AB119" s="536"/>
      <c r="AC119" s="226" t="s">
        <v>103</v>
      </c>
      <c r="AD119" s="121">
        <v>5101</v>
      </c>
      <c r="AE119" s="130">
        <v>3094</v>
      </c>
      <c r="AF119" s="130">
        <v>261309610</v>
      </c>
      <c r="AG119" s="131">
        <f t="shared" si="121"/>
        <v>0.40455020920502094</v>
      </c>
      <c r="AH119" s="131">
        <f t="shared" si="75"/>
        <v>0.60654773573809062</v>
      </c>
      <c r="AI119" s="125">
        <f t="shared" si="76"/>
        <v>84456.887524240461</v>
      </c>
      <c r="AJ119" s="536"/>
      <c r="AK119" s="226" t="s">
        <v>103</v>
      </c>
      <c r="AL119" s="121">
        <v>3475</v>
      </c>
      <c r="AM119" s="130">
        <v>1983</v>
      </c>
      <c r="AN119" s="130">
        <v>172197870</v>
      </c>
      <c r="AO119" s="131">
        <f t="shared" si="122"/>
        <v>0.38602297060541174</v>
      </c>
      <c r="AP119" s="131">
        <f t="shared" si="77"/>
        <v>0.57064748201438853</v>
      </c>
      <c r="AQ119" s="125">
        <f t="shared" si="78"/>
        <v>86837.049924357038</v>
      </c>
      <c r="AR119" s="536"/>
      <c r="AS119" s="226" t="s">
        <v>103</v>
      </c>
      <c r="AT119" s="121">
        <v>1768</v>
      </c>
      <c r="AU119" s="130">
        <v>924</v>
      </c>
      <c r="AV119" s="130">
        <v>90199700</v>
      </c>
      <c r="AW119" s="131">
        <f t="shared" si="123"/>
        <v>0.3292943692088382</v>
      </c>
      <c r="AX119" s="131">
        <f t="shared" si="79"/>
        <v>0.5226244343891403</v>
      </c>
      <c r="AY119" s="130">
        <f t="shared" si="80"/>
        <v>97618.72294372294</v>
      </c>
      <c r="AZ119" s="536"/>
      <c r="BA119" s="226" t="s">
        <v>103</v>
      </c>
      <c r="BB119" s="121">
        <v>547</v>
      </c>
      <c r="BC119" s="130">
        <v>273</v>
      </c>
      <c r="BD119" s="130">
        <v>25566730</v>
      </c>
      <c r="BE119" s="131">
        <f t="shared" si="124"/>
        <v>0.23759791122715404</v>
      </c>
      <c r="BF119" s="131">
        <f t="shared" si="81"/>
        <v>0.4990859232175503</v>
      </c>
      <c r="BG119" s="156">
        <f t="shared" si="82"/>
        <v>93651.025641025641</v>
      </c>
      <c r="BH119" s="536"/>
      <c r="BI119" s="226" t="s">
        <v>103</v>
      </c>
      <c r="BJ119" s="121">
        <f t="shared" si="83"/>
        <v>16063</v>
      </c>
      <c r="BK119" s="130">
        <f t="shared" si="67"/>
        <v>9294</v>
      </c>
      <c r="BL119" s="130">
        <f t="shared" si="68"/>
        <v>779667560</v>
      </c>
      <c r="BM119" s="131">
        <f t="shared" si="125"/>
        <v>0.37030839110686109</v>
      </c>
      <c r="BN119" s="131">
        <f t="shared" si="84"/>
        <v>0.57859677519765917</v>
      </c>
      <c r="BO119" s="130">
        <f t="shared" si="85"/>
        <v>83889.343662578001</v>
      </c>
      <c r="BP119" s="182"/>
    </row>
    <row r="120" spans="2:68" s="75" customFormat="1">
      <c r="B120" s="546"/>
      <c r="C120" s="549"/>
      <c r="D120" s="536"/>
      <c r="E120" s="226" t="s">
        <v>106</v>
      </c>
      <c r="F120" s="121">
        <v>7</v>
      </c>
      <c r="G120" s="130">
        <v>5</v>
      </c>
      <c r="H120" s="130">
        <v>226990</v>
      </c>
      <c r="I120" s="131">
        <f t="shared" si="118"/>
        <v>0.11627906976744186</v>
      </c>
      <c r="J120" s="131">
        <f t="shared" si="69"/>
        <v>0.7142857142857143</v>
      </c>
      <c r="K120" s="156">
        <f t="shared" si="70"/>
        <v>45398</v>
      </c>
      <c r="L120" s="536"/>
      <c r="M120" s="226" t="s">
        <v>106</v>
      </c>
      <c r="N120" s="121">
        <v>35</v>
      </c>
      <c r="O120" s="130">
        <v>8</v>
      </c>
      <c r="P120" s="130">
        <v>781470</v>
      </c>
      <c r="Q120" s="131">
        <f t="shared" si="119"/>
        <v>5.9259259259259262E-2</v>
      </c>
      <c r="R120" s="131">
        <f t="shared" si="71"/>
        <v>0.22857142857142856</v>
      </c>
      <c r="S120" s="125">
        <f t="shared" si="72"/>
        <v>97683.75</v>
      </c>
      <c r="T120" s="536"/>
      <c r="U120" s="226" t="s">
        <v>106</v>
      </c>
      <c r="V120" s="121">
        <v>1603</v>
      </c>
      <c r="W120" s="130">
        <v>950</v>
      </c>
      <c r="X120" s="130">
        <v>76957950</v>
      </c>
      <c r="Y120" s="131">
        <f t="shared" si="120"/>
        <v>0.11613691931540342</v>
      </c>
      <c r="Z120" s="131">
        <f t="shared" si="73"/>
        <v>0.59263880224578913</v>
      </c>
      <c r="AA120" s="130">
        <f t="shared" si="74"/>
        <v>81008.368421052626</v>
      </c>
      <c r="AB120" s="536"/>
      <c r="AC120" s="226" t="s">
        <v>106</v>
      </c>
      <c r="AD120" s="121">
        <v>1900</v>
      </c>
      <c r="AE120" s="130">
        <v>1194</v>
      </c>
      <c r="AF120" s="130">
        <v>101476220</v>
      </c>
      <c r="AG120" s="131">
        <f t="shared" si="121"/>
        <v>0.15611924686192469</v>
      </c>
      <c r="AH120" s="131">
        <f t="shared" si="75"/>
        <v>0.62842105263157899</v>
      </c>
      <c r="AI120" s="125">
        <f t="shared" si="76"/>
        <v>84988.45896147404</v>
      </c>
      <c r="AJ120" s="536"/>
      <c r="AK120" s="226" t="s">
        <v>106</v>
      </c>
      <c r="AL120" s="121">
        <v>1401</v>
      </c>
      <c r="AM120" s="130">
        <v>803</v>
      </c>
      <c r="AN120" s="130">
        <v>70907310</v>
      </c>
      <c r="AO120" s="131">
        <f t="shared" si="122"/>
        <v>0.15631691648822268</v>
      </c>
      <c r="AP120" s="131">
        <f t="shared" si="77"/>
        <v>0.57316202712348319</v>
      </c>
      <c r="AQ120" s="125">
        <f t="shared" si="78"/>
        <v>88303.001245330015</v>
      </c>
      <c r="AR120" s="536"/>
      <c r="AS120" s="226" t="s">
        <v>106</v>
      </c>
      <c r="AT120" s="121">
        <v>759</v>
      </c>
      <c r="AU120" s="130">
        <v>394</v>
      </c>
      <c r="AV120" s="130">
        <v>37425580</v>
      </c>
      <c r="AW120" s="131">
        <f t="shared" si="123"/>
        <v>0.14041339985744833</v>
      </c>
      <c r="AX120" s="131">
        <f t="shared" si="79"/>
        <v>0.51910408432147559</v>
      </c>
      <c r="AY120" s="130">
        <f t="shared" si="80"/>
        <v>94988.78172588833</v>
      </c>
      <c r="AZ120" s="536"/>
      <c r="BA120" s="226" t="s">
        <v>106</v>
      </c>
      <c r="BB120" s="121">
        <v>237</v>
      </c>
      <c r="BC120" s="130">
        <v>116</v>
      </c>
      <c r="BD120" s="130">
        <v>12145270</v>
      </c>
      <c r="BE120" s="131">
        <f t="shared" si="124"/>
        <v>0.10095735422106179</v>
      </c>
      <c r="BF120" s="131">
        <f t="shared" si="81"/>
        <v>0.48945147679324896</v>
      </c>
      <c r="BG120" s="156">
        <f t="shared" si="82"/>
        <v>104700.60344827586</v>
      </c>
      <c r="BH120" s="536"/>
      <c r="BI120" s="226" t="s">
        <v>106</v>
      </c>
      <c r="BJ120" s="121">
        <f t="shared" si="83"/>
        <v>5942</v>
      </c>
      <c r="BK120" s="130">
        <f t="shared" si="67"/>
        <v>3470</v>
      </c>
      <c r="BL120" s="130">
        <f t="shared" si="68"/>
        <v>299920790</v>
      </c>
      <c r="BM120" s="131">
        <f t="shared" si="125"/>
        <v>0.13825802852816957</v>
      </c>
      <c r="BN120" s="131">
        <f t="shared" si="84"/>
        <v>0.58397845843150453</v>
      </c>
      <c r="BO120" s="130">
        <f t="shared" si="85"/>
        <v>86432.504322766574</v>
      </c>
      <c r="BP120" s="182"/>
    </row>
    <row r="121" spans="2:68" s="75" customFormat="1">
      <c r="B121" s="546"/>
      <c r="C121" s="549"/>
      <c r="D121" s="536"/>
      <c r="E121" s="226" t="s">
        <v>119</v>
      </c>
      <c r="F121" s="121">
        <v>10</v>
      </c>
      <c r="G121" s="130">
        <v>4</v>
      </c>
      <c r="H121" s="130">
        <v>224830</v>
      </c>
      <c r="I121" s="131">
        <f t="shared" si="118"/>
        <v>9.3023255813953487E-2</v>
      </c>
      <c r="J121" s="131">
        <f t="shared" si="69"/>
        <v>0.4</v>
      </c>
      <c r="K121" s="156">
        <f t="shared" si="70"/>
        <v>56207.5</v>
      </c>
      <c r="L121" s="536"/>
      <c r="M121" s="226" t="s">
        <v>119</v>
      </c>
      <c r="N121" s="121">
        <v>47</v>
      </c>
      <c r="O121" s="130">
        <v>21</v>
      </c>
      <c r="P121" s="130">
        <v>2309250</v>
      </c>
      <c r="Q121" s="131">
        <f t="shared" si="119"/>
        <v>0.15555555555555556</v>
      </c>
      <c r="R121" s="131">
        <f t="shared" si="71"/>
        <v>0.44680851063829785</v>
      </c>
      <c r="S121" s="125">
        <f t="shared" si="72"/>
        <v>109964.28571428571</v>
      </c>
      <c r="T121" s="536"/>
      <c r="U121" s="226" t="s">
        <v>119</v>
      </c>
      <c r="V121" s="121">
        <v>1715</v>
      </c>
      <c r="W121" s="130">
        <v>1082</v>
      </c>
      <c r="X121" s="130">
        <v>85633340</v>
      </c>
      <c r="Y121" s="131">
        <f t="shared" si="120"/>
        <v>0.13227383863080686</v>
      </c>
      <c r="Z121" s="131">
        <f t="shared" si="73"/>
        <v>0.63090379008746356</v>
      </c>
      <c r="AA121" s="130">
        <f t="shared" si="74"/>
        <v>79143.567467652494</v>
      </c>
      <c r="AB121" s="536"/>
      <c r="AC121" s="226" t="s">
        <v>119</v>
      </c>
      <c r="AD121" s="121">
        <v>1996</v>
      </c>
      <c r="AE121" s="130">
        <v>1237</v>
      </c>
      <c r="AF121" s="130">
        <v>109248550</v>
      </c>
      <c r="AG121" s="131">
        <f t="shared" si="121"/>
        <v>0.16174163179916318</v>
      </c>
      <c r="AH121" s="131">
        <f t="shared" si="75"/>
        <v>0.61973947895791581</v>
      </c>
      <c r="AI121" s="125">
        <f t="shared" si="76"/>
        <v>88317.340339531118</v>
      </c>
      <c r="AJ121" s="536"/>
      <c r="AK121" s="226" t="s">
        <v>119</v>
      </c>
      <c r="AL121" s="121">
        <v>1415</v>
      </c>
      <c r="AM121" s="130">
        <v>853</v>
      </c>
      <c r="AN121" s="130">
        <v>82603260</v>
      </c>
      <c r="AO121" s="131">
        <f t="shared" si="122"/>
        <v>0.16605022386606968</v>
      </c>
      <c r="AP121" s="131">
        <f t="shared" si="77"/>
        <v>0.60282685512367495</v>
      </c>
      <c r="AQ121" s="125">
        <f t="shared" si="78"/>
        <v>96838.522860492376</v>
      </c>
      <c r="AR121" s="536"/>
      <c r="AS121" s="226" t="s">
        <v>119</v>
      </c>
      <c r="AT121" s="121">
        <v>719</v>
      </c>
      <c r="AU121" s="130">
        <v>412</v>
      </c>
      <c r="AV121" s="130">
        <v>41934850</v>
      </c>
      <c r="AW121" s="131">
        <f t="shared" si="123"/>
        <v>0.14682822523164646</v>
      </c>
      <c r="AX121" s="131">
        <f t="shared" si="79"/>
        <v>0.57301808066759385</v>
      </c>
      <c r="AY121" s="130">
        <f t="shared" si="80"/>
        <v>101783.61650485436</v>
      </c>
      <c r="AZ121" s="536"/>
      <c r="BA121" s="226" t="s">
        <v>119</v>
      </c>
      <c r="BB121" s="121">
        <v>232</v>
      </c>
      <c r="BC121" s="130">
        <v>133</v>
      </c>
      <c r="BD121" s="130">
        <v>13630840</v>
      </c>
      <c r="BE121" s="131">
        <f t="shared" si="124"/>
        <v>0.11575282854656223</v>
      </c>
      <c r="BF121" s="131">
        <f t="shared" si="81"/>
        <v>0.57327586206896552</v>
      </c>
      <c r="BG121" s="156">
        <f t="shared" si="82"/>
        <v>102487.51879699249</v>
      </c>
      <c r="BH121" s="536"/>
      <c r="BI121" s="226" t="s">
        <v>119</v>
      </c>
      <c r="BJ121" s="121">
        <f t="shared" si="83"/>
        <v>6134</v>
      </c>
      <c r="BK121" s="130">
        <f t="shared" si="67"/>
        <v>3742</v>
      </c>
      <c r="BL121" s="130">
        <f t="shared" si="68"/>
        <v>335584920</v>
      </c>
      <c r="BM121" s="131">
        <f t="shared" si="125"/>
        <v>0.1490955454617898</v>
      </c>
      <c r="BN121" s="131">
        <f t="shared" si="84"/>
        <v>0.61004238669709809</v>
      </c>
      <c r="BO121" s="130">
        <f t="shared" si="85"/>
        <v>89680.630678781396</v>
      </c>
      <c r="BP121" s="182"/>
    </row>
    <row r="122" spans="2:68" s="75" customFormat="1">
      <c r="B122" s="546"/>
      <c r="C122" s="549"/>
      <c r="D122" s="536"/>
      <c r="E122" s="226" t="s">
        <v>120</v>
      </c>
      <c r="F122" s="121">
        <v>4</v>
      </c>
      <c r="G122" s="130">
        <v>3</v>
      </c>
      <c r="H122" s="130">
        <v>208130</v>
      </c>
      <c r="I122" s="131">
        <f t="shared" si="118"/>
        <v>6.9767441860465115E-2</v>
      </c>
      <c r="J122" s="131">
        <f t="shared" si="69"/>
        <v>0.75</v>
      </c>
      <c r="K122" s="156">
        <f t="shared" si="70"/>
        <v>69376.666666666672</v>
      </c>
      <c r="L122" s="536"/>
      <c r="M122" s="226" t="s">
        <v>120</v>
      </c>
      <c r="N122" s="121">
        <v>28</v>
      </c>
      <c r="O122" s="130">
        <v>10</v>
      </c>
      <c r="P122" s="130">
        <v>965550</v>
      </c>
      <c r="Q122" s="131">
        <f t="shared" si="119"/>
        <v>7.407407407407407E-2</v>
      </c>
      <c r="R122" s="131">
        <f t="shared" si="71"/>
        <v>0.35714285714285715</v>
      </c>
      <c r="S122" s="125">
        <f t="shared" si="72"/>
        <v>96555</v>
      </c>
      <c r="T122" s="536"/>
      <c r="U122" s="226" t="s">
        <v>120</v>
      </c>
      <c r="V122" s="121">
        <v>1036</v>
      </c>
      <c r="W122" s="130">
        <v>651</v>
      </c>
      <c r="X122" s="130">
        <v>51826810</v>
      </c>
      <c r="Y122" s="131">
        <f t="shared" si="120"/>
        <v>7.9584352078239606E-2</v>
      </c>
      <c r="Z122" s="131">
        <f t="shared" si="73"/>
        <v>0.6283783783783784</v>
      </c>
      <c r="AA122" s="130">
        <f t="shared" si="74"/>
        <v>79611.075268817207</v>
      </c>
      <c r="AB122" s="536"/>
      <c r="AC122" s="226" t="s">
        <v>120</v>
      </c>
      <c r="AD122" s="121">
        <v>1161</v>
      </c>
      <c r="AE122" s="130">
        <v>753</v>
      </c>
      <c r="AF122" s="130">
        <v>62691680</v>
      </c>
      <c r="AG122" s="131">
        <f t="shared" si="121"/>
        <v>9.8457112970711302E-2</v>
      </c>
      <c r="AH122" s="131">
        <f t="shared" si="75"/>
        <v>0.64857881136950901</v>
      </c>
      <c r="AI122" s="125">
        <f t="shared" si="76"/>
        <v>83255.883134130141</v>
      </c>
      <c r="AJ122" s="536"/>
      <c r="AK122" s="226" t="s">
        <v>120</v>
      </c>
      <c r="AL122" s="121">
        <v>727</v>
      </c>
      <c r="AM122" s="130">
        <v>432</v>
      </c>
      <c r="AN122" s="130">
        <v>35348970</v>
      </c>
      <c r="AO122" s="131">
        <f t="shared" si="122"/>
        <v>8.409577574459802E-2</v>
      </c>
      <c r="AP122" s="131">
        <f t="shared" si="77"/>
        <v>0.59422283356258598</v>
      </c>
      <c r="AQ122" s="125">
        <f t="shared" si="78"/>
        <v>81826.319444444438</v>
      </c>
      <c r="AR122" s="536"/>
      <c r="AS122" s="226" t="s">
        <v>120</v>
      </c>
      <c r="AT122" s="121">
        <v>335</v>
      </c>
      <c r="AU122" s="130">
        <v>170</v>
      </c>
      <c r="AV122" s="130">
        <v>15740810</v>
      </c>
      <c r="AW122" s="131">
        <f t="shared" si="123"/>
        <v>6.0584461867426942E-2</v>
      </c>
      <c r="AX122" s="131">
        <f t="shared" si="79"/>
        <v>0.5074626865671642</v>
      </c>
      <c r="AY122" s="130">
        <f t="shared" si="80"/>
        <v>92593</v>
      </c>
      <c r="AZ122" s="536"/>
      <c r="BA122" s="226" t="s">
        <v>120</v>
      </c>
      <c r="BB122" s="121">
        <v>83</v>
      </c>
      <c r="BC122" s="130">
        <v>50</v>
      </c>
      <c r="BD122" s="130">
        <v>3451220</v>
      </c>
      <c r="BE122" s="131">
        <f t="shared" si="124"/>
        <v>4.3516100957354219E-2</v>
      </c>
      <c r="BF122" s="131">
        <f t="shared" si="81"/>
        <v>0.60240963855421692</v>
      </c>
      <c r="BG122" s="156">
        <f t="shared" si="82"/>
        <v>69024.399999999994</v>
      </c>
      <c r="BH122" s="536"/>
      <c r="BI122" s="226" t="s">
        <v>120</v>
      </c>
      <c r="BJ122" s="121">
        <f t="shared" si="83"/>
        <v>3374</v>
      </c>
      <c r="BK122" s="130">
        <f t="shared" si="67"/>
        <v>2069</v>
      </c>
      <c r="BL122" s="130">
        <f t="shared" si="68"/>
        <v>170233170</v>
      </c>
      <c r="BM122" s="131">
        <f t="shared" si="125"/>
        <v>8.2436847557574314E-2</v>
      </c>
      <c r="BN122" s="131">
        <f t="shared" si="84"/>
        <v>0.61321873147599293</v>
      </c>
      <c r="BO122" s="130">
        <f t="shared" si="85"/>
        <v>82277.994200096669</v>
      </c>
      <c r="BP122" s="182"/>
    </row>
    <row r="123" spans="2:68" s="75" customFormat="1">
      <c r="B123" s="546"/>
      <c r="C123" s="549"/>
      <c r="D123" s="536"/>
      <c r="E123" s="226" t="s">
        <v>121</v>
      </c>
      <c r="F123" s="121">
        <v>5</v>
      </c>
      <c r="G123" s="130">
        <v>5</v>
      </c>
      <c r="H123" s="130">
        <v>391700</v>
      </c>
      <c r="I123" s="131">
        <f t="shared" si="118"/>
        <v>0.11627906976744186</v>
      </c>
      <c r="J123" s="131">
        <f t="shared" si="69"/>
        <v>1</v>
      </c>
      <c r="K123" s="156">
        <f t="shared" si="70"/>
        <v>78340</v>
      </c>
      <c r="L123" s="536"/>
      <c r="M123" s="226" t="s">
        <v>121</v>
      </c>
      <c r="N123" s="121">
        <v>28</v>
      </c>
      <c r="O123" s="130">
        <v>11</v>
      </c>
      <c r="P123" s="130">
        <v>1121810</v>
      </c>
      <c r="Q123" s="131">
        <f t="shared" si="119"/>
        <v>8.1481481481481488E-2</v>
      </c>
      <c r="R123" s="131">
        <f t="shared" si="71"/>
        <v>0.39285714285714285</v>
      </c>
      <c r="S123" s="125">
        <f t="shared" si="72"/>
        <v>101982.72727272728</v>
      </c>
      <c r="T123" s="536"/>
      <c r="U123" s="226" t="s">
        <v>121</v>
      </c>
      <c r="V123" s="121">
        <v>611</v>
      </c>
      <c r="W123" s="130">
        <v>334</v>
      </c>
      <c r="X123" s="130">
        <v>27535050</v>
      </c>
      <c r="Y123" s="131">
        <f t="shared" si="120"/>
        <v>4.0831295843520785E-2</v>
      </c>
      <c r="Z123" s="131">
        <f t="shared" si="73"/>
        <v>0.54664484451718498</v>
      </c>
      <c r="AA123" s="130">
        <f t="shared" si="74"/>
        <v>82440.269461077842</v>
      </c>
      <c r="AB123" s="536"/>
      <c r="AC123" s="226" t="s">
        <v>121</v>
      </c>
      <c r="AD123" s="121">
        <v>811</v>
      </c>
      <c r="AE123" s="130">
        <v>475</v>
      </c>
      <c r="AF123" s="130">
        <v>37947350</v>
      </c>
      <c r="AG123" s="131">
        <f t="shared" si="121"/>
        <v>6.2107740585774056E-2</v>
      </c>
      <c r="AH123" s="131">
        <f t="shared" si="75"/>
        <v>0.58569667077681875</v>
      </c>
      <c r="AI123" s="125">
        <f t="shared" si="76"/>
        <v>79889.15789473684</v>
      </c>
      <c r="AJ123" s="536"/>
      <c r="AK123" s="226" t="s">
        <v>121</v>
      </c>
      <c r="AL123" s="121">
        <v>626</v>
      </c>
      <c r="AM123" s="130">
        <v>332</v>
      </c>
      <c r="AN123" s="130">
        <v>32566870</v>
      </c>
      <c r="AO123" s="131">
        <f t="shared" si="122"/>
        <v>6.4629160988904033E-2</v>
      </c>
      <c r="AP123" s="131">
        <f t="shared" si="77"/>
        <v>0.53035143769968052</v>
      </c>
      <c r="AQ123" s="125">
        <f t="shared" si="78"/>
        <v>98092.981927710847</v>
      </c>
      <c r="AR123" s="536"/>
      <c r="AS123" s="226" t="s">
        <v>121</v>
      </c>
      <c r="AT123" s="121">
        <v>425</v>
      </c>
      <c r="AU123" s="130">
        <v>219</v>
      </c>
      <c r="AV123" s="130">
        <v>21393320</v>
      </c>
      <c r="AW123" s="131">
        <f t="shared" si="123"/>
        <v>7.8047042052744126E-2</v>
      </c>
      <c r="AX123" s="131">
        <f t="shared" si="79"/>
        <v>0.51529411764705879</v>
      </c>
      <c r="AY123" s="130">
        <f t="shared" si="80"/>
        <v>97686.392694063921</v>
      </c>
      <c r="AZ123" s="536"/>
      <c r="BA123" s="226" t="s">
        <v>121</v>
      </c>
      <c r="BB123" s="121">
        <v>162</v>
      </c>
      <c r="BC123" s="130">
        <v>90</v>
      </c>
      <c r="BD123" s="130">
        <v>9424880</v>
      </c>
      <c r="BE123" s="131">
        <f t="shared" si="124"/>
        <v>7.8328981723237601E-2</v>
      </c>
      <c r="BF123" s="131">
        <f t="shared" si="81"/>
        <v>0.55555555555555558</v>
      </c>
      <c r="BG123" s="156">
        <f t="shared" si="82"/>
        <v>104720.88888888889</v>
      </c>
      <c r="BH123" s="536"/>
      <c r="BI123" s="226" t="s">
        <v>121</v>
      </c>
      <c r="BJ123" s="121">
        <f t="shared" si="83"/>
        <v>2668</v>
      </c>
      <c r="BK123" s="130">
        <f t="shared" si="67"/>
        <v>1466</v>
      </c>
      <c r="BL123" s="130">
        <f t="shared" si="68"/>
        <v>130380980</v>
      </c>
      <c r="BM123" s="131">
        <f t="shared" si="125"/>
        <v>5.8411028767232448E-2</v>
      </c>
      <c r="BN123" s="131">
        <f t="shared" si="84"/>
        <v>0.54947526236881561</v>
      </c>
      <c r="BO123" s="130">
        <f t="shared" si="85"/>
        <v>88936.548431105053</v>
      </c>
      <c r="BP123" s="182"/>
    </row>
    <row r="124" spans="2:68" s="75" customFormat="1">
      <c r="B124" s="546"/>
      <c r="C124" s="549"/>
      <c r="D124" s="536"/>
      <c r="E124" s="226" t="s">
        <v>122</v>
      </c>
      <c r="F124" s="121">
        <v>7</v>
      </c>
      <c r="G124" s="130">
        <v>4</v>
      </c>
      <c r="H124" s="130">
        <v>160480</v>
      </c>
      <c r="I124" s="131">
        <f t="shared" si="118"/>
        <v>9.3023255813953487E-2</v>
      </c>
      <c r="J124" s="131">
        <f t="shared" si="69"/>
        <v>0.5714285714285714</v>
      </c>
      <c r="K124" s="156">
        <f t="shared" si="70"/>
        <v>40120</v>
      </c>
      <c r="L124" s="536"/>
      <c r="M124" s="226" t="s">
        <v>122</v>
      </c>
      <c r="N124" s="121">
        <v>14</v>
      </c>
      <c r="O124" s="130">
        <v>8</v>
      </c>
      <c r="P124" s="130">
        <v>1164360</v>
      </c>
      <c r="Q124" s="131">
        <f t="shared" si="119"/>
        <v>5.9259259259259262E-2</v>
      </c>
      <c r="R124" s="131">
        <f t="shared" si="71"/>
        <v>0.5714285714285714</v>
      </c>
      <c r="S124" s="125">
        <f t="shared" si="72"/>
        <v>145545</v>
      </c>
      <c r="T124" s="536"/>
      <c r="U124" s="226" t="s">
        <v>122</v>
      </c>
      <c r="V124" s="121">
        <v>445</v>
      </c>
      <c r="W124" s="130">
        <v>277</v>
      </c>
      <c r="X124" s="130">
        <v>24546200</v>
      </c>
      <c r="Y124" s="131">
        <f t="shared" si="120"/>
        <v>3.3863080684596578E-2</v>
      </c>
      <c r="Z124" s="131">
        <f t="shared" si="73"/>
        <v>0.62247191011235958</v>
      </c>
      <c r="AA124" s="130">
        <f t="shared" si="74"/>
        <v>88614.440433212993</v>
      </c>
      <c r="AB124" s="536"/>
      <c r="AC124" s="226" t="s">
        <v>122</v>
      </c>
      <c r="AD124" s="121">
        <v>478</v>
      </c>
      <c r="AE124" s="130">
        <v>314</v>
      </c>
      <c r="AF124" s="130">
        <v>30925340</v>
      </c>
      <c r="AG124" s="131">
        <f t="shared" si="121"/>
        <v>4.1056485355648535E-2</v>
      </c>
      <c r="AH124" s="131">
        <f t="shared" si="75"/>
        <v>0.65690376569037656</v>
      </c>
      <c r="AI124" s="125">
        <f t="shared" si="76"/>
        <v>98488.343949044589</v>
      </c>
      <c r="AJ124" s="536"/>
      <c r="AK124" s="226" t="s">
        <v>122</v>
      </c>
      <c r="AL124" s="121">
        <v>364</v>
      </c>
      <c r="AM124" s="130">
        <v>221</v>
      </c>
      <c r="AN124" s="130">
        <v>20209140</v>
      </c>
      <c r="AO124" s="131">
        <f t="shared" si="122"/>
        <v>4.3021218610083706E-2</v>
      </c>
      <c r="AP124" s="131">
        <f t="shared" si="77"/>
        <v>0.6071428571428571</v>
      </c>
      <c r="AQ124" s="125">
        <f t="shared" si="78"/>
        <v>91444.072398190052</v>
      </c>
      <c r="AR124" s="536"/>
      <c r="AS124" s="226" t="s">
        <v>122</v>
      </c>
      <c r="AT124" s="121">
        <v>203</v>
      </c>
      <c r="AU124" s="130">
        <v>134</v>
      </c>
      <c r="AV124" s="130">
        <v>14536490</v>
      </c>
      <c r="AW124" s="131">
        <f t="shared" si="123"/>
        <v>4.7754811119030648E-2</v>
      </c>
      <c r="AX124" s="131">
        <f t="shared" si="79"/>
        <v>0.66009852216748766</v>
      </c>
      <c r="AY124" s="130">
        <f t="shared" si="80"/>
        <v>108481.26865671642</v>
      </c>
      <c r="AZ124" s="536"/>
      <c r="BA124" s="226" t="s">
        <v>122</v>
      </c>
      <c r="BB124" s="121">
        <v>78</v>
      </c>
      <c r="BC124" s="130">
        <v>52</v>
      </c>
      <c r="BD124" s="130">
        <v>3492580</v>
      </c>
      <c r="BE124" s="131">
        <f t="shared" si="124"/>
        <v>4.5256744995648392E-2</v>
      </c>
      <c r="BF124" s="131">
        <f t="shared" si="81"/>
        <v>0.66666666666666663</v>
      </c>
      <c r="BG124" s="156">
        <f t="shared" si="82"/>
        <v>67165</v>
      </c>
      <c r="BH124" s="536"/>
      <c r="BI124" s="226" t="s">
        <v>122</v>
      </c>
      <c r="BJ124" s="121">
        <f t="shared" si="83"/>
        <v>1589</v>
      </c>
      <c r="BK124" s="130">
        <f t="shared" si="67"/>
        <v>1010</v>
      </c>
      <c r="BL124" s="130">
        <f t="shared" si="68"/>
        <v>95034590</v>
      </c>
      <c r="BM124" s="131">
        <f t="shared" si="125"/>
        <v>4.0242250378516219E-2</v>
      </c>
      <c r="BN124" s="131">
        <f t="shared" si="84"/>
        <v>0.63561988672120828</v>
      </c>
      <c r="BO124" s="130">
        <f t="shared" si="85"/>
        <v>94093.653465346535</v>
      </c>
      <c r="BP124" s="182"/>
    </row>
    <row r="125" spans="2:68" s="75" customFormat="1">
      <c r="B125" s="546"/>
      <c r="C125" s="549"/>
      <c r="D125" s="536"/>
      <c r="E125" s="226" t="s">
        <v>123</v>
      </c>
      <c r="F125" s="121">
        <v>8</v>
      </c>
      <c r="G125" s="130">
        <v>5</v>
      </c>
      <c r="H125" s="130">
        <v>400990</v>
      </c>
      <c r="I125" s="131">
        <f t="shared" si="118"/>
        <v>0.11627906976744186</v>
      </c>
      <c r="J125" s="131">
        <f t="shared" si="69"/>
        <v>0.625</v>
      </c>
      <c r="K125" s="156">
        <f t="shared" si="70"/>
        <v>80198</v>
      </c>
      <c r="L125" s="536"/>
      <c r="M125" s="226" t="s">
        <v>123</v>
      </c>
      <c r="N125" s="121">
        <v>56</v>
      </c>
      <c r="O125" s="130">
        <v>26</v>
      </c>
      <c r="P125" s="130">
        <v>2680540</v>
      </c>
      <c r="Q125" s="131">
        <f t="shared" si="119"/>
        <v>0.19259259259259259</v>
      </c>
      <c r="R125" s="131">
        <f t="shared" si="71"/>
        <v>0.4642857142857143</v>
      </c>
      <c r="S125" s="125">
        <f t="shared" si="72"/>
        <v>103097.69230769231</v>
      </c>
      <c r="T125" s="536"/>
      <c r="U125" s="226" t="s">
        <v>123</v>
      </c>
      <c r="V125" s="121">
        <v>3078</v>
      </c>
      <c r="W125" s="130">
        <v>1962</v>
      </c>
      <c r="X125" s="130">
        <v>149735920</v>
      </c>
      <c r="Y125" s="131">
        <f t="shared" si="120"/>
        <v>0.23985330073349634</v>
      </c>
      <c r="Z125" s="131">
        <f t="shared" si="73"/>
        <v>0.63742690058479534</v>
      </c>
      <c r="AA125" s="130">
        <f t="shared" si="74"/>
        <v>76318.002038735984</v>
      </c>
      <c r="AB125" s="536"/>
      <c r="AC125" s="226" t="s">
        <v>123</v>
      </c>
      <c r="AD125" s="121">
        <v>3128</v>
      </c>
      <c r="AE125" s="130">
        <v>2016</v>
      </c>
      <c r="AF125" s="130">
        <v>171147440</v>
      </c>
      <c r="AG125" s="131">
        <f t="shared" si="121"/>
        <v>0.26359832635983266</v>
      </c>
      <c r="AH125" s="131">
        <f t="shared" si="75"/>
        <v>0.64450127877237851</v>
      </c>
      <c r="AI125" s="125">
        <f t="shared" si="76"/>
        <v>84894.563492063491</v>
      </c>
      <c r="AJ125" s="536"/>
      <c r="AK125" s="226" t="s">
        <v>123</v>
      </c>
      <c r="AL125" s="121">
        <v>1891</v>
      </c>
      <c r="AM125" s="130">
        <v>1146</v>
      </c>
      <c r="AN125" s="130">
        <v>100912690</v>
      </c>
      <c r="AO125" s="131">
        <f t="shared" si="122"/>
        <v>0.22308740510025307</v>
      </c>
      <c r="AP125" s="131">
        <f t="shared" si="77"/>
        <v>0.60602855631940777</v>
      </c>
      <c r="AQ125" s="125">
        <f t="shared" si="78"/>
        <v>88056.448516579403</v>
      </c>
      <c r="AR125" s="536"/>
      <c r="AS125" s="226" t="s">
        <v>123</v>
      </c>
      <c r="AT125" s="121">
        <v>816</v>
      </c>
      <c r="AU125" s="130">
        <v>456</v>
      </c>
      <c r="AV125" s="130">
        <v>41535610</v>
      </c>
      <c r="AW125" s="131">
        <f t="shared" si="123"/>
        <v>0.16250890947968638</v>
      </c>
      <c r="AX125" s="131">
        <f t="shared" si="79"/>
        <v>0.55882352941176472</v>
      </c>
      <c r="AY125" s="130">
        <f t="shared" si="80"/>
        <v>91086.864035087725</v>
      </c>
      <c r="AZ125" s="536"/>
      <c r="BA125" s="226" t="s">
        <v>123</v>
      </c>
      <c r="BB125" s="121">
        <v>220</v>
      </c>
      <c r="BC125" s="130">
        <v>116</v>
      </c>
      <c r="BD125" s="130">
        <v>10153890</v>
      </c>
      <c r="BE125" s="131">
        <f t="shared" si="124"/>
        <v>0.10095735422106179</v>
      </c>
      <c r="BF125" s="131">
        <f t="shared" si="81"/>
        <v>0.52727272727272723</v>
      </c>
      <c r="BG125" s="156">
        <f t="shared" si="82"/>
        <v>87533.534482758623</v>
      </c>
      <c r="BH125" s="536"/>
      <c r="BI125" s="226" t="s">
        <v>123</v>
      </c>
      <c r="BJ125" s="121">
        <f t="shared" si="83"/>
        <v>9197</v>
      </c>
      <c r="BK125" s="130">
        <f t="shared" si="67"/>
        <v>5727</v>
      </c>
      <c r="BL125" s="130">
        <f t="shared" si="68"/>
        <v>476567080</v>
      </c>
      <c r="BM125" s="131">
        <f t="shared" si="125"/>
        <v>0.22818551278986374</v>
      </c>
      <c r="BN125" s="131">
        <f t="shared" si="84"/>
        <v>0.62270305534413395</v>
      </c>
      <c r="BO125" s="130">
        <f t="shared" si="85"/>
        <v>83214.08765496769</v>
      </c>
      <c r="BP125" s="182"/>
    </row>
    <row r="126" spans="2:68" s="75" customFormat="1">
      <c r="B126" s="546"/>
      <c r="C126" s="549"/>
      <c r="D126" s="536"/>
      <c r="E126" s="226" t="s">
        <v>124</v>
      </c>
      <c r="F126" s="121">
        <v>5</v>
      </c>
      <c r="G126" s="130">
        <v>2</v>
      </c>
      <c r="H126" s="130">
        <v>65750</v>
      </c>
      <c r="I126" s="131">
        <f t="shared" si="118"/>
        <v>4.6511627906976744E-2</v>
      </c>
      <c r="J126" s="131">
        <f t="shared" si="69"/>
        <v>0.4</v>
      </c>
      <c r="K126" s="156">
        <f t="shared" si="70"/>
        <v>32875</v>
      </c>
      <c r="L126" s="536"/>
      <c r="M126" s="226" t="s">
        <v>124</v>
      </c>
      <c r="N126" s="121">
        <v>23</v>
      </c>
      <c r="O126" s="130">
        <v>14</v>
      </c>
      <c r="P126" s="130">
        <v>1522580</v>
      </c>
      <c r="Q126" s="131">
        <f t="shared" si="119"/>
        <v>0.1037037037037037</v>
      </c>
      <c r="R126" s="131">
        <f t="shared" si="71"/>
        <v>0.60869565217391308</v>
      </c>
      <c r="S126" s="125">
        <f t="shared" si="72"/>
        <v>108755.71428571429</v>
      </c>
      <c r="T126" s="536"/>
      <c r="U126" s="226" t="s">
        <v>124</v>
      </c>
      <c r="V126" s="121">
        <v>523</v>
      </c>
      <c r="W126" s="130">
        <v>329</v>
      </c>
      <c r="X126" s="130">
        <v>27653750</v>
      </c>
      <c r="Y126" s="131">
        <f t="shared" si="120"/>
        <v>4.0220048899755501E-2</v>
      </c>
      <c r="Z126" s="131">
        <f t="shared" si="73"/>
        <v>0.62906309751434031</v>
      </c>
      <c r="AA126" s="130">
        <f t="shared" si="74"/>
        <v>84053.951367781148</v>
      </c>
      <c r="AB126" s="536"/>
      <c r="AC126" s="226" t="s">
        <v>124</v>
      </c>
      <c r="AD126" s="121">
        <v>733</v>
      </c>
      <c r="AE126" s="130">
        <v>457</v>
      </c>
      <c r="AF126" s="130">
        <v>39809040</v>
      </c>
      <c r="AG126" s="131">
        <f t="shared" si="121"/>
        <v>5.9754184100418412E-2</v>
      </c>
      <c r="AH126" s="131">
        <f t="shared" si="75"/>
        <v>0.62346521145975442</v>
      </c>
      <c r="AI126" s="125">
        <f t="shared" si="76"/>
        <v>87109.496717724294</v>
      </c>
      <c r="AJ126" s="536"/>
      <c r="AK126" s="226" t="s">
        <v>124</v>
      </c>
      <c r="AL126" s="121">
        <v>638</v>
      </c>
      <c r="AM126" s="130">
        <v>384</v>
      </c>
      <c r="AN126" s="130">
        <v>35771230</v>
      </c>
      <c r="AO126" s="131">
        <f t="shared" si="122"/>
        <v>7.4751800661864903E-2</v>
      </c>
      <c r="AP126" s="131">
        <f t="shared" si="77"/>
        <v>0.60188087774294674</v>
      </c>
      <c r="AQ126" s="125">
        <f t="shared" si="78"/>
        <v>93154.244791666672</v>
      </c>
      <c r="AR126" s="536"/>
      <c r="AS126" s="226" t="s">
        <v>124</v>
      </c>
      <c r="AT126" s="121">
        <v>397</v>
      </c>
      <c r="AU126" s="130">
        <v>213</v>
      </c>
      <c r="AV126" s="130">
        <v>24249130</v>
      </c>
      <c r="AW126" s="131">
        <f t="shared" si="123"/>
        <v>7.5908766928011406E-2</v>
      </c>
      <c r="AX126" s="131">
        <f t="shared" si="79"/>
        <v>0.53652392947103278</v>
      </c>
      <c r="AY126" s="130">
        <f t="shared" si="80"/>
        <v>113845.68075117371</v>
      </c>
      <c r="AZ126" s="536"/>
      <c r="BA126" s="226" t="s">
        <v>124</v>
      </c>
      <c r="BB126" s="121">
        <v>169</v>
      </c>
      <c r="BC126" s="130">
        <v>99</v>
      </c>
      <c r="BD126" s="130">
        <v>10189810</v>
      </c>
      <c r="BE126" s="131">
        <f t="shared" si="124"/>
        <v>8.6161879895561358E-2</v>
      </c>
      <c r="BF126" s="131">
        <f t="shared" si="81"/>
        <v>0.58579881656804733</v>
      </c>
      <c r="BG126" s="156">
        <f t="shared" si="82"/>
        <v>102927.37373737374</v>
      </c>
      <c r="BH126" s="536"/>
      <c r="BI126" s="226" t="s">
        <v>124</v>
      </c>
      <c r="BJ126" s="121">
        <f t="shared" si="83"/>
        <v>2488</v>
      </c>
      <c r="BK126" s="130">
        <f t="shared" si="67"/>
        <v>1498</v>
      </c>
      <c r="BL126" s="130">
        <f t="shared" si="68"/>
        <v>139261290</v>
      </c>
      <c r="BM126" s="131">
        <f t="shared" si="125"/>
        <v>5.968603075942306E-2</v>
      </c>
      <c r="BN126" s="131">
        <f t="shared" si="84"/>
        <v>0.60209003215434087</v>
      </c>
      <c r="BO126" s="130">
        <f t="shared" si="85"/>
        <v>92964.813084112146</v>
      </c>
      <c r="BP126" s="182"/>
    </row>
    <row r="127" spans="2:68" s="75" customFormat="1">
      <c r="B127" s="546"/>
      <c r="C127" s="549"/>
      <c r="D127" s="536"/>
      <c r="E127" s="223" t="s">
        <v>117</v>
      </c>
      <c r="F127" s="121">
        <v>4</v>
      </c>
      <c r="G127" s="130">
        <v>2</v>
      </c>
      <c r="H127" s="130">
        <v>512260</v>
      </c>
      <c r="I127" s="131">
        <f t="shared" si="118"/>
        <v>4.6511627906976744E-2</v>
      </c>
      <c r="J127" s="131">
        <f t="shared" si="69"/>
        <v>0.5</v>
      </c>
      <c r="K127" s="156">
        <f t="shared" si="70"/>
        <v>256130</v>
      </c>
      <c r="L127" s="536"/>
      <c r="M127" s="227" t="s">
        <v>117</v>
      </c>
      <c r="N127" s="121">
        <v>7</v>
      </c>
      <c r="O127" s="130">
        <v>4</v>
      </c>
      <c r="P127" s="130">
        <v>898350</v>
      </c>
      <c r="Q127" s="131">
        <f t="shared" si="119"/>
        <v>2.9629629629629631E-2</v>
      </c>
      <c r="R127" s="131">
        <f t="shared" si="71"/>
        <v>0.5714285714285714</v>
      </c>
      <c r="S127" s="125">
        <f t="shared" si="72"/>
        <v>224587.5</v>
      </c>
      <c r="T127" s="536"/>
      <c r="U127" s="227" t="s">
        <v>117</v>
      </c>
      <c r="V127" s="121">
        <v>650</v>
      </c>
      <c r="W127" s="130">
        <v>364</v>
      </c>
      <c r="X127" s="130">
        <v>24574450</v>
      </c>
      <c r="Y127" s="131">
        <f t="shared" si="120"/>
        <v>4.4498777506112468E-2</v>
      </c>
      <c r="Z127" s="131">
        <f t="shared" si="73"/>
        <v>0.56000000000000005</v>
      </c>
      <c r="AA127" s="130">
        <f t="shared" si="74"/>
        <v>67512.225274725279</v>
      </c>
      <c r="AB127" s="536"/>
      <c r="AC127" s="227" t="s">
        <v>117</v>
      </c>
      <c r="AD127" s="121">
        <v>375</v>
      </c>
      <c r="AE127" s="130">
        <v>194</v>
      </c>
      <c r="AF127" s="130">
        <v>19312640</v>
      </c>
      <c r="AG127" s="131">
        <f t="shared" si="121"/>
        <v>2.5366108786610879E-2</v>
      </c>
      <c r="AH127" s="131">
        <f t="shared" si="75"/>
        <v>0.51733333333333331</v>
      </c>
      <c r="AI127" s="125">
        <f t="shared" si="76"/>
        <v>99549.690721649487</v>
      </c>
      <c r="AJ127" s="536"/>
      <c r="AK127" s="227" t="s">
        <v>117</v>
      </c>
      <c r="AL127" s="121">
        <v>189</v>
      </c>
      <c r="AM127" s="130">
        <v>83</v>
      </c>
      <c r="AN127" s="130">
        <v>7918910</v>
      </c>
      <c r="AO127" s="131">
        <f t="shared" si="122"/>
        <v>1.6157290247226008E-2</v>
      </c>
      <c r="AP127" s="131">
        <f t="shared" si="77"/>
        <v>0.43915343915343913</v>
      </c>
      <c r="AQ127" s="125">
        <f t="shared" si="78"/>
        <v>95408.554216867473</v>
      </c>
      <c r="AR127" s="536"/>
      <c r="AS127" s="227" t="s">
        <v>117</v>
      </c>
      <c r="AT127" s="121">
        <v>108</v>
      </c>
      <c r="AU127" s="130">
        <v>51</v>
      </c>
      <c r="AV127" s="130">
        <v>5471820</v>
      </c>
      <c r="AW127" s="131">
        <f t="shared" si="123"/>
        <v>1.8175338560228082E-2</v>
      </c>
      <c r="AX127" s="131">
        <f t="shared" si="79"/>
        <v>0.47222222222222221</v>
      </c>
      <c r="AY127" s="130">
        <f t="shared" si="80"/>
        <v>107290.58823529411</v>
      </c>
      <c r="AZ127" s="536"/>
      <c r="BA127" s="227" t="s">
        <v>117</v>
      </c>
      <c r="BB127" s="121">
        <v>52</v>
      </c>
      <c r="BC127" s="130">
        <v>24</v>
      </c>
      <c r="BD127" s="130">
        <v>1816070</v>
      </c>
      <c r="BE127" s="131">
        <f t="shared" si="124"/>
        <v>2.0887728459530026E-2</v>
      </c>
      <c r="BF127" s="131">
        <f t="shared" si="81"/>
        <v>0.46153846153846156</v>
      </c>
      <c r="BG127" s="156">
        <f t="shared" si="82"/>
        <v>75669.583333333328</v>
      </c>
      <c r="BH127" s="536"/>
      <c r="BI127" s="227" t="s">
        <v>117</v>
      </c>
      <c r="BJ127" s="121">
        <f t="shared" si="83"/>
        <v>1385</v>
      </c>
      <c r="BK127" s="130">
        <f t="shared" si="67"/>
        <v>722</v>
      </c>
      <c r="BL127" s="130">
        <f t="shared" si="68"/>
        <v>60504500</v>
      </c>
      <c r="BM127" s="131">
        <f t="shared" si="125"/>
        <v>2.8767232448800702E-2</v>
      </c>
      <c r="BN127" s="131">
        <f t="shared" si="84"/>
        <v>0.52129963898916964</v>
      </c>
      <c r="BO127" s="130">
        <f t="shared" si="85"/>
        <v>83801.246537396117</v>
      </c>
      <c r="BP127" s="182"/>
    </row>
    <row r="128" spans="2:68" s="75" customFormat="1">
      <c r="B128" s="546">
        <v>12</v>
      </c>
      <c r="C128" s="547" t="s">
        <v>74</v>
      </c>
      <c r="D128" s="539">
        <f>BS19</f>
        <v>24</v>
      </c>
      <c r="E128" s="224" t="s">
        <v>104</v>
      </c>
      <c r="F128" s="120">
        <v>12</v>
      </c>
      <c r="G128" s="128">
        <v>5</v>
      </c>
      <c r="H128" s="128">
        <v>1055300</v>
      </c>
      <c r="I128" s="129">
        <f>IFERROR(G128/$D$128,"-")</f>
        <v>0.20833333333333334</v>
      </c>
      <c r="J128" s="129">
        <f t="shared" si="69"/>
        <v>0.41666666666666669</v>
      </c>
      <c r="K128" s="155">
        <f t="shared" si="70"/>
        <v>211060</v>
      </c>
      <c r="L128" s="539">
        <f>BT19</f>
        <v>75</v>
      </c>
      <c r="M128" s="224" t="s">
        <v>104</v>
      </c>
      <c r="N128" s="120">
        <v>40</v>
      </c>
      <c r="O128" s="128">
        <v>26</v>
      </c>
      <c r="P128" s="128">
        <v>2701660</v>
      </c>
      <c r="Q128" s="129">
        <f>IFERROR(O128/$L$128,"-")</f>
        <v>0.34666666666666668</v>
      </c>
      <c r="R128" s="129">
        <f t="shared" si="71"/>
        <v>0.65</v>
      </c>
      <c r="S128" s="124">
        <f t="shared" si="72"/>
        <v>103910</v>
      </c>
      <c r="T128" s="539">
        <f>BU19</f>
        <v>4104</v>
      </c>
      <c r="U128" s="224" t="s">
        <v>104</v>
      </c>
      <c r="V128" s="120">
        <v>1963</v>
      </c>
      <c r="W128" s="128">
        <v>1227</v>
      </c>
      <c r="X128" s="128">
        <v>88306950</v>
      </c>
      <c r="Y128" s="129">
        <f>IFERROR(W128/$T$128,"-")</f>
        <v>0.29897660818713451</v>
      </c>
      <c r="Z128" s="129">
        <f t="shared" si="73"/>
        <v>0.62506367804381047</v>
      </c>
      <c r="AA128" s="128">
        <f t="shared" si="74"/>
        <v>71969.804400977999</v>
      </c>
      <c r="AB128" s="539">
        <f>BV19</f>
        <v>3613</v>
      </c>
      <c r="AC128" s="224" t="s">
        <v>104</v>
      </c>
      <c r="AD128" s="120">
        <v>1807</v>
      </c>
      <c r="AE128" s="128">
        <v>1126</v>
      </c>
      <c r="AF128" s="128">
        <v>100706930</v>
      </c>
      <c r="AG128" s="129">
        <f>IFERROR(AE128/$AB$128,"-")</f>
        <v>0.31165236645446998</v>
      </c>
      <c r="AH128" s="129">
        <f t="shared" si="75"/>
        <v>0.62313226342003325</v>
      </c>
      <c r="AI128" s="124">
        <f t="shared" si="76"/>
        <v>89437.770870337481</v>
      </c>
      <c r="AJ128" s="539">
        <f>BW19</f>
        <v>2784</v>
      </c>
      <c r="AK128" s="224" t="s">
        <v>104</v>
      </c>
      <c r="AL128" s="120">
        <v>1337</v>
      </c>
      <c r="AM128" s="128">
        <v>803</v>
      </c>
      <c r="AN128" s="128">
        <v>73878850</v>
      </c>
      <c r="AO128" s="129">
        <f>IFERROR(AM128/$AJ$128,"-")</f>
        <v>0.28843390804597702</v>
      </c>
      <c r="AP128" s="129">
        <f t="shared" si="77"/>
        <v>0.60059835452505606</v>
      </c>
      <c r="AQ128" s="124">
        <f t="shared" si="78"/>
        <v>92003.549190535487</v>
      </c>
      <c r="AR128" s="539">
        <f>BX19</f>
        <v>1627</v>
      </c>
      <c r="AS128" s="224" t="s">
        <v>104</v>
      </c>
      <c r="AT128" s="120">
        <v>668</v>
      </c>
      <c r="AU128" s="128">
        <v>351</v>
      </c>
      <c r="AV128" s="128">
        <v>30376860</v>
      </c>
      <c r="AW128" s="129">
        <f>IFERROR(AU128/$AR$128,"-")</f>
        <v>0.21573448063921327</v>
      </c>
      <c r="AX128" s="129">
        <f t="shared" si="79"/>
        <v>0.52544910179640714</v>
      </c>
      <c r="AY128" s="128">
        <f t="shared" si="80"/>
        <v>86543.760683760687</v>
      </c>
      <c r="AZ128" s="539">
        <f>BY19</f>
        <v>745</v>
      </c>
      <c r="BA128" s="224" t="s">
        <v>104</v>
      </c>
      <c r="BB128" s="120">
        <v>217</v>
      </c>
      <c r="BC128" s="128">
        <v>109</v>
      </c>
      <c r="BD128" s="128">
        <v>9322820</v>
      </c>
      <c r="BE128" s="129">
        <f>IFERROR(BC128/$AZ$128,"-")</f>
        <v>0.14630872483221477</v>
      </c>
      <c r="BF128" s="129">
        <f t="shared" si="81"/>
        <v>0.50230414746543783</v>
      </c>
      <c r="BG128" s="155">
        <f t="shared" si="82"/>
        <v>85530.458715596324</v>
      </c>
      <c r="BH128" s="539">
        <f>BZ19</f>
        <v>12972</v>
      </c>
      <c r="BI128" s="224" t="s">
        <v>104</v>
      </c>
      <c r="BJ128" s="120">
        <f t="shared" si="83"/>
        <v>6044</v>
      </c>
      <c r="BK128" s="128">
        <f t="shared" si="67"/>
        <v>3647</v>
      </c>
      <c r="BL128" s="128">
        <f t="shared" si="68"/>
        <v>306349370</v>
      </c>
      <c r="BM128" s="129">
        <f>IFERROR(BK128/$BH$128,"-")</f>
        <v>0.28114400246685167</v>
      </c>
      <c r="BN128" s="129">
        <f t="shared" si="84"/>
        <v>0.60340833884844469</v>
      </c>
      <c r="BO128" s="128">
        <f t="shared" si="85"/>
        <v>84000.37565122018</v>
      </c>
      <c r="BP128" s="182"/>
    </row>
    <row r="129" spans="2:68" s="75" customFormat="1">
      <c r="B129" s="546"/>
      <c r="C129" s="547"/>
      <c r="D129" s="539"/>
      <c r="E129" s="225" t="s">
        <v>136</v>
      </c>
      <c r="F129" s="121">
        <v>10</v>
      </c>
      <c r="G129" s="130">
        <v>5</v>
      </c>
      <c r="H129" s="130">
        <v>862520</v>
      </c>
      <c r="I129" s="131">
        <f t="shared" ref="I129:I138" si="126">IFERROR(G129/$D$128,"-")</f>
        <v>0.20833333333333334</v>
      </c>
      <c r="J129" s="131">
        <f t="shared" si="69"/>
        <v>0.5</v>
      </c>
      <c r="K129" s="156">
        <f t="shared" si="70"/>
        <v>172504</v>
      </c>
      <c r="L129" s="539"/>
      <c r="M129" s="225" t="s">
        <v>136</v>
      </c>
      <c r="N129" s="121">
        <v>32</v>
      </c>
      <c r="O129" s="130">
        <v>23</v>
      </c>
      <c r="P129" s="130">
        <v>2286010</v>
      </c>
      <c r="Q129" s="131">
        <f t="shared" ref="Q129:Q138" si="127">IFERROR(O129/$L$128,"-")</f>
        <v>0.30666666666666664</v>
      </c>
      <c r="R129" s="131">
        <f t="shared" si="71"/>
        <v>0.71875</v>
      </c>
      <c r="S129" s="125">
        <f t="shared" si="72"/>
        <v>99391.739130434784</v>
      </c>
      <c r="T129" s="539"/>
      <c r="U129" s="225" t="s">
        <v>136</v>
      </c>
      <c r="V129" s="121">
        <v>1824</v>
      </c>
      <c r="W129" s="130">
        <v>1175</v>
      </c>
      <c r="X129" s="130">
        <v>85573460</v>
      </c>
      <c r="Y129" s="131">
        <f t="shared" ref="Y129:Y138" si="128">IFERROR(W129/$T$128,"-")</f>
        <v>0.28630604288499023</v>
      </c>
      <c r="Z129" s="131">
        <f t="shared" si="73"/>
        <v>0.64418859649122806</v>
      </c>
      <c r="AA129" s="130">
        <f t="shared" si="74"/>
        <v>72828.47659574468</v>
      </c>
      <c r="AB129" s="539"/>
      <c r="AC129" s="225" t="s">
        <v>136</v>
      </c>
      <c r="AD129" s="121">
        <v>1656</v>
      </c>
      <c r="AE129" s="130">
        <v>1070</v>
      </c>
      <c r="AF129" s="130">
        <v>90382420</v>
      </c>
      <c r="AG129" s="131">
        <f t="shared" ref="AG129:AG138" si="129">IFERROR(AE129/$AB$128,"-")</f>
        <v>0.29615278162192082</v>
      </c>
      <c r="AH129" s="131">
        <f t="shared" si="75"/>
        <v>0.64613526570048307</v>
      </c>
      <c r="AI129" s="125">
        <f t="shared" si="76"/>
        <v>84469.551401869161</v>
      </c>
      <c r="AJ129" s="539"/>
      <c r="AK129" s="225" t="s">
        <v>136</v>
      </c>
      <c r="AL129" s="121">
        <v>1091</v>
      </c>
      <c r="AM129" s="130">
        <v>668</v>
      </c>
      <c r="AN129" s="130">
        <v>59362580</v>
      </c>
      <c r="AO129" s="131">
        <f t="shared" ref="AO129:AO138" si="130">IFERROR(AM129/$AJ$128,"-")</f>
        <v>0.23994252873563218</v>
      </c>
      <c r="AP129" s="131">
        <f t="shared" si="77"/>
        <v>0.61228230980751608</v>
      </c>
      <c r="AQ129" s="125">
        <f t="shared" si="78"/>
        <v>88866.137724550892</v>
      </c>
      <c r="AR129" s="539"/>
      <c r="AS129" s="225" t="s">
        <v>136</v>
      </c>
      <c r="AT129" s="121">
        <v>470</v>
      </c>
      <c r="AU129" s="130">
        <v>254</v>
      </c>
      <c r="AV129" s="130">
        <v>23478680</v>
      </c>
      <c r="AW129" s="131">
        <f t="shared" ref="AW129:AW138" si="131">IFERROR(AU129/$AR$128,"-")</f>
        <v>0.15611555009219422</v>
      </c>
      <c r="AX129" s="131">
        <f t="shared" si="79"/>
        <v>0.54042553191489362</v>
      </c>
      <c r="AY129" s="130">
        <f t="shared" si="80"/>
        <v>92435.748031496056</v>
      </c>
      <c r="AZ129" s="539"/>
      <c r="BA129" s="225" t="s">
        <v>136</v>
      </c>
      <c r="BB129" s="121">
        <v>140</v>
      </c>
      <c r="BC129" s="130">
        <v>64</v>
      </c>
      <c r="BD129" s="130">
        <v>4996450</v>
      </c>
      <c r="BE129" s="131">
        <f t="shared" ref="BE129:BE138" si="132">IFERROR(BC129/$AZ$128,"-")</f>
        <v>8.5906040268456371E-2</v>
      </c>
      <c r="BF129" s="131">
        <f t="shared" si="81"/>
        <v>0.45714285714285713</v>
      </c>
      <c r="BG129" s="156">
        <f t="shared" si="82"/>
        <v>78069.53125</v>
      </c>
      <c r="BH129" s="539"/>
      <c r="BI129" s="225" t="s">
        <v>136</v>
      </c>
      <c r="BJ129" s="121">
        <f t="shared" si="83"/>
        <v>5223</v>
      </c>
      <c r="BK129" s="130">
        <f t="shared" si="67"/>
        <v>3259</v>
      </c>
      <c r="BL129" s="130">
        <f t="shared" si="68"/>
        <v>266942120</v>
      </c>
      <c r="BM129" s="131">
        <f t="shared" ref="BM129:BM138" si="133">IFERROR(BK129/$BH$128,"-")</f>
        <v>0.25123342584027136</v>
      </c>
      <c r="BN129" s="131">
        <f t="shared" si="84"/>
        <v>0.62397089795136895</v>
      </c>
      <c r="BO129" s="130">
        <f t="shared" si="85"/>
        <v>81909.211414544334</v>
      </c>
      <c r="BP129" s="182"/>
    </row>
    <row r="130" spans="2:68" s="75" customFormat="1">
      <c r="B130" s="546"/>
      <c r="C130" s="547"/>
      <c r="D130" s="539"/>
      <c r="E130" s="226" t="s">
        <v>103</v>
      </c>
      <c r="F130" s="121">
        <v>13</v>
      </c>
      <c r="G130" s="130">
        <v>7</v>
      </c>
      <c r="H130" s="130">
        <v>285040</v>
      </c>
      <c r="I130" s="131">
        <f t="shared" si="126"/>
        <v>0.29166666666666669</v>
      </c>
      <c r="J130" s="131">
        <f t="shared" si="69"/>
        <v>0.53846153846153844</v>
      </c>
      <c r="K130" s="156">
        <f t="shared" si="70"/>
        <v>40720</v>
      </c>
      <c r="L130" s="539"/>
      <c r="M130" s="226" t="s">
        <v>103</v>
      </c>
      <c r="N130" s="121">
        <v>46</v>
      </c>
      <c r="O130" s="130">
        <v>28</v>
      </c>
      <c r="P130" s="130">
        <v>3172380</v>
      </c>
      <c r="Q130" s="131">
        <f t="shared" si="127"/>
        <v>0.37333333333333335</v>
      </c>
      <c r="R130" s="131">
        <f t="shared" si="71"/>
        <v>0.60869565217391308</v>
      </c>
      <c r="S130" s="125">
        <f t="shared" si="72"/>
        <v>113299.28571428571</v>
      </c>
      <c r="T130" s="539"/>
      <c r="U130" s="226" t="s">
        <v>103</v>
      </c>
      <c r="V130" s="121">
        <v>2445</v>
      </c>
      <c r="W130" s="130">
        <v>1492</v>
      </c>
      <c r="X130" s="130">
        <v>108910330</v>
      </c>
      <c r="Y130" s="131">
        <f t="shared" si="128"/>
        <v>0.3635477582846004</v>
      </c>
      <c r="Z130" s="131">
        <f t="shared" si="73"/>
        <v>0.61022494887525558</v>
      </c>
      <c r="AA130" s="130">
        <f t="shared" si="74"/>
        <v>72996.199731903485</v>
      </c>
      <c r="AB130" s="539"/>
      <c r="AC130" s="226" t="s">
        <v>103</v>
      </c>
      <c r="AD130" s="121">
        <v>2338</v>
      </c>
      <c r="AE130" s="130">
        <v>1454</v>
      </c>
      <c r="AF130" s="130">
        <v>130473610</v>
      </c>
      <c r="AG130" s="131">
        <f t="shared" si="129"/>
        <v>0.40243564904511486</v>
      </c>
      <c r="AH130" s="131">
        <f t="shared" si="75"/>
        <v>0.62189905902480758</v>
      </c>
      <c r="AI130" s="125">
        <f t="shared" si="76"/>
        <v>89734.257221458043</v>
      </c>
      <c r="AJ130" s="539"/>
      <c r="AK130" s="226" t="s">
        <v>103</v>
      </c>
      <c r="AL130" s="121">
        <v>1780</v>
      </c>
      <c r="AM130" s="130">
        <v>1037</v>
      </c>
      <c r="AN130" s="130">
        <v>96793830</v>
      </c>
      <c r="AO130" s="131">
        <f t="shared" si="130"/>
        <v>0.37248563218390807</v>
      </c>
      <c r="AP130" s="131">
        <f t="shared" si="77"/>
        <v>0.58258426966292132</v>
      </c>
      <c r="AQ130" s="125">
        <f t="shared" si="78"/>
        <v>93340.24108003857</v>
      </c>
      <c r="AR130" s="539"/>
      <c r="AS130" s="226" t="s">
        <v>103</v>
      </c>
      <c r="AT130" s="121">
        <v>988</v>
      </c>
      <c r="AU130" s="130">
        <v>536</v>
      </c>
      <c r="AV130" s="130">
        <v>53907920</v>
      </c>
      <c r="AW130" s="131">
        <f t="shared" si="131"/>
        <v>0.32944068838352797</v>
      </c>
      <c r="AX130" s="131">
        <f t="shared" si="79"/>
        <v>0.54251012145748989</v>
      </c>
      <c r="AY130" s="130">
        <f t="shared" si="80"/>
        <v>100574.4776119403</v>
      </c>
      <c r="AZ130" s="539"/>
      <c r="BA130" s="226" t="s">
        <v>103</v>
      </c>
      <c r="BB130" s="121">
        <v>351</v>
      </c>
      <c r="BC130" s="130">
        <v>172</v>
      </c>
      <c r="BD130" s="130">
        <v>14844820</v>
      </c>
      <c r="BE130" s="131">
        <f t="shared" si="132"/>
        <v>0.23087248322147652</v>
      </c>
      <c r="BF130" s="131">
        <f t="shared" si="81"/>
        <v>0.49002849002849003</v>
      </c>
      <c r="BG130" s="156">
        <f t="shared" si="82"/>
        <v>86307.093023255817</v>
      </c>
      <c r="BH130" s="539"/>
      <c r="BI130" s="226" t="s">
        <v>103</v>
      </c>
      <c r="BJ130" s="121">
        <f t="shared" si="83"/>
        <v>7961</v>
      </c>
      <c r="BK130" s="130">
        <f t="shared" si="67"/>
        <v>4726</v>
      </c>
      <c r="BL130" s="130">
        <f t="shared" si="68"/>
        <v>408387930</v>
      </c>
      <c r="BM130" s="131">
        <f t="shared" si="133"/>
        <v>0.3643231575701511</v>
      </c>
      <c r="BN130" s="131">
        <f t="shared" si="84"/>
        <v>0.59364401457103377</v>
      </c>
      <c r="BO130" s="130">
        <f t="shared" si="85"/>
        <v>86413.019466779515</v>
      </c>
      <c r="BP130" s="182"/>
    </row>
    <row r="131" spans="2:68" s="75" customFormat="1">
      <c r="B131" s="546"/>
      <c r="C131" s="547"/>
      <c r="D131" s="539"/>
      <c r="E131" s="226" t="s">
        <v>106</v>
      </c>
      <c r="F131" s="121">
        <v>3</v>
      </c>
      <c r="G131" s="130">
        <v>2</v>
      </c>
      <c r="H131" s="130">
        <v>132880</v>
      </c>
      <c r="I131" s="131">
        <f t="shared" si="126"/>
        <v>8.3333333333333329E-2</v>
      </c>
      <c r="J131" s="131">
        <f t="shared" si="69"/>
        <v>0.66666666666666663</v>
      </c>
      <c r="K131" s="156">
        <f t="shared" si="70"/>
        <v>66440</v>
      </c>
      <c r="L131" s="539"/>
      <c r="M131" s="226" t="s">
        <v>106</v>
      </c>
      <c r="N131" s="121">
        <v>23</v>
      </c>
      <c r="O131" s="130">
        <v>15</v>
      </c>
      <c r="P131" s="130">
        <v>1312390</v>
      </c>
      <c r="Q131" s="131">
        <f t="shared" si="127"/>
        <v>0.2</v>
      </c>
      <c r="R131" s="131">
        <f t="shared" si="71"/>
        <v>0.65217391304347827</v>
      </c>
      <c r="S131" s="125">
        <f t="shared" si="72"/>
        <v>87492.666666666672</v>
      </c>
      <c r="T131" s="539"/>
      <c r="U131" s="226" t="s">
        <v>106</v>
      </c>
      <c r="V131" s="121">
        <v>770</v>
      </c>
      <c r="W131" s="130">
        <v>488</v>
      </c>
      <c r="X131" s="130">
        <v>35160440</v>
      </c>
      <c r="Y131" s="131">
        <f t="shared" si="128"/>
        <v>0.1189083820662768</v>
      </c>
      <c r="Z131" s="131">
        <f t="shared" si="73"/>
        <v>0.63376623376623376</v>
      </c>
      <c r="AA131" s="130">
        <f t="shared" si="74"/>
        <v>72050.081967213118</v>
      </c>
      <c r="AB131" s="539"/>
      <c r="AC131" s="226" t="s">
        <v>106</v>
      </c>
      <c r="AD131" s="121">
        <v>875</v>
      </c>
      <c r="AE131" s="130">
        <v>558</v>
      </c>
      <c r="AF131" s="130">
        <v>48246680</v>
      </c>
      <c r="AG131" s="131">
        <f t="shared" si="129"/>
        <v>0.1544422917243288</v>
      </c>
      <c r="AH131" s="131">
        <f t="shared" si="75"/>
        <v>0.63771428571428568</v>
      </c>
      <c r="AI131" s="125">
        <f t="shared" si="76"/>
        <v>86463.584229390675</v>
      </c>
      <c r="AJ131" s="539"/>
      <c r="AK131" s="226" t="s">
        <v>106</v>
      </c>
      <c r="AL131" s="121">
        <v>728</v>
      </c>
      <c r="AM131" s="130">
        <v>434</v>
      </c>
      <c r="AN131" s="130">
        <v>41251150</v>
      </c>
      <c r="AO131" s="131">
        <f t="shared" si="130"/>
        <v>0.15589080459770116</v>
      </c>
      <c r="AP131" s="131">
        <f t="shared" si="77"/>
        <v>0.59615384615384615</v>
      </c>
      <c r="AQ131" s="125">
        <f t="shared" si="78"/>
        <v>95048.732718894011</v>
      </c>
      <c r="AR131" s="539"/>
      <c r="AS131" s="226" t="s">
        <v>106</v>
      </c>
      <c r="AT131" s="121">
        <v>392</v>
      </c>
      <c r="AU131" s="130">
        <v>215</v>
      </c>
      <c r="AV131" s="130">
        <v>23259290</v>
      </c>
      <c r="AW131" s="131">
        <f t="shared" si="131"/>
        <v>0.13214505224339274</v>
      </c>
      <c r="AX131" s="131">
        <f t="shared" si="79"/>
        <v>0.54846938775510201</v>
      </c>
      <c r="AY131" s="130">
        <f t="shared" si="80"/>
        <v>108182.74418604652</v>
      </c>
      <c r="AZ131" s="539"/>
      <c r="BA131" s="226" t="s">
        <v>106</v>
      </c>
      <c r="BB131" s="121">
        <v>140</v>
      </c>
      <c r="BC131" s="130">
        <v>59</v>
      </c>
      <c r="BD131" s="130">
        <v>4755050</v>
      </c>
      <c r="BE131" s="131">
        <f t="shared" si="132"/>
        <v>7.9194630872483227E-2</v>
      </c>
      <c r="BF131" s="131">
        <f t="shared" si="81"/>
        <v>0.42142857142857143</v>
      </c>
      <c r="BG131" s="156">
        <f t="shared" si="82"/>
        <v>80594.067796610165</v>
      </c>
      <c r="BH131" s="539"/>
      <c r="BI131" s="226" t="s">
        <v>106</v>
      </c>
      <c r="BJ131" s="121">
        <f t="shared" si="83"/>
        <v>2931</v>
      </c>
      <c r="BK131" s="130">
        <f t="shared" si="67"/>
        <v>1771</v>
      </c>
      <c r="BL131" s="130">
        <f t="shared" si="68"/>
        <v>154117880</v>
      </c>
      <c r="BM131" s="131">
        <f t="shared" si="133"/>
        <v>0.13652482269503546</v>
      </c>
      <c r="BN131" s="131">
        <f t="shared" si="84"/>
        <v>0.60423063800750598</v>
      </c>
      <c r="BO131" s="130">
        <f t="shared" si="85"/>
        <v>87023.083003952575</v>
      </c>
      <c r="BP131" s="182"/>
    </row>
    <row r="132" spans="2:68" s="75" customFormat="1">
      <c r="B132" s="546"/>
      <c r="C132" s="547"/>
      <c r="D132" s="539"/>
      <c r="E132" s="226" t="s">
        <v>119</v>
      </c>
      <c r="F132" s="121">
        <v>5</v>
      </c>
      <c r="G132" s="130">
        <v>3</v>
      </c>
      <c r="H132" s="130">
        <v>50040</v>
      </c>
      <c r="I132" s="131">
        <f t="shared" si="126"/>
        <v>0.125</v>
      </c>
      <c r="J132" s="131">
        <f t="shared" si="69"/>
        <v>0.6</v>
      </c>
      <c r="K132" s="156">
        <f t="shared" si="70"/>
        <v>16680</v>
      </c>
      <c r="L132" s="539"/>
      <c r="M132" s="226" t="s">
        <v>119</v>
      </c>
      <c r="N132" s="121">
        <v>19</v>
      </c>
      <c r="O132" s="130">
        <v>11</v>
      </c>
      <c r="P132" s="130">
        <v>1234400</v>
      </c>
      <c r="Q132" s="131">
        <f t="shared" si="127"/>
        <v>0.14666666666666667</v>
      </c>
      <c r="R132" s="131">
        <f t="shared" si="71"/>
        <v>0.57894736842105265</v>
      </c>
      <c r="S132" s="125">
        <f t="shared" si="72"/>
        <v>112218.18181818182</v>
      </c>
      <c r="T132" s="539"/>
      <c r="U132" s="226" t="s">
        <v>119</v>
      </c>
      <c r="V132" s="121">
        <v>946</v>
      </c>
      <c r="W132" s="130">
        <v>616</v>
      </c>
      <c r="X132" s="130">
        <v>44342040</v>
      </c>
      <c r="Y132" s="131">
        <f t="shared" si="128"/>
        <v>0.15009746588693956</v>
      </c>
      <c r="Z132" s="131">
        <f t="shared" si="73"/>
        <v>0.65116279069767447</v>
      </c>
      <c r="AA132" s="130">
        <f t="shared" si="74"/>
        <v>71983.831168831166</v>
      </c>
      <c r="AB132" s="539"/>
      <c r="AC132" s="226" t="s">
        <v>119</v>
      </c>
      <c r="AD132" s="121">
        <v>1123</v>
      </c>
      <c r="AE132" s="130">
        <v>738</v>
      </c>
      <c r="AF132" s="130">
        <v>68753890</v>
      </c>
      <c r="AG132" s="131">
        <f t="shared" si="129"/>
        <v>0.20426238582895101</v>
      </c>
      <c r="AH132" s="131">
        <f t="shared" si="75"/>
        <v>0.65716829919857522</v>
      </c>
      <c r="AI132" s="125">
        <f t="shared" si="76"/>
        <v>93162.452574525742</v>
      </c>
      <c r="AJ132" s="539"/>
      <c r="AK132" s="226" t="s">
        <v>119</v>
      </c>
      <c r="AL132" s="121">
        <v>862</v>
      </c>
      <c r="AM132" s="130">
        <v>517</v>
      </c>
      <c r="AN132" s="130">
        <v>44616430</v>
      </c>
      <c r="AO132" s="131">
        <f t="shared" si="130"/>
        <v>0.18570402298850575</v>
      </c>
      <c r="AP132" s="131">
        <f t="shared" si="77"/>
        <v>0.59976798143851506</v>
      </c>
      <c r="AQ132" s="125">
        <f t="shared" si="78"/>
        <v>86298.704061895551</v>
      </c>
      <c r="AR132" s="539"/>
      <c r="AS132" s="226" t="s">
        <v>119</v>
      </c>
      <c r="AT132" s="121">
        <v>488</v>
      </c>
      <c r="AU132" s="130">
        <v>266</v>
      </c>
      <c r="AV132" s="130">
        <v>28847620</v>
      </c>
      <c r="AW132" s="131">
        <f t="shared" si="131"/>
        <v>0.16349108789182545</v>
      </c>
      <c r="AX132" s="131">
        <f t="shared" si="79"/>
        <v>0.54508196721311475</v>
      </c>
      <c r="AY132" s="130">
        <f t="shared" si="80"/>
        <v>108449.69924812031</v>
      </c>
      <c r="AZ132" s="539"/>
      <c r="BA132" s="226" t="s">
        <v>119</v>
      </c>
      <c r="BB132" s="121">
        <v>166</v>
      </c>
      <c r="BC132" s="130">
        <v>88</v>
      </c>
      <c r="BD132" s="130">
        <v>7441700</v>
      </c>
      <c r="BE132" s="131">
        <f t="shared" si="132"/>
        <v>0.11812080536912752</v>
      </c>
      <c r="BF132" s="131">
        <f t="shared" si="81"/>
        <v>0.53012048192771088</v>
      </c>
      <c r="BG132" s="156">
        <f t="shared" si="82"/>
        <v>84564.772727272721</v>
      </c>
      <c r="BH132" s="539"/>
      <c r="BI132" s="226" t="s">
        <v>119</v>
      </c>
      <c r="BJ132" s="121">
        <f t="shared" si="83"/>
        <v>3609</v>
      </c>
      <c r="BK132" s="130">
        <f t="shared" si="67"/>
        <v>2239</v>
      </c>
      <c r="BL132" s="130">
        <f t="shared" si="68"/>
        <v>195286120</v>
      </c>
      <c r="BM132" s="131">
        <f t="shared" si="133"/>
        <v>0.17260252852297256</v>
      </c>
      <c r="BN132" s="131">
        <f t="shared" si="84"/>
        <v>0.62039346079246327</v>
      </c>
      <c r="BO132" s="130">
        <f t="shared" si="85"/>
        <v>87220.241179097808</v>
      </c>
      <c r="BP132" s="182"/>
    </row>
    <row r="133" spans="2:68" s="75" customFormat="1">
      <c r="B133" s="546"/>
      <c r="C133" s="547"/>
      <c r="D133" s="539"/>
      <c r="E133" s="226" t="s">
        <v>120</v>
      </c>
      <c r="F133" s="121">
        <v>1</v>
      </c>
      <c r="G133" s="130">
        <v>1</v>
      </c>
      <c r="H133" s="130">
        <v>17910</v>
      </c>
      <c r="I133" s="131">
        <f t="shared" si="126"/>
        <v>4.1666666666666664E-2</v>
      </c>
      <c r="J133" s="131">
        <f t="shared" si="69"/>
        <v>1</v>
      </c>
      <c r="K133" s="156">
        <f t="shared" si="70"/>
        <v>17910</v>
      </c>
      <c r="L133" s="539"/>
      <c r="M133" s="226" t="s">
        <v>120</v>
      </c>
      <c r="N133" s="121">
        <v>13</v>
      </c>
      <c r="O133" s="130">
        <v>11</v>
      </c>
      <c r="P133" s="130">
        <v>1045400</v>
      </c>
      <c r="Q133" s="131">
        <f t="shared" si="127"/>
        <v>0.14666666666666667</v>
      </c>
      <c r="R133" s="131">
        <f t="shared" si="71"/>
        <v>0.84615384615384615</v>
      </c>
      <c r="S133" s="125">
        <f t="shared" si="72"/>
        <v>95036.363636363632</v>
      </c>
      <c r="T133" s="539"/>
      <c r="U133" s="226" t="s">
        <v>120</v>
      </c>
      <c r="V133" s="121">
        <v>396</v>
      </c>
      <c r="W133" s="130">
        <v>241</v>
      </c>
      <c r="X133" s="130">
        <v>17833720</v>
      </c>
      <c r="Y133" s="131">
        <f t="shared" si="128"/>
        <v>5.8723196881091615E-2</v>
      </c>
      <c r="Z133" s="131">
        <f t="shared" si="73"/>
        <v>0.60858585858585856</v>
      </c>
      <c r="AA133" s="130">
        <f t="shared" si="74"/>
        <v>73998.838174273857</v>
      </c>
      <c r="AB133" s="539"/>
      <c r="AC133" s="226" t="s">
        <v>120</v>
      </c>
      <c r="AD133" s="121">
        <v>391</v>
      </c>
      <c r="AE133" s="130">
        <v>268</v>
      </c>
      <c r="AF133" s="130">
        <v>23902820</v>
      </c>
      <c r="AG133" s="131">
        <f t="shared" si="129"/>
        <v>7.4176584555770822E-2</v>
      </c>
      <c r="AH133" s="131">
        <f t="shared" si="75"/>
        <v>0.68542199488491051</v>
      </c>
      <c r="AI133" s="125">
        <f t="shared" si="76"/>
        <v>89189.626865671642</v>
      </c>
      <c r="AJ133" s="539"/>
      <c r="AK133" s="226" t="s">
        <v>120</v>
      </c>
      <c r="AL133" s="121">
        <v>306</v>
      </c>
      <c r="AM133" s="130">
        <v>195</v>
      </c>
      <c r="AN133" s="130">
        <v>15658010</v>
      </c>
      <c r="AO133" s="131">
        <f t="shared" si="130"/>
        <v>7.0043103448275856E-2</v>
      </c>
      <c r="AP133" s="131">
        <f t="shared" si="77"/>
        <v>0.63725490196078427</v>
      </c>
      <c r="AQ133" s="125">
        <f t="shared" si="78"/>
        <v>80297.487179487172</v>
      </c>
      <c r="AR133" s="539"/>
      <c r="AS133" s="226" t="s">
        <v>120</v>
      </c>
      <c r="AT133" s="121">
        <v>143</v>
      </c>
      <c r="AU133" s="130">
        <v>79</v>
      </c>
      <c r="AV133" s="130">
        <v>8788470</v>
      </c>
      <c r="AW133" s="131">
        <f t="shared" si="131"/>
        <v>4.855562384757222E-2</v>
      </c>
      <c r="AX133" s="131">
        <f t="shared" si="79"/>
        <v>0.55244755244755239</v>
      </c>
      <c r="AY133" s="130">
        <f t="shared" si="80"/>
        <v>111246.45569620254</v>
      </c>
      <c r="AZ133" s="539"/>
      <c r="BA133" s="226" t="s">
        <v>120</v>
      </c>
      <c r="BB133" s="121">
        <v>41</v>
      </c>
      <c r="BC133" s="130">
        <v>22</v>
      </c>
      <c r="BD133" s="130">
        <v>1389730</v>
      </c>
      <c r="BE133" s="131">
        <f t="shared" si="132"/>
        <v>2.9530201342281879E-2</v>
      </c>
      <c r="BF133" s="131">
        <f t="shared" si="81"/>
        <v>0.53658536585365857</v>
      </c>
      <c r="BG133" s="156">
        <f t="shared" si="82"/>
        <v>63169.545454545456</v>
      </c>
      <c r="BH133" s="539"/>
      <c r="BI133" s="226" t="s">
        <v>120</v>
      </c>
      <c r="BJ133" s="121">
        <f t="shared" si="83"/>
        <v>1291</v>
      </c>
      <c r="BK133" s="130">
        <f t="shared" si="67"/>
        <v>817</v>
      </c>
      <c r="BL133" s="130">
        <f t="shared" si="68"/>
        <v>68636060</v>
      </c>
      <c r="BM133" s="131">
        <f t="shared" si="133"/>
        <v>6.2981806968855997E-2</v>
      </c>
      <c r="BN133" s="131">
        <f t="shared" si="84"/>
        <v>0.63284275755228503</v>
      </c>
      <c r="BO133" s="130">
        <f t="shared" si="85"/>
        <v>84009.865361077114</v>
      </c>
      <c r="BP133" s="182"/>
    </row>
    <row r="134" spans="2:68" s="75" customFormat="1">
      <c r="B134" s="546"/>
      <c r="C134" s="547"/>
      <c r="D134" s="539"/>
      <c r="E134" s="226" t="s">
        <v>121</v>
      </c>
      <c r="F134" s="121">
        <v>1</v>
      </c>
      <c r="G134" s="130">
        <v>1</v>
      </c>
      <c r="H134" s="130">
        <v>17910</v>
      </c>
      <c r="I134" s="131">
        <f t="shared" si="126"/>
        <v>4.1666666666666664E-2</v>
      </c>
      <c r="J134" s="131">
        <f t="shared" si="69"/>
        <v>1</v>
      </c>
      <c r="K134" s="156">
        <f t="shared" si="70"/>
        <v>17910</v>
      </c>
      <c r="L134" s="539"/>
      <c r="M134" s="226" t="s">
        <v>121</v>
      </c>
      <c r="N134" s="121">
        <v>18</v>
      </c>
      <c r="O134" s="130">
        <v>13</v>
      </c>
      <c r="P134" s="130">
        <v>1094540</v>
      </c>
      <c r="Q134" s="131">
        <f t="shared" si="127"/>
        <v>0.17333333333333334</v>
      </c>
      <c r="R134" s="131">
        <f t="shared" si="71"/>
        <v>0.72222222222222221</v>
      </c>
      <c r="S134" s="125">
        <f t="shared" si="72"/>
        <v>84195.38461538461</v>
      </c>
      <c r="T134" s="539"/>
      <c r="U134" s="226" t="s">
        <v>121</v>
      </c>
      <c r="V134" s="121">
        <v>291</v>
      </c>
      <c r="W134" s="130">
        <v>175</v>
      </c>
      <c r="X134" s="130">
        <v>12665400</v>
      </c>
      <c r="Y134" s="131">
        <f t="shared" si="128"/>
        <v>4.2641325536062376E-2</v>
      </c>
      <c r="Z134" s="131">
        <f t="shared" si="73"/>
        <v>0.60137457044673537</v>
      </c>
      <c r="AA134" s="130">
        <f t="shared" si="74"/>
        <v>72373.71428571429</v>
      </c>
      <c r="AB134" s="539"/>
      <c r="AC134" s="226" t="s">
        <v>121</v>
      </c>
      <c r="AD134" s="121">
        <v>338</v>
      </c>
      <c r="AE134" s="130">
        <v>202</v>
      </c>
      <c r="AF134" s="130">
        <v>17989130</v>
      </c>
      <c r="AG134" s="131">
        <f t="shared" si="129"/>
        <v>5.5909216717409352E-2</v>
      </c>
      <c r="AH134" s="131">
        <f t="shared" si="75"/>
        <v>0.59763313609467461</v>
      </c>
      <c r="AI134" s="125">
        <f t="shared" si="76"/>
        <v>89055.099009900994</v>
      </c>
      <c r="AJ134" s="539"/>
      <c r="AK134" s="226" t="s">
        <v>121</v>
      </c>
      <c r="AL134" s="121">
        <v>319</v>
      </c>
      <c r="AM134" s="130">
        <v>182</v>
      </c>
      <c r="AN134" s="130">
        <v>18067930</v>
      </c>
      <c r="AO134" s="131">
        <f t="shared" si="130"/>
        <v>6.5373563218390801E-2</v>
      </c>
      <c r="AP134" s="131">
        <f t="shared" si="77"/>
        <v>0.57053291536050155</v>
      </c>
      <c r="AQ134" s="125">
        <f t="shared" si="78"/>
        <v>99274.340659340654</v>
      </c>
      <c r="AR134" s="539"/>
      <c r="AS134" s="226" t="s">
        <v>121</v>
      </c>
      <c r="AT134" s="121">
        <v>209</v>
      </c>
      <c r="AU134" s="130">
        <v>100</v>
      </c>
      <c r="AV134" s="130">
        <v>8271780</v>
      </c>
      <c r="AW134" s="131">
        <f t="shared" si="131"/>
        <v>6.1462814996926858E-2</v>
      </c>
      <c r="AX134" s="131">
        <f t="shared" si="79"/>
        <v>0.4784688995215311</v>
      </c>
      <c r="AY134" s="130">
        <f t="shared" si="80"/>
        <v>82717.8</v>
      </c>
      <c r="AZ134" s="539"/>
      <c r="BA134" s="226" t="s">
        <v>121</v>
      </c>
      <c r="BB134" s="121">
        <v>92</v>
      </c>
      <c r="BC134" s="130">
        <v>38</v>
      </c>
      <c r="BD134" s="130">
        <v>3350040</v>
      </c>
      <c r="BE134" s="131">
        <f t="shared" si="132"/>
        <v>5.1006711409395972E-2</v>
      </c>
      <c r="BF134" s="131">
        <f t="shared" si="81"/>
        <v>0.41304347826086957</v>
      </c>
      <c r="BG134" s="156">
        <f t="shared" si="82"/>
        <v>88158.947368421053</v>
      </c>
      <c r="BH134" s="539"/>
      <c r="BI134" s="226" t="s">
        <v>121</v>
      </c>
      <c r="BJ134" s="121">
        <f t="shared" si="83"/>
        <v>1268</v>
      </c>
      <c r="BK134" s="130">
        <f t="shared" si="67"/>
        <v>711</v>
      </c>
      <c r="BL134" s="130">
        <f t="shared" si="68"/>
        <v>61456730</v>
      </c>
      <c r="BM134" s="131">
        <f t="shared" si="133"/>
        <v>5.4810360777058281E-2</v>
      </c>
      <c r="BN134" s="131">
        <f t="shared" si="84"/>
        <v>0.56072555205047314</v>
      </c>
      <c r="BO134" s="130">
        <f t="shared" si="85"/>
        <v>86437.032348804496</v>
      </c>
      <c r="BP134" s="182"/>
    </row>
    <row r="135" spans="2:68" s="75" customFormat="1">
      <c r="B135" s="546"/>
      <c r="C135" s="547"/>
      <c r="D135" s="539"/>
      <c r="E135" s="226" t="s">
        <v>122</v>
      </c>
      <c r="F135" s="121">
        <v>4</v>
      </c>
      <c r="G135" s="130">
        <v>2</v>
      </c>
      <c r="H135" s="130">
        <v>24630</v>
      </c>
      <c r="I135" s="131">
        <f t="shared" si="126"/>
        <v>8.3333333333333329E-2</v>
      </c>
      <c r="J135" s="131">
        <f t="shared" si="69"/>
        <v>0.5</v>
      </c>
      <c r="K135" s="156">
        <f t="shared" si="70"/>
        <v>12315</v>
      </c>
      <c r="L135" s="539"/>
      <c r="M135" s="226" t="s">
        <v>122</v>
      </c>
      <c r="N135" s="121">
        <v>7</v>
      </c>
      <c r="O135" s="130">
        <v>2</v>
      </c>
      <c r="P135" s="130">
        <v>84040</v>
      </c>
      <c r="Q135" s="131">
        <f t="shared" si="127"/>
        <v>2.6666666666666668E-2</v>
      </c>
      <c r="R135" s="131">
        <f t="shared" si="71"/>
        <v>0.2857142857142857</v>
      </c>
      <c r="S135" s="125">
        <f t="shared" si="72"/>
        <v>42020</v>
      </c>
      <c r="T135" s="539"/>
      <c r="U135" s="226" t="s">
        <v>122</v>
      </c>
      <c r="V135" s="121">
        <v>217</v>
      </c>
      <c r="W135" s="130">
        <v>135</v>
      </c>
      <c r="X135" s="130">
        <v>10899610</v>
      </c>
      <c r="Y135" s="131">
        <f t="shared" si="128"/>
        <v>3.2894736842105261E-2</v>
      </c>
      <c r="Z135" s="131">
        <f t="shared" si="73"/>
        <v>0.62211981566820274</v>
      </c>
      <c r="AA135" s="130">
        <f t="shared" si="74"/>
        <v>80737.851851851854</v>
      </c>
      <c r="AB135" s="539"/>
      <c r="AC135" s="226" t="s">
        <v>122</v>
      </c>
      <c r="AD135" s="121">
        <v>217</v>
      </c>
      <c r="AE135" s="130">
        <v>148</v>
      </c>
      <c r="AF135" s="130">
        <v>14441950</v>
      </c>
      <c r="AG135" s="131">
        <f t="shared" si="129"/>
        <v>4.0963188486022699E-2</v>
      </c>
      <c r="AH135" s="131">
        <f t="shared" si="75"/>
        <v>0.6820276497695853</v>
      </c>
      <c r="AI135" s="125">
        <f t="shared" si="76"/>
        <v>97580.74324324324</v>
      </c>
      <c r="AJ135" s="539"/>
      <c r="AK135" s="226" t="s">
        <v>122</v>
      </c>
      <c r="AL135" s="121">
        <v>182</v>
      </c>
      <c r="AM135" s="130">
        <v>125</v>
      </c>
      <c r="AN135" s="130">
        <v>13979430</v>
      </c>
      <c r="AO135" s="131">
        <f t="shared" si="130"/>
        <v>4.4899425287356319E-2</v>
      </c>
      <c r="AP135" s="131">
        <f t="shared" si="77"/>
        <v>0.68681318681318682</v>
      </c>
      <c r="AQ135" s="125">
        <f t="shared" si="78"/>
        <v>111835.44</v>
      </c>
      <c r="AR135" s="539"/>
      <c r="AS135" s="226" t="s">
        <v>122</v>
      </c>
      <c r="AT135" s="121">
        <v>123</v>
      </c>
      <c r="AU135" s="130">
        <v>76</v>
      </c>
      <c r="AV135" s="130">
        <v>9346940</v>
      </c>
      <c r="AW135" s="131">
        <f t="shared" si="131"/>
        <v>4.671173939766441E-2</v>
      </c>
      <c r="AX135" s="131">
        <f t="shared" si="79"/>
        <v>0.61788617886178865</v>
      </c>
      <c r="AY135" s="130">
        <f t="shared" si="80"/>
        <v>122986.05263157895</v>
      </c>
      <c r="AZ135" s="539"/>
      <c r="BA135" s="226" t="s">
        <v>122</v>
      </c>
      <c r="BB135" s="121">
        <v>40</v>
      </c>
      <c r="BC135" s="130">
        <v>26</v>
      </c>
      <c r="BD135" s="130">
        <v>2639470</v>
      </c>
      <c r="BE135" s="131">
        <f t="shared" si="132"/>
        <v>3.4899328859060399E-2</v>
      </c>
      <c r="BF135" s="131">
        <f t="shared" si="81"/>
        <v>0.65</v>
      </c>
      <c r="BG135" s="156">
        <f t="shared" si="82"/>
        <v>101518.07692307692</v>
      </c>
      <c r="BH135" s="539"/>
      <c r="BI135" s="226" t="s">
        <v>122</v>
      </c>
      <c r="BJ135" s="121">
        <f t="shared" si="83"/>
        <v>790</v>
      </c>
      <c r="BK135" s="130">
        <f t="shared" ref="BK135:BK198" si="134">SUM(G135,O135,W135,AE135,AM135,AU135,BC135)</f>
        <v>514</v>
      </c>
      <c r="BL135" s="130">
        <f t="shared" ref="BL135:BL198" si="135">SUM(H135,P135,X135,AF135,AN135,AV135,BD135)</f>
        <v>51416070</v>
      </c>
      <c r="BM135" s="131">
        <f t="shared" si="133"/>
        <v>3.9623805118717235E-2</v>
      </c>
      <c r="BN135" s="131">
        <f t="shared" si="84"/>
        <v>0.65063291139240509</v>
      </c>
      <c r="BO135" s="130">
        <f t="shared" si="85"/>
        <v>100031.26459143969</v>
      </c>
      <c r="BP135" s="182"/>
    </row>
    <row r="136" spans="2:68" s="75" customFormat="1">
      <c r="B136" s="546"/>
      <c r="C136" s="547"/>
      <c r="D136" s="539"/>
      <c r="E136" s="226" t="s">
        <v>123</v>
      </c>
      <c r="F136" s="121">
        <v>9</v>
      </c>
      <c r="G136" s="130">
        <v>6</v>
      </c>
      <c r="H136" s="130">
        <v>644620</v>
      </c>
      <c r="I136" s="131">
        <f t="shared" si="126"/>
        <v>0.25</v>
      </c>
      <c r="J136" s="131">
        <f t="shared" ref="J136:J199" si="136">IFERROR(G136/F136,"-")</f>
        <v>0.66666666666666663</v>
      </c>
      <c r="K136" s="156">
        <f t="shared" ref="K136:K199" si="137">IFERROR(H136/G136,"-")</f>
        <v>107436.66666666667</v>
      </c>
      <c r="L136" s="539"/>
      <c r="M136" s="226" t="s">
        <v>123</v>
      </c>
      <c r="N136" s="121">
        <v>34</v>
      </c>
      <c r="O136" s="130">
        <v>21</v>
      </c>
      <c r="P136" s="130">
        <v>2452580</v>
      </c>
      <c r="Q136" s="131">
        <f t="shared" si="127"/>
        <v>0.28000000000000003</v>
      </c>
      <c r="R136" s="131">
        <f t="shared" ref="R136:R199" si="138">IFERROR(O136/N136,"-")</f>
        <v>0.61764705882352944</v>
      </c>
      <c r="S136" s="125">
        <f t="shared" ref="S136:S199" si="139">IFERROR(P136/O136,"-")</f>
        <v>116789.52380952382</v>
      </c>
      <c r="T136" s="539"/>
      <c r="U136" s="226" t="s">
        <v>123</v>
      </c>
      <c r="V136" s="121">
        <v>1757</v>
      </c>
      <c r="W136" s="130">
        <v>1140</v>
      </c>
      <c r="X136" s="130">
        <v>83988810</v>
      </c>
      <c r="Y136" s="131">
        <f t="shared" si="128"/>
        <v>0.27777777777777779</v>
      </c>
      <c r="Z136" s="131">
        <f t="shared" ref="Z136:Z199" si="140">IFERROR(W136/V136,"-")</f>
        <v>0.64883323847467278</v>
      </c>
      <c r="AA136" s="130">
        <f t="shared" ref="AA136:AA199" si="141">IFERROR(X136/W136,"-")</f>
        <v>73674.394736842107</v>
      </c>
      <c r="AB136" s="539"/>
      <c r="AC136" s="226" t="s">
        <v>123</v>
      </c>
      <c r="AD136" s="121">
        <v>1643</v>
      </c>
      <c r="AE136" s="130">
        <v>1078</v>
      </c>
      <c r="AF136" s="130">
        <v>92908660</v>
      </c>
      <c r="AG136" s="131">
        <f t="shared" si="129"/>
        <v>0.29836700802657073</v>
      </c>
      <c r="AH136" s="131">
        <f t="shared" ref="AH136:AH199" si="142">IFERROR(AE136/AD136,"-")</f>
        <v>0.65611685940353015</v>
      </c>
      <c r="AI136" s="125">
        <f t="shared" ref="AI136:AI199" si="143">IFERROR(AF136/AE136,"-")</f>
        <v>86186.141001855285</v>
      </c>
      <c r="AJ136" s="539"/>
      <c r="AK136" s="226" t="s">
        <v>123</v>
      </c>
      <c r="AL136" s="121">
        <v>1131</v>
      </c>
      <c r="AM136" s="130">
        <v>692</v>
      </c>
      <c r="AN136" s="130">
        <v>63818760</v>
      </c>
      <c r="AO136" s="131">
        <f t="shared" si="130"/>
        <v>0.24856321839080459</v>
      </c>
      <c r="AP136" s="131">
        <f t="shared" ref="AP136:AP199" si="144">IFERROR(AM136/AL136,"-")</f>
        <v>0.61184792219274975</v>
      </c>
      <c r="AQ136" s="125">
        <f t="shared" ref="AQ136:AQ199" si="145">IFERROR(AN136/AM136,"-")</f>
        <v>92223.641618497117</v>
      </c>
      <c r="AR136" s="539"/>
      <c r="AS136" s="226" t="s">
        <v>123</v>
      </c>
      <c r="AT136" s="121">
        <v>580</v>
      </c>
      <c r="AU136" s="130">
        <v>316</v>
      </c>
      <c r="AV136" s="130">
        <v>31330260</v>
      </c>
      <c r="AW136" s="131">
        <f t="shared" si="131"/>
        <v>0.19422249539028888</v>
      </c>
      <c r="AX136" s="131">
        <f t="shared" ref="AX136:AX199" si="146">IFERROR(AU136/AT136,"-")</f>
        <v>0.54482758620689653</v>
      </c>
      <c r="AY136" s="130">
        <f t="shared" ref="AY136:AY199" si="147">IFERROR(AV136/AU136,"-")</f>
        <v>99146.392405063292</v>
      </c>
      <c r="AZ136" s="539"/>
      <c r="BA136" s="226" t="s">
        <v>123</v>
      </c>
      <c r="BB136" s="121">
        <v>164</v>
      </c>
      <c r="BC136" s="130">
        <v>71</v>
      </c>
      <c r="BD136" s="130">
        <v>6691670</v>
      </c>
      <c r="BE136" s="131">
        <f t="shared" si="132"/>
        <v>9.5302013422818799E-2</v>
      </c>
      <c r="BF136" s="131">
        <f t="shared" ref="BF136:BF199" si="148">IFERROR(BC136/BB136,"-")</f>
        <v>0.43292682926829268</v>
      </c>
      <c r="BG136" s="156">
        <f t="shared" ref="BG136:BG199" si="149">IFERROR(BD136/BC136,"-")</f>
        <v>94248.873239436623</v>
      </c>
      <c r="BH136" s="539"/>
      <c r="BI136" s="226" t="s">
        <v>123</v>
      </c>
      <c r="BJ136" s="121">
        <f t="shared" ref="BJ136:BJ199" si="150">SUM(F136,N136,V136,AD136,AL136,AT136,BB136)</f>
        <v>5318</v>
      </c>
      <c r="BK136" s="130">
        <f t="shared" si="134"/>
        <v>3324</v>
      </c>
      <c r="BL136" s="130">
        <f t="shared" si="135"/>
        <v>281835360</v>
      </c>
      <c r="BM136" s="131">
        <f t="shared" si="133"/>
        <v>0.25624421831637373</v>
      </c>
      <c r="BN136" s="131">
        <f t="shared" ref="BN136:BN199" si="151">IFERROR(BK136/BJ136,"-")</f>
        <v>0.62504701015419328</v>
      </c>
      <c r="BO136" s="130">
        <f t="shared" ref="BO136:BO199" si="152">IFERROR(BL136/BK136,"-")</f>
        <v>84788.01444043321</v>
      </c>
      <c r="BP136" s="182"/>
    </row>
    <row r="137" spans="2:68" s="75" customFormat="1">
      <c r="B137" s="546"/>
      <c r="C137" s="547"/>
      <c r="D137" s="539"/>
      <c r="E137" s="226" t="s">
        <v>124</v>
      </c>
      <c r="F137" s="121">
        <v>2</v>
      </c>
      <c r="G137" s="130">
        <v>1</v>
      </c>
      <c r="H137" s="130">
        <v>63120</v>
      </c>
      <c r="I137" s="131">
        <f t="shared" si="126"/>
        <v>4.1666666666666664E-2</v>
      </c>
      <c r="J137" s="131">
        <f t="shared" si="136"/>
        <v>0.5</v>
      </c>
      <c r="K137" s="156">
        <f t="shared" si="137"/>
        <v>63120</v>
      </c>
      <c r="L137" s="539"/>
      <c r="M137" s="226" t="s">
        <v>124</v>
      </c>
      <c r="N137" s="121">
        <v>15</v>
      </c>
      <c r="O137" s="130">
        <v>9</v>
      </c>
      <c r="P137" s="130">
        <v>683630</v>
      </c>
      <c r="Q137" s="131">
        <f t="shared" si="127"/>
        <v>0.12</v>
      </c>
      <c r="R137" s="131">
        <f t="shared" si="138"/>
        <v>0.6</v>
      </c>
      <c r="S137" s="125">
        <f t="shared" si="139"/>
        <v>75958.888888888891</v>
      </c>
      <c r="T137" s="539"/>
      <c r="U137" s="226" t="s">
        <v>124</v>
      </c>
      <c r="V137" s="121">
        <v>401</v>
      </c>
      <c r="W137" s="130">
        <v>235</v>
      </c>
      <c r="X137" s="130">
        <v>17804880</v>
      </c>
      <c r="Y137" s="131">
        <f t="shared" si="128"/>
        <v>5.7261208576998048E-2</v>
      </c>
      <c r="Z137" s="131">
        <f t="shared" si="140"/>
        <v>0.58603491271820451</v>
      </c>
      <c r="AA137" s="130">
        <f t="shared" si="141"/>
        <v>75765.446808510635</v>
      </c>
      <c r="AB137" s="539"/>
      <c r="AC137" s="226" t="s">
        <v>124</v>
      </c>
      <c r="AD137" s="121">
        <v>450</v>
      </c>
      <c r="AE137" s="130">
        <v>274</v>
      </c>
      <c r="AF137" s="130">
        <v>24255000</v>
      </c>
      <c r="AG137" s="131">
        <f t="shared" si="129"/>
        <v>7.5837254359258241E-2</v>
      </c>
      <c r="AH137" s="131">
        <f t="shared" si="142"/>
        <v>0.60888888888888892</v>
      </c>
      <c r="AI137" s="125">
        <f t="shared" si="143"/>
        <v>88521.897810218972</v>
      </c>
      <c r="AJ137" s="539"/>
      <c r="AK137" s="226" t="s">
        <v>124</v>
      </c>
      <c r="AL137" s="121">
        <v>446</v>
      </c>
      <c r="AM137" s="130">
        <v>257</v>
      </c>
      <c r="AN137" s="130">
        <v>22081710</v>
      </c>
      <c r="AO137" s="131">
        <f t="shared" si="130"/>
        <v>9.2313218390804599E-2</v>
      </c>
      <c r="AP137" s="131">
        <f t="shared" si="144"/>
        <v>0.57623318385650224</v>
      </c>
      <c r="AQ137" s="125">
        <f t="shared" si="145"/>
        <v>85921.05058365759</v>
      </c>
      <c r="AR137" s="539"/>
      <c r="AS137" s="226" t="s">
        <v>124</v>
      </c>
      <c r="AT137" s="121">
        <v>271</v>
      </c>
      <c r="AU137" s="130">
        <v>135</v>
      </c>
      <c r="AV137" s="130">
        <v>14879490</v>
      </c>
      <c r="AW137" s="131">
        <f t="shared" si="131"/>
        <v>8.2974800245851257E-2</v>
      </c>
      <c r="AX137" s="131">
        <f t="shared" si="146"/>
        <v>0.49815498154981552</v>
      </c>
      <c r="AY137" s="130">
        <f t="shared" si="147"/>
        <v>110218.44444444444</v>
      </c>
      <c r="AZ137" s="539"/>
      <c r="BA137" s="226" t="s">
        <v>124</v>
      </c>
      <c r="BB137" s="121">
        <v>118</v>
      </c>
      <c r="BC137" s="130">
        <v>50</v>
      </c>
      <c r="BD137" s="130">
        <v>4606340</v>
      </c>
      <c r="BE137" s="131">
        <f t="shared" si="132"/>
        <v>6.7114093959731544E-2</v>
      </c>
      <c r="BF137" s="131">
        <f t="shared" si="148"/>
        <v>0.42372881355932202</v>
      </c>
      <c r="BG137" s="156">
        <f t="shared" si="149"/>
        <v>92126.8</v>
      </c>
      <c r="BH137" s="539"/>
      <c r="BI137" s="226" t="s">
        <v>124</v>
      </c>
      <c r="BJ137" s="121">
        <f t="shared" si="150"/>
        <v>1703</v>
      </c>
      <c r="BK137" s="130">
        <f t="shared" si="134"/>
        <v>961</v>
      </c>
      <c r="BL137" s="130">
        <f t="shared" si="135"/>
        <v>84374170</v>
      </c>
      <c r="BM137" s="131">
        <f t="shared" si="133"/>
        <v>7.4082639531298178E-2</v>
      </c>
      <c r="BN137" s="131">
        <f t="shared" si="151"/>
        <v>0.56429829712272461</v>
      </c>
      <c r="BO137" s="130">
        <f t="shared" si="152"/>
        <v>87798.30385015608</v>
      </c>
      <c r="BP137" s="182"/>
    </row>
    <row r="138" spans="2:68" s="75" customFormat="1">
      <c r="B138" s="546"/>
      <c r="C138" s="547"/>
      <c r="D138" s="539"/>
      <c r="E138" s="223" t="s">
        <v>117</v>
      </c>
      <c r="F138" s="123">
        <v>0</v>
      </c>
      <c r="G138" s="134">
        <v>0</v>
      </c>
      <c r="H138" s="134">
        <v>0</v>
      </c>
      <c r="I138" s="135">
        <f t="shared" si="126"/>
        <v>0</v>
      </c>
      <c r="J138" s="135" t="str">
        <f t="shared" si="136"/>
        <v>-</v>
      </c>
      <c r="K138" s="176" t="str">
        <f t="shared" si="137"/>
        <v>-</v>
      </c>
      <c r="L138" s="539"/>
      <c r="M138" s="223" t="s">
        <v>117</v>
      </c>
      <c r="N138" s="123">
        <v>3</v>
      </c>
      <c r="O138" s="134">
        <v>3</v>
      </c>
      <c r="P138" s="134">
        <v>1044400</v>
      </c>
      <c r="Q138" s="135">
        <f t="shared" si="127"/>
        <v>0.04</v>
      </c>
      <c r="R138" s="135">
        <f t="shared" si="138"/>
        <v>1</v>
      </c>
      <c r="S138" s="127">
        <f t="shared" si="139"/>
        <v>348133.33333333331</v>
      </c>
      <c r="T138" s="539"/>
      <c r="U138" s="223" t="s">
        <v>117</v>
      </c>
      <c r="V138" s="123">
        <v>357</v>
      </c>
      <c r="W138" s="134">
        <v>202</v>
      </c>
      <c r="X138" s="134">
        <v>13870990</v>
      </c>
      <c r="Y138" s="135">
        <f t="shared" si="128"/>
        <v>4.9220272904483428E-2</v>
      </c>
      <c r="Z138" s="135">
        <f t="shared" si="140"/>
        <v>0.56582633053221287</v>
      </c>
      <c r="AA138" s="134">
        <f t="shared" si="141"/>
        <v>68668.267326732675</v>
      </c>
      <c r="AB138" s="539"/>
      <c r="AC138" s="223" t="s">
        <v>117</v>
      </c>
      <c r="AD138" s="123">
        <v>170</v>
      </c>
      <c r="AE138" s="134">
        <v>97</v>
      </c>
      <c r="AF138" s="134">
        <v>7339500</v>
      </c>
      <c r="AG138" s="135">
        <f t="shared" si="129"/>
        <v>2.6847495156379741E-2</v>
      </c>
      <c r="AH138" s="135">
        <f t="shared" si="142"/>
        <v>0.57058823529411762</v>
      </c>
      <c r="AI138" s="127">
        <f t="shared" si="143"/>
        <v>75664.948453608245</v>
      </c>
      <c r="AJ138" s="539"/>
      <c r="AK138" s="223" t="s">
        <v>117</v>
      </c>
      <c r="AL138" s="123">
        <v>110</v>
      </c>
      <c r="AM138" s="134">
        <v>51</v>
      </c>
      <c r="AN138" s="134">
        <v>4738040</v>
      </c>
      <c r="AO138" s="135">
        <f t="shared" si="130"/>
        <v>1.8318965517241378E-2</v>
      </c>
      <c r="AP138" s="135">
        <f t="shared" si="144"/>
        <v>0.46363636363636362</v>
      </c>
      <c r="AQ138" s="127">
        <f t="shared" si="145"/>
        <v>92902.745098039217</v>
      </c>
      <c r="AR138" s="539"/>
      <c r="AS138" s="223" t="s">
        <v>117</v>
      </c>
      <c r="AT138" s="123">
        <v>65</v>
      </c>
      <c r="AU138" s="134">
        <v>28</v>
      </c>
      <c r="AV138" s="134">
        <v>3156710</v>
      </c>
      <c r="AW138" s="135">
        <f t="shared" si="131"/>
        <v>1.7209588199139522E-2</v>
      </c>
      <c r="AX138" s="135">
        <f t="shared" si="146"/>
        <v>0.43076923076923079</v>
      </c>
      <c r="AY138" s="134">
        <f t="shared" si="147"/>
        <v>112739.64285714286</v>
      </c>
      <c r="AZ138" s="539"/>
      <c r="BA138" s="223" t="s">
        <v>117</v>
      </c>
      <c r="BB138" s="123">
        <v>39</v>
      </c>
      <c r="BC138" s="134">
        <v>13</v>
      </c>
      <c r="BD138" s="134">
        <v>1598350</v>
      </c>
      <c r="BE138" s="135">
        <f t="shared" si="132"/>
        <v>1.74496644295302E-2</v>
      </c>
      <c r="BF138" s="135">
        <f t="shared" si="148"/>
        <v>0.33333333333333331</v>
      </c>
      <c r="BG138" s="176">
        <f t="shared" si="149"/>
        <v>122950</v>
      </c>
      <c r="BH138" s="539"/>
      <c r="BI138" s="223" t="s">
        <v>117</v>
      </c>
      <c r="BJ138" s="123">
        <f t="shared" si="150"/>
        <v>744</v>
      </c>
      <c r="BK138" s="134">
        <f t="shared" si="134"/>
        <v>394</v>
      </c>
      <c r="BL138" s="134">
        <f t="shared" si="135"/>
        <v>31747990</v>
      </c>
      <c r="BM138" s="135">
        <f t="shared" si="133"/>
        <v>3.0373111316682085E-2</v>
      </c>
      <c r="BN138" s="135">
        <f t="shared" si="151"/>
        <v>0.52956989247311825</v>
      </c>
      <c r="BO138" s="134">
        <f t="shared" si="152"/>
        <v>80578.654822335026</v>
      </c>
      <c r="BP138" s="182"/>
    </row>
    <row r="139" spans="2:68" s="75" customFormat="1">
      <c r="B139" s="546">
        <v>13</v>
      </c>
      <c r="C139" s="547" t="s">
        <v>75</v>
      </c>
      <c r="D139" s="539">
        <f>BS20</f>
        <v>40</v>
      </c>
      <c r="E139" s="224" t="s">
        <v>104</v>
      </c>
      <c r="F139" s="120">
        <v>23</v>
      </c>
      <c r="G139" s="128">
        <v>15</v>
      </c>
      <c r="H139" s="128">
        <v>1730890</v>
      </c>
      <c r="I139" s="129">
        <f>IFERROR(G139/$D$139,"-")</f>
        <v>0.375</v>
      </c>
      <c r="J139" s="129">
        <f t="shared" si="136"/>
        <v>0.65217391304347827</v>
      </c>
      <c r="K139" s="155">
        <f t="shared" si="137"/>
        <v>115392.66666666667</v>
      </c>
      <c r="L139" s="539">
        <f>BT20</f>
        <v>148</v>
      </c>
      <c r="M139" s="224" t="s">
        <v>104</v>
      </c>
      <c r="N139" s="120">
        <v>79</v>
      </c>
      <c r="O139" s="128">
        <v>49</v>
      </c>
      <c r="P139" s="128">
        <v>5635670</v>
      </c>
      <c r="Q139" s="129">
        <f>IFERROR(O139/$L$139,"-")</f>
        <v>0.33108108108108109</v>
      </c>
      <c r="R139" s="129">
        <f t="shared" si="138"/>
        <v>0.620253164556962</v>
      </c>
      <c r="S139" s="124">
        <f t="shared" si="139"/>
        <v>115013.67346938775</v>
      </c>
      <c r="T139" s="539">
        <f>BU20</f>
        <v>6798</v>
      </c>
      <c r="U139" s="224" t="s">
        <v>104</v>
      </c>
      <c r="V139" s="120">
        <v>3145</v>
      </c>
      <c r="W139" s="128">
        <v>1883</v>
      </c>
      <c r="X139" s="128">
        <v>149923510</v>
      </c>
      <c r="Y139" s="129">
        <f>IFERROR(W139/$T$139,"-")</f>
        <v>0.2769932333039129</v>
      </c>
      <c r="Z139" s="129">
        <f t="shared" si="140"/>
        <v>0.59872813990461049</v>
      </c>
      <c r="AA139" s="128">
        <f t="shared" si="141"/>
        <v>79619.495485926716</v>
      </c>
      <c r="AB139" s="539">
        <f>BV20</f>
        <v>6583</v>
      </c>
      <c r="AC139" s="224" t="s">
        <v>104</v>
      </c>
      <c r="AD139" s="120">
        <v>3239</v>
      </c>
      <c r="AE139" s="128">
        <v>1978</v>
      </c>
      <c r="AF139" s="128">
        <v>173481960</v>
      </c>
      <c r="AG139" s="129">
        <f>IFERROR(AE139/$AB$139,"-")</f>
        <v>0.3004709099194896</v>
      </c>
      <c r="AH139" s="129">
        <f t="shared" si="142"/>
        <v>0.61068230935473911</v>
      </c>
      <c r="AI139" s="124">
        <f t="shared" si="143"/>
        <v>87705.743174924166</v>
      </c>
      <c r="AJ139" s="539">
        <f>BW20</f>
        <v>4727</v>
      </c>
      <c r="AK139" s="224" t="s">
        <v>104</v>
      </c>
      <c r="AL139" s="120">
        <v>2239</v>
      </c>
      <c r="AM139" s="128">
        <v>1361</v>
      </c>
      <c r="AN139" s="128">
        <v>128832820</v>
      </c>
      <c r="AO139" s="129">
        <f>IFERROR(AM139/$AJ$139,"-")</f>
        <v>0.28792045694943941</v>
      </c>
      <c r="AP139" s="129">
        <f t="shared" si="144"/>
        <v>0.60786065207682005</v>
      </c>
      <c r="AQ139" s="124">
        <f t="shared" si="145"/>
        <v>94660.411462160177</v>
      </c>
      <c r="AR139" s="539">
        <f>BX20</f>
        <v>2578</v>
      </c>
      <c r="AS139" s="224" t="s">
        <v>104</v>
      </c>
      <c r="AT139" s="120">
        <v>1007</v>
      </c>
      <c r="AU139" s="128">
        <v>547</v>
      </c>
      <c r="AV139" s="128">
        <v>58762380</v>
      </c>
      <c r="AW139" s="129">
        <f>IFERROR(AU139/$AR$139,"-")</f>
        <v>0.2121799844840962</v>
      </c>
      <c r="AX139" s="129">
        <f t="shared" si="146"/>
        <v>0.54319761668321753</v>
      </c>
      <c r="AY139" s="128">
        <f t="shared" si="147"/>
        <v>107426.65447897624</v>
      </c>
      <c r="AZ139" s="539">
        <f>BY20</f>
        <v>1153</v>
      </c>
      <c r="BA139" s="224" t="s">
        <v>104</v>
      </c>
      <c r="BB139" s="120">
        <v>321</v>
      </c>
      <c r="BC139" s="128">
        <v>168</v>
      </c>
      <c r="BD139" s="128">
        <v>17690550</v>
      </c>
      <c r="BE139" s="129">
        <f>IFERROR(BC139/$AZ$139,"-")</f>
        <v>0.14570685169124023</v>
      </c>
      <c r="BF139" s="129">
        <f t="shared" si="148"/>
        <v>0.52336448598130836</v>
      </c>
      <c r="BG139" s="155">
        <f t="shared" si="149"/>
        <v>105300.89285714286</v>
      </c>
      <c r="BH139" s="539">
        <f>BZ20</f>
        <v>22027</v>
      </c>
      <c r="BI139" s="224" t="s">
        <v>104</v>
      </c>
      <c r="BJ139" s="120">
        <f t="shared" si="150"/>
        <v>10053</v>
      </c>
      <c r="BK139" s="128">
        <f t="shared" si="134"/>
        <v>6001</v>
      </c>
      <c r="BL139" s="128">
        <f t="shared" si="135"/>
        <v>536057780</v>
      </c>
      <c r="BM139" s="129">
        <f>IFERROR(BK139/$BH$139,"-")</f>
        <v>0.27243837109002589</v>
      </c>
      <c r="BN139" s="129">
        <f t="shared" si="151"/>
        <v>0.5969362379389237</v>
      </c>
      <c r="BO139" s="128">
        <f t="shared" si="152"/>
        <v>89328.07532077987</v>
      </c>
      <c r="BP139" s="182"/>
    </row>
    <row r="140" spans="2:68" s="75" customFormat="1">
      <c r="B140" s="546"/>
      <c r="C140" s="547"/>
      <c r="D140" s="539"/>
      <c r="E140" s="225" t="s">
        <v>136</v>
      </c>
      <c r="F140" s="121">
        <v>13</v>
      </c>
      <c r="G140" s="130">
        <v>10</v>
      </c>
      <c r="H140" s="130">
        <v>959870</v>
      </c>
      <c r="I140" s="131">
        <f t="shared" ref="I140:I149" si="153">IFERROR(G140/$D$139,"-")</f>
        <v>0.25</v>
      </c>
      <c r="J140" s="131">
        <f t="shared" si="136"/>
        <v>0.76923076923076927</v>
      </c>
      <c r="K140" s="156">
        <f t="shared" si="137"/>
        <v>95987</v>
      </c>
      <c r="L140" s="539"/>
      <c r="M140" s="225" t="s">
        <v>136</v>
      </c>
      <c r="N140" s="121">
        <v>55</v>
      </c>
      <c r="O140" s="130">
        <v>32</v>
      </c>
      <c r="P140" s="130">
        <v>2765210</v>
      </c>
      <c r="Q140" s="131">
        <f t="shared" ref="Q140:Q149" si="154">IFERROR(O140/$L$139,"-")</f>
        <v>0.21621621621621623</v>
      </c>
      <c r="R140" s="131">
        <f t="shared" si="138"/>
        <v>0.58181818181818179</v>
      </c>
      <c r="S140" s="125">
        <f t="shared" si="139"/>
        <v>86412.8125</v>
      </c>
      <c r="T140" s="539"/>
      <c r="U140" s="225" t="s">
        <v>136</v>
      </c>
      <c r="V140" s="121">
        <v>3011</v>
      </c>
      <c r="W140" s="130">
        <v>1849</v>
      </c>
      <c r="X140" s="130">
        <v>140471630</v>
      </c>
      <c r="Y140" s="131">
        <f t="shared" ref="Y140:Y149" si="155">IFERROR(W140/$T$139,"-")</f>
        <v>0.27199176228302441</v>
      </c>
      <c r="Z140" s="131">
        <f t="shared" si="140"/>
        <v>0.61408170043175025</v>
      </c>
      <c r="AA140" s="130">
        <f t="shared" si="141"/>
        <v>75971.676581936175</v>
      </c>
      <c r="AB140" s="539"/>
      <c r="AC140" s="225" t="s">
        <v>136</v>
      </c>
      <c r="AD140" s="121">
        <v>3018</v>
      </c>
      <c r="AE140" s="130">
        <v>1895</v>
      </c>
      <c r="AF140" s="130">
        <v>158737710</v>
      </c>
      <c r="AG140" s="131">
        <f t="shared" ref="AG140:AG149" si="156">IFERROR(AE140/$AB$139,"-")</f>
        <v>0.28786267659121983</v>
      </c>
      <c r="AH140" s="131">
        <f t="shared" si="142"/>
        <v>0.62789927104042409</v>
      </c>
      <c r="AI140" s="125">
        <f t="shared" si="143"/>
        <v>83766.601583113457</v>
      </c>
      <c r="AJ140" s="539"/>
      <c r="AK140" s="225" t="s">
        <v>136</v>
      </c>
      <c r="AL140" s="121">
        <v>1855</v>
      </c>
      <c r="AM140" s="130">
        <v>1098</v>
      </c>
      <c r="AN140" s="130">
        <v>98917400</v>
      </c>
      <c r="AO140" s="131">
        <f t="shared" ref="AO140:AO149" si="157">IFERROR(AM140/$AJ$139,"-")</f>
        <v>0.23228263169028981</v>
      </c>
      <c r="AP140" s="131">
        <f t="shared" si="144"/>
        <v>0.59191374663072771</v>
      </c>
      <c r="AQ140" s="125">
        <f t="shared" si="145"/>
        <v>90088.706739526417</v>
      </c>
      <c r="AR140" s="539"/>
      <c r="AS140" s="225" t="s">
        <v>136</v>
      </c>
      <c r="AT140" s="121">
        <v>782</v>
      </c>
      <c r="AU140" s="130">
        <v>422</v>
      </c>
      <c r="AV140" s="130">
        <v>45876100</v>
      </c>
      <c r="AW140" s="131">
        <f t="shared" ref="AW140:AW149" si="158">IFERROR(AU140/$AR$139,"-")</f>
        <v>0.16369278510473234</v>
      </c>
      <c r="AX140" s="131">
        <f t="shared" si="146"/>
        <v>0.53964194373401531</v>
      </c>
      <c r="AY140" s="130">
        <f t="shared" si="147"/>
        <v>108711.13744075829</v>
      </c>
      <c r="AZ140" s="539"/>
      <c r="BA140" s="225" t="s">
        <v>136</v>
      </c>
      <c r="BB140" s="121">
        <v>196</v>
      </c>
      <c r="BC140" s="130">
        <v>99</v>
      </c>
      <c r="BD140" s="130">
        <v>10331760</v>
      </c>
      <c r="BE140" s="131">
        <f t="shared" ref="BE140:BE149" si="159">IFERROR(BC140/$AZ$139,"-")</f>
        <v>8.5862966175195149E-2</v>
      </c>
      <c r="BF140" s="131">
        <f t="shared" si="148"/>
        <v>0.50510204081632648</v>
      </c>
      <c r="BG140" s="156">
        <f t="shared" si="149"/>
        <v>104361.21212121213</v>
      </c>
      <c r="BH140" s="539"/>
      <c r="BI140" s="225" t="s">
        <v>136</v>
      </c>
      <c r="BJ140" s="121">
        <f t="shared" si="150"/>
        <v>8930</v>
      </c>
      <c r="BK140" s="130">
        <f t="shared" si="134"/>
        <v>5405</v>
      </c>
      <c r="BL140" s="130">
        <f t="shared" si="135"/>
        <v>458059680</v>
      </c>
      <c r="BM140" s="131">
        <f t="shared" ref="BM140:BM149" si="160">IFERROR(BK140/$BH$139,"-")</f>
        <v>0.24538066917873519</v>
      </c>
      <c r="BN140" s="131">
        <f t="shared" si="151"/>
        <v>0.60526315789473684</v>
      </c>
      <c r="BO140" s="130">
        <f t="shared" si="152"/>
        <v>84747.396854764113</v>
      </c>
      <c r="BP140" s="182"/>
    </row>
    <row r="141" spans="2:68" s="75" customFormat="1">
      <c r="B141" s="546"/>
      <c r="C141" s="547"/>
      <c r="D141" s="539"/>
      <c r="E141" s="226" t="s">
        <v>103</v>
      </c>
      <c r="F141" s="121">
        <v>25</v>
      </c>
      <c r="G141" s="130">
        <v>16</v>
      </c>
      <c r="H141" s="130">
        <v>1355400</v>
      </c>
      <c r="I141" s="131">
        <f t="shared" si="153"/>
        <v>0.4</v>
      </c>
      <c r="J141" s="131">
        <f t="shared" si="136"/>
        <v>0.64</v>
      </c>
      <c r="K141" s="156">
        <f t="shared" si="137"/>
        <v>84712.5</v>
      </c>
      <c r="L141" s="539"/>
      <c r="M141" s="226" t="s">
        <v>103</v>
      </c>
      <c r="N141" s="121">
        <v>98</v>
      </c>
      <c r="O141" s="130">
        <v>64</v>
      </c>
      <c r="P141" s="130">
        <v>6984900</v>
      </c>
      <c r="Q141" s="131">
        <f t="shared" si="154"/>
        <v>0.43243243243243246</v>
      </c>
      <c r="R141" s="131">
        <f t="shared" si="138"/>
        <v>0.65306122448979587</v>
      </c>
      <c r="S141" s="125">
        <f t="shared" si="139"/>
        <v>109139.0625</v>
      </c>
      <c r="T141" s="539"/>
      <c r="U141" s="226" t="s">
        <v>103</v>
      </c>
      <c r="V141" s="121">
        <v>4307</v>
      </c>
      <c r="W141" s="130">
        <v>2565</v>
      </c>
      <c r="X141" s="130">
        <v>191743360</v>
      </c>
      <c r="Y141" s="131">
        <f t="shared" si="155"/>
        <v>0.37731685789938219</v>
      </c>
      <c r="Z141" s="131">
        <f t="shared" si="140"/>
        <v>0.59554214070118416</v>
      </c>
      <c r="AA141" s="130">
        <f t="shared" si="141"/>
        <v>74753.746588693961</v>
      </c>
      <c r="AB141" s="539"/>
      <c r="AC141" s="226" t="s">
        <v>103</v>
      </c>
      <c r="AD141" s="121">
        <v>4391</v>
      </c>
      <c r="AE141" s="130">
        <v>2707</v>
      </c>
      <c r="AF141" s="130">
        <v>231858090</v>
      </c>
      <c r="AG141" s="131">
        <f t="shared" si="156"/>
        <v>0.41121069421236517</v>
      </c>
      <c r="AH141" s="131">
        <f t="shared" si="142"/>
        <v>0.61648827146435892</v>
      </c>
      <c r="AI141" s="125">
        <f t="shared" si="143"/>
        <v>85651.307720724042</v>
      </c>
      <c r="AJ141" s="539"/>
      <c r="AK141" s="226" t="s">
        <v>103</v>
      </c>
      <c r="AL141" s="121">
        <v>3145</v>
      </c>
      <c r="AM141" s="130">
        <v>1873</v>
      </c>
      <c r="AN141" s="130">
        <v>175670090</v>
      </c>
      <c r="AO141" s="131">
        <f t="shared" si="157"/>
        <v>0.39623439813835415</v>
      </c>
      <c r="AP141" s="131">
        <f t="shared" si="144"/>
        <v>0.59554848966613672</v>
      </c>
      <c r="AQ141" s="125">
        <f t="shared" si="145"/>
        <v>93790.758142018152</v>
      </c>
      <c r="AR141" s="539"/>
      <c r="AS141" s="226" t="s">
        <v>103</v>
      </c>
      <c r="AT141" s="121">
        <v>1564</v>
      </c>
      <c r="AU141" s="130">
        <v>863</v>
      </c>
      <c r="AV141" s="130">
        <v>94841120</v>
      </c>
      <c r="AW141" s="131">
        <f t="shared" si="158"/>
        <v>0.33475562451512803</v>
      </c>
      <c r="AX141" s="131">
        <f t="shared" si="146"/>
        <v>0.55179028132992325</v>
      </c>
      <c r="AY141" s="130">
        <f t="shared" si="147"/>
        <v>109897.01042873696</v>
      </c>
      <c r="AZ141" s="539"/>
      <c r="BA141" s="226" t="s">
        <v>103</v>
      </c>
      <c r="BB141" s="121">
        <v>544</v>
      </c>
      <c r="BC141" s="130">
        <v>301</v>
      </c>
      <c r="BD141" s="130">
        <v>33979310</v>
      </c>
      <c r="BE141" s="131">
        <f t="shared" si="159"/>
        <v>0.26105810928013878</v>
      </c>
      <c r="BF141" s="131">
        <f t="shared" si="148"/>
        <v>0.5533088235294118</v>
      </c>
      <c r="BG141" s="156">
        <f t="shared" si="149"/>
        <v>112888.07308970099</v>
      </c>
      <c r="BH141" s="539"/>
      <c r="BI141" s="226" t="s">
        <v>103</v>
      </c>
      <c r="BJ141" s="121">
        <f t="shared" si="150"/>
        <v>14074</v>
      </c>
      <c r="BK141" s="130">
        <f t="shared" si="134"/>
        <v>8389</v>
      </c>
      <c r="BL141" s="130">
        <f t="shared" si="135"/>
        <v>736432270</v>
      </c>
      <c r="BM141" s="131">
        <f t="shared" si="160"/>
        <v>0.38085077405002948</v>
      </c>
      <c r="BN141" s="131">
        <f t="shared" si="151"/>
        <v>0.5960636634929658</v>
      </c>
      <c r="BO141" s="130">
        <f t="shared" si="152"/>
        <v>87785.465490523304</v>
      </c>
      <c r="BP141" s="182"/>
    </row>
    <row r="142" spans="2:68" s="75" customFormat="1">
      <c r="B142" s="546"/>
      <c r="C142" s="547"/>
      <c r="D142" s="539"/>
      <c r="E142" s="226" t="s">
        <v>106</v>
      </c>
      <c r="F142" s="121">
        <v>7</v>
      </c>
      <c r="G142" s="130">
        <v>6</v>
      </c>
      <c r="H142" s="130">
        <v>493420</v>
      </c>
      <c r="I142" s="131">
        <f t="shared" si="153"/>
        <v>0.15</v>
      </c>
      <c r="J142" s="131">
        <f t="shared" si="136"/>
        <v>0.8571428571428571</v>
      </c>
      <c r="K142" s="156">
        <f t="shared" si="137"/>
        <v>82236.666666666672</v>
      </c>
      <c r="L142" s="539"/>
      <c r="M142" s="226" t="s">
        <v>106</v>
      </c>
      <c r="N142" s="121">
        <v>39</v>
      </c>
      <c r="O142" s="130">
        <v>24</v>
      </c>
      <c r="P142" s="130">
        <v>2787750</v>
      </c>
      <c r="Q142" s="131">
        <f t="shared" si="154"/>
        <v>0.16216216216216217</v>
      </c>
      <c r="R142" s="131">
        <f t="shared" si="138"/>
        <v>0.61538461538461542</v>
      </c>
      <c r="S142" s="125">
        <f t="shared" si="139"/>
        <v>116156.25</v>
      </c>
      <c r="T142" s="539"/>
      <c r="U142" s="226" t="s">
        <v>106</v>
      </c>
      <c r="V142" s="121">
        <v>1341</v>
      </c>
      <c r="W142" s="130">
        <v>808</v>
      </c>
      <c r="X142" s="130">
        <v>64572200</v>
      </c>
      <c r="Y142" s="131">
        <f t="shared" si="155"/>
        <v>0.11885848779052663</v>
      </c>
      <c r="Z142" s="131">
        <f t="shared" si="140"/>
        <v>0.60253542132736759</v>
      </c>
      <c r="AA142" s="130">
        <f t="shared" si="141"/>
        <v>79916.089108910892</v>
      </c>
      <c r="AB142" s="539"/>
      <c r="AC142" s="226" t="s">
        <v>106</v>
      </c>
      <c r="AD142" s="121">
        <v>1613</v>
      </c>
      <c r="AE142" s="130">
        <v>1040</v>
      </c>
      <c r="AF142" s="130">
        <v>96377820</v>
      </c>
      <c r="AG142" s="131">
        <f t="shared" si="156"/>
        <v>0.15798268266747684</v>
      </c>
      <c r="AH142" s="131">
        <f t="shared" si="142"/>
        <v>0.6447613143211407</v>
      </c>
      <c r="AI142" s="125">
        <f t="shared" si="143"/>
        <v>92670.980769230766</v>
      </c>
      <c r="AJ142" s="539"/>
      <c r="AK142" s="226" t="s">
        <v>106</v>
      </c>
      <c r="AL142" s="121">
        <v>1256</v>
      </c>
      <c r="AM142" s="130">
        <v>751</v>
      </c>
      <c r="AN142" s="130">
        <v>72418650</v>
      </c>
      <c r="AO142" s="131">
        <f t="shared" si="157"/>
        <v>0.15887455045483392</v>
      </c>
      <c r="AP142" s="131">
        <f t="shared" si="144"/>
        <v>0.59792993630573243</v>
      </c>
      <c r="AQ142" s="125">
        <f t="shared" si="145"/>
        <v>96429.627163781624</v>
      </c>
      <c r="AR142" s="539"/>
      <c r="AS142" s="226" t="s">
        <v>106</v>
      </c>
      <c r="AT142" s="121">
        <v>664</v>
      </c>
      <c r="AU142" s="130">
        <v>367</v>
      </c>
      <c r="AV142" s="130">
        <v>37815990</v>
      </c>
      <c r="AW142" s="131">
        <f t="shared" si="158"/>
        <v>0.14235841737781227</v>
      </c>
      <c r="AX142" s="131">
        <f t="shared" si="146"/>
        <v>0.55271084337349397</v>
      </c>
      <c r="AY142" s="130">
        <f t="shared" si="147"/>
        <v>103040.8446866485</v>
      </c>
      <c r="AZ142" s="539"/>
      <c r="BA142" s="226" t="s">
        <v>106</v>
      </c>
      <c r="BB142" s="121">
        <v>221</v>
      </c>
      <c r="BC142" s="130">
        <v>123</v>
      </c>
      <c r="BD142" s="130">
        <v>13450920</v>
      </c>
      <c r="BE142" s="131">
        <f t="shared" si="159"/>
        <v>0.10667823070251518</v>
      </c>
      <c r="BF142" s="131">
        <f t="shared" si="148"/>
        <v>0.5565610859728507</v>
      </c>
      <c r="BG142" s="156">
        <f t="shared" si="149"/>
        <v>109357.0731707317</v>
      </c>
      <c r="BH142" s="539"/>
      <c r="BI142" s="226" t="s">
        <v>106</v>
      </c>
      <c r="BJ142" s="121">
        <f t="shared" si="150"/>
        <v>5141</v>
      </c>
      <c r="BK142" s="130">
        <f t="shared" si="134"/>
        <v>3119</v>
      </c>
      <c r="BL142" s="130">
        <f t="shared" si="135"/>
        <v>287916750</v>
      </c>
      <c r="BM142" s="131">
        <f t="shared" si="160"/>
        <v>0.14159894674717391</v>
      </c>
      <c r="BN142" s="131">
        <f t="shared" si="151"/>
        <v>0.60669130519354209</v>
      </c>
      <c r="BO142" s="130">
        <f t="shared" si="152"/>
        <v>92310.596344982361</v>
      </c>
      <c r="BP142" s="182"/>
    </row>
    <row r="143" spans="2:68" s="75" customFormat="1">
      <c r="B143" s="546"/>
      <c r="C143" s="547"/>
      <c r="D143" s="539"/>
      <c r="E143" s="226" t="s">
        <v>119</v>
      </c>
      <c r="F143" s="121">
        <v>12</v>
      </c>
      <c r="G143" s="130">
        <v>6</v>
      </c>
      <c r="H143" s="130">
        <v>543320</v>
      </c>
      <c r="I143" s="131">
        <f t="shared" si="153"/>
        <v>0.15</v>
      </c>
      <c r="J143" s="131">
        <f t="shared" si="136"/>
        <v>0.5</v>
      </c>
      <c r="K143" s="156">
        <f t="shared" si="137"/>
        <v>90553.333333333328</v>
      </c>
      <c r="L143" s="539"/>
      <c r="M143" s="226" t="s">
        <v>119</v>
      </c>
      <c r="N143" s="121">
        <v>58</v>
      </c>
      <c r="O143" s="130">
        <v>35</v>
      </c>
      <c r="P143" s="130">
        <v>4147230</v>
      </c>
      <c r="Q143" s="131">
        <f t="shared" si="154"/>
        <v>0.23648648648648649</v>
      </c>
      <c r="R143" s="131">
        <f t="shared" si="138"/>
        <v>0.60344827586206895</v>
      </c>
      <c r="S143" s="125">
        <f t="shared" si="139"/>
        <v>118492.28571428571</v>
      </c>
      <c r="T143" s="539"/>
      <c r="U143" s="226" t="s">
        <v>119</v>
      </c>
      <c r="V143" s="121">
        <v>1441</v>
      </c>
      <c r="W143" s="130">
        <v>904</v>
      </c>
      <c r="X143" s="130">
        <v>73697500</v>
      </c>
      <c r="Y143" s="131">
        <f t="shared" si="155"/>
        <v>0.13298028832009415</v>
      </c>
      <c r="Z143" s="131">
        <f t="shared" si="140"/>
        <v>0.62734212352532959</v>
      </c>
      <c r="AA143" s="130">
        <f t="shared" si="141"/>
        <v>81523.783185840701</v>
      </c>
      <c r="AB143" s="539"/>
      <c r="AC143" s="226" t="s">
        <v>119</v>
      </c>
      <c r="AD143" s="121">
        <v>1808</v>
      </c>
      <c r="AE143" s="130">
        <v>1138</v>
      </c>
      <c r="AF143" s="130">
        <v>100751230</v>
      </c>
      <c r="AG143" s="131">
        <f t="shared" si="156"/>
        <v>0.17286951238037368</v>
      </c>
      <c r="AH143" s="131">
        <f t="shared" si="142"/>
        <v>0.62942477876106195</v>
      </c>
      <c r="AI143" s="125">
        <f t="shared" si="143"/>
        <v>88533.594024604565</v>
      </c>
      <c r="AJ143" s="539"/>
      <c r="AK143" s="226" t="s">
        <v>119</v>
      </c>
      <c r="AL143" s="121">
        <v>1374</v>
      </c>
      <c r="AM143" s="130">
        <v>846</v>
      </c>
      <c r="AN143" s="130">
        <v>89277540</v>
      </c>
      <c r="AO143" s="131">
        <f t="shared" si="157"/>
        <v>0.17897186376137084</v>
      </c>
      <c r="AP143" s="131">
        <f t="shared" si="144"/>
        <v>0.61572052401746724</v>
      </c>
      <c r="AQ143" s="125">
        <f t="shared" si="145"/>
        <v>105529.00709219858</v>
      </c>
      <c r="AR143" s="539"/>
      <c r="AS143" s="226" t="s">
        <v>119</v>
      </c>
      <c r="AT143" s="121">
        <v>749</v>
      </c>
      <c r="AU143" s="130">
        <v>434</v>
      </c>
      <c r="AV143" s="130">
        <v>50387250</v>
      </c>
      <c r="AW143" s="131">
        <f t="shared" si="158"/>
        <v>0.16834755624515127</v>
      </c>
      <c r="AX143" s="131">
        <f t="shared" si="146"/>
        <v>0.57943925233644855</v>
      </c>
      <c r="AY143" s="130">
        <f t="shared" si="147"/>
        <v>116099.65437788019</v>
      </c>
      <c r="AZ143" s="539"/>
      <c r="BA143" s="226" t="s">
        <v>119</v>
      </c>
      <c r="BB143" s="121">
        <v>226</v>
      </c>
      <c r="BC143" s="130">
        <v>115</v>
      </c>
      <c r="BD143" s="130">
        <v>14086430</v>
      </c>
      <c r="BE143" s="131">
        <f t="shared" si="159"/>
        <v>9.9739809193408496E-2</v>
      </c>
      <c r="BF143" s="131">
        <f t="shared" si="148"/>
        <v>0.50884955752212391</v>
      </c>
      <c r="BG143" s="156">
        <f t="shared" si="149"/>
        <v>122490.69565217392</v>
      </c>
      <c r="BH143" s="539"/>
      <c r="BI143" s="226" t="s">
        <v>119</v>
      </c>
      <c r="BJ143" s="121">
        <f t="shared" si="150"/>
        <v>5668</v>
      </c>
      <c r="BK143" s="130">
        <f t="shared" si="134"/>
        <v>3478</v>
      </c>
      <c r="BL143" s="130">
        <f t="shared" si="135"/>
        <v>332890500</v>
      </c>
      <c r="BM143" s="131">
        <f t="shared" si="160"/>
        <v>0.15789712625414265</v>
      </c>
      <c r="BN143" s="131">
        <f t="shared" si="151"/>
        <v>0.61362032462949889</v>
      </c>
      <c r="BO143" s="130">
        <f t="shared" si="152"/>
        <v>95713.197239792979</v>
      </c>
      <c r="BP143" s="182"/>
    </row>
    <row r="144" spans="2:68" s="75" customFormat="1">
      <c r="B144" s="546"/>
      <c r="C144" s="547"/>
      <c r="D144" s="539"/>
      <c r="E144" s="226" t="s">
        <v>120</v>
      </c>
      <c r="F144" s="121">
        <v>10</v>
      </c>
      <c r="G144" s="130">
        <v>5</v>
      </c>
      <c r="H144" s="130">
        <v>846200</v>
      </c>
      <c r="I144" s="131">
        <f t="shared" si="153"/>
        <v>0.125</v>
      </c>
      <c r="J144" s="131">
        <f t="shared" si="136"/>
        <v>0.5</v>
      </c>
      <c r="K144" s="156">
        <f t="shared" si="137"/>
        <v>169240</v>
      </c>
      <c r="L144" s="539"/>
      <c r="M144" s="226" t="s">
        <v>120</v>
      </c>
      <c r="N144" s="121">
        <v>32</v>
      </c>
      <c r="O144" s="130">
        <v>20</v>
      </c>
      <c r="P144" s="130">
        <v>2574630</v>
      </c>
      <c r="Q144" s="131">
        <f t="shared" si="154"/>
        <v>0.13513513513513514</v>
      </c>
      <c r="R144" s="131">
        <f t="shared" si="138"/>
        <v>0.625</v>
      </c>
      <c r="S144" s="125">
        <f t="shared" si="139"/>
        <v>128731.5</v>
      </c>
      <c r="T144" s="539"/>
      <c r="U144" s="226" t="s">
        <v>120</v>
      </c>
      <c r="V144" s="121">
        <v>598</v>
      </c>
      <c r="W144" s="130">
        <v>385</v>
      </c>
      <c r="X144" s="130">
        <v>30393650</v>
      </c>
      <c r="Y144" s="131">
        <f t="shared" si="155"/>
        <v>5.6634304207119741E-2</v>
      </c>
      <c r="Z144" s="131">
        <f t="shared" si="140"/>
        <v>0.64381270903010035</v>
      </c>
      <c r="AA144" s="130">
        <f t="shared" si="141"/>
        <v>78944.545454545456</v>
      </c>
      <c r="AB144" s="539"/>
      <c r="AC144" s="226" t="s">
        <v>120</v>
      </c>
      <c r="AD144" s="121">
        <v>795</v>
      </c>
      <c r="AE144" s="130">
        <v>510</v>
      </c>
      <c r="AF144" s="130">
        <v>43717440</v>
      </c>
      <c r="AG144" s="131">
        <f t="shared" si="156"/>
        <v>7.7472277077320365E-2</v>
      </c>
      <c r="AH144" s="131">
        <f t="shared" si="142"/>
        <v>0.64150943396226412</v>
      </c>
      <c r="AI144" s="125">
        <f t="shared" si="143"/>
        <v>85720.470588235301</v>
      </c>
      <c r="AJ144" s="539"/>
      <c r="AK144" s="226" t="s">
        <v>120</v>
      </c>
      <c r="AL144" s="121">
        <v>528</v>
      </c>
      <c r="AM144" s="130">
        <v>333</v>
      </c>
      <c r="AN144" s="130">
        <v>30829120</v>
      </c>
      <c r="AO144" s="131">
        <f t="shared" si="157"/>
        <v>7.0446371906071503E-2</v>
      </c>
      <c r="AP144" s="131">
        <f t="shared" si="144"/>
        <v>0.63068181818181823</v>
      </c>
      <c r="AQ144" s="125">
        <f t="shared" si="145"/>
        <v>92579.939939939941</v>
      </c>
      <c r="AR144" s="539"/>
      <c r="AS144" s="226" t="s">
        <v>120</v>
      </c>
      <c r="AT144" s="121">
        <v>262</v>
      </c>
      <c r="AU144" s="130">
        <v>136</v>
      </c>
      <c r="AV144" s="130">
        <v>14355500</v>
      </c>
      <c r="AW144" s="131">
        <f t="shared" si="158"/>
        <v>5.2754072924747868E-2</v>
      </c>
      <c r="AX144" s="131">
        <f t="shared" si="146"/>
        <v>0.51908396946564883</v>
      </c>
      <c r="AY144" s="130">
        <f t="shared" si="147"/>
        <v>105555.14705882352</v>
      </c>
      <c r="AZ144" s="539"/>
      <c r="BA144" s="226" t="s">
        <v>120</v>
      </c>
      <c r="BB144" s="121">
        <v>63</v>
      </c>
      <c r="BC144" s="130">
        <v>31</v>
      </c>
      <c r="BD144" s="130">
        <v>3240200</v>
      </c>
      <c r="BE144" s="131">
        <f t="shared" si="159"/>
        <v>2.6886383347788378E-2</v>
      </c>
      <c r="BF144" s="131">
        <f t="shared" si="148"/>
        <v>0.49206349206349204</v>
      </c>
      <c r="BG144" s="156">
        <f t="shared" si="149"/>
        <v>104522.58064516129</v>
      </c>
      <c r="BH144" s="539"/>
      <c r="BI144" s="226" t="s">
        <v>120</v>
      </c>
      <c r="BJ144" s="121">
        <f t="shared" si="150"/>
        <v>2288</v>
      </c>
      <c r="BK144" s="130">
        <f t="shared" si="134"/>
        <v>1420</v>
      </c>
      <c r="BL144" s="130">
        <f t="shared" si="135"/>
        <v>125956740</v>
      </c>
      <c r="BM144" s="131">
        <f t="shared" si="160"/>
        <v>6.4466336768511379E-2</v>
      </c>
      <c r="BN144" s="131">
        <f t="shared" si="151"/>
        <v>0.62062937062937062</v>
      </c>
      <c r="BO144" s="130">
        <f t="shared" si="152"/>
        <v>88701.929577464791</v>
      </c>
      <c r="BP144" s="182"/>
    </row>
    <row r="145" spans="2:68" s="75" customFormat="1">
      <c r="B145" s="546"/>
      <c r="C145" s="547"/>
      <c r="D145" s="539"/>
      <c r="E145" s="226" t="s">
        <v>121</v>
      </c>
      <c r="F145" s="121">
        <v>9</v>
      </c>
      <c r="G145" s="130">
        <v>5</v>
      </c>
      <c r="H145" s="130">
        <v>508060</v>
      </c>
      <c r="I145" s="131">
        <f t="shared" si="153"/>
        <v>0.125</v>
      </c>
      <c r="J145" s="131">
        <f t="shared" si="136"/>
        <v>0.55555555555555558</v>
      </c>
      <c r="K145" s="156">
        <f t="shared" si="137"/>
        <v>101612</v>
      </c>
      <c r="L145" s="539"/>
      <c r="M145" s="226" t="s">
        <v>121</v>
      </c>
      <c r="N145" s="121">
        <v>37</v>
      </c>
      <c r="O145" s="130">
        <v>24</v>
      </c>
      <c r="P145" s="130">
        <v>2779100</v>
      </c>
      <c r="Q145" s="131">
        <f t="shared" si="154"/>
        <v>0.16216216216216217</v>
      </c>
      <c r="R145" s="131">
        <f t="shared" si="138"/>
        <v>0.64864864864864868</v>
      </c>
      <c r="S145" s="125">
        <f t="shared" si="139"/>
        <v>115795.83333333333</v>
      </c>
      <c r="T145" s="539"/>
      <c r="U145" s="226" t="s">
        <v>121</v>
      </c>
      <c r="V145" s="121">
        <v>453</v>
      </c>
      <c r="W145" s="130">
        <v>257</v>
      </c>
      <c r="X145" s="130">
        <v>19253650</v>
      </c>
      <c r="Y145" s="131">
        <f t="shared" si="155"/>
        <v>3.780523683436305E-2</v>
      </c>
      <c r="Z145" s="131">
        <f t="shared" si="140"/>
        <v>0.56732891832229582</v>
      </c>
      <c r="AA145" s="130">
        <f t="shared" si="141"/>
        <v>74916.926070038913</v>
      </c>
      <c r="AB145" s="539"/>
      <c r="AC145" s="226" t="s">
        <v>121</v>
      </c>
      <c r="AD145" s="121">
        <v>602</v>
      </c>
      <c r="AE145" s="130">
        <v>366</v>
      </c>
      <c r="AF145" s="130">
        <v>36109940</v>
      </c>
      <c r="AG145" s="131">
        <f t="shared" si="156"/>
        <v>5.55977517849005E-2</v>
      </c>
      <c r="AH145" s="131">
        <f t="shared" si="142"/>
        <v>0.60797342192691028</v>
      </c>
      <c r="AI145" s="125">
        <f t="shared" si="143"/>
        <v>98661.038251366117</v>
      </c>
      <c r="AJ145" s="539"/>
      <c r="AK145" s="226" t="s">
        <v>121</v>
      </c>
      <c r="AL145" s="121">
        <v>553</v>
      </c>
      <c r="AM145" s="130">
        <v>325</v>
      </c>
      <c r="AN145" s="130">
        <v>30480660</v>
      </c>
      <c r="AO145" s="131">
        <f t="shared" si="157"/>
        <v>6.8753966574994704E-2</v>
      </c>
      <c r="AP145" s="131">
        <f t="shared" si="144"/>
        <v>0.58770343580470163</v>
      </c>
      <c r="AQ145" s="125">
        <f t="shared" si="145"/>
        <v>93786.646153846159</v>
      </c>
      <c r="AR145" s="539"/>
      <c r="AS145" s="226" t="s">
        <v>121</v>
      </c>
      <c r="AT145" s="121">
        <v>360</v>
      </c>
      <c r="AU145" s="130">
        <v>187</v>
      </c>
      <c r="AV145" s="130">
        <v>20960210</v>
      </c>
      <c r="AW145" s="131">
        <f t="shared" si="158"/>
        <v>7.2536850271528314E-2</v>
      </c>
      <c r="AX145" s="131">
        <f t="shared" si="146"/>
        <v>0.51944444444444449</v>
      </c>
      <c r="AY145" s="130">
        <f t="shared" si="147"/>
        <v>112086.68449197861</v>
      </c>
      <c r="AZ145" s="539"/>
      <c r="BA145" s="226" t="s">
        <v>121</v>
      </c>
      <c r="BB145" s="121">
        <v>129</v>
      </c>
      <c r="BC145" s="130">
        <v>78</v>
      </c>
      <c r="BD145" s="130">
        <v>8327890</v>
      </c>
      <c r="BE145" s="131">
        <f t="shared" si="159"/>
        <v>6.764960971379011E-2</v>
      </c>
      <c r="BF145" s="131">
        <f t="shared" si="148"/>
        <v>0.60465116279069764</v>
      </c>
      <c r="BG145" s="156">
        <f t="shared" si="149"/>
        <v>106767.82051282052</v>
      </c>
      <c r="BH145" s="539"/>
      <c r="BI145" s="226" t="s">
        <v>121</v>
      </c>
      <c r="BJ145" s="121">
        <f t="shared" si="150"/>
        <v>2143</v>
      </c>
      <c r="BK145" s="130">
        <f t="shared" si="134"/>
        <v>1242</v>
      </c>
      <c r="BL145" s="130">
        <f t="shared" si="135"/>
        <v>118419510</v>
      </c>
      <c r="BM145" s="131">
        <f t="shared" si="160"/>
        <v>5.6385345258092343E-2</v>
      </c>
      <c r="BN145" s="131">
        <f t="shared" si="151"/>
        <v>0.57956136257582824</v>
      </c>
      <c r="BO145" s="130">
        <f t="shared" si="152"/>
        <v>95345.821256038646</v>
      </c>
      <c r="BP145" s="182"/>
    </row>
    <row r="146" spans="2:68" s="75" customFormat="1">
      <c r="B146" s="546"/>
      <c r="C146" s="547"/>
      <c r="D146" s="539"/>
      <c r="E146" s="226" t="s">
        <v>122</v>
      </c>
      <c r="F146" s="121">
        <v>7</v>
      </c>
      <c r="G146" s="130">
        <v>6</v>
      </c>
      <c r="H146" s="130">
        <v>841870</v>
      </c>
      <c r="I146" s="131">
        <f t="shared" si="153"/>
        <v>0.15</v>
      </c>
      <c r="J146" s="131">
        <f t="shared" si="136"/>
        <v>0.8571428571428571</v>
      </c>
      <c r="K146" s="156">
        <f t="shared" si="137"/>
        <v>140311.66666666666</v>
      </c>
      <c r="L146" s="539"/>
      <c r="M146" s="226" t="s">
        <v>122</v>
      </c>
      <c r="N146" s="121">
        <v>14</v>
      </c>
      <c r="O146" s="130">
        <v>12</v>
      </c>
      <c r="P146" s="130">
        <v>1452110</v>
      </c>
      <c r="Q146" s="131">
        <f t="shared" si="154"/>
        <v>8.1081081081081086E-2</v>
      </c>
      <c r="R146" s="131">
        <f t="shared" si="138"/>
        <v>0.8571428571428571</v>
      </c>
      <c r="S146" s="125">
        <f t="shared" si="139"/>
        <v>121009.16666666667</v>
      </c>
      <c r="T146" s="539"/>
      <c r="U146" s="226" t="s">
        <v>122</v>
      </c>
      <c r="V146" s="121">
        <v>404</v>
      </c>
      <c r="W146" s="130">
        <v>270</v>
      </c>
      <c r="X146" s="130">
        <v>20405740</v>
      </c>
      <c r="Y146" s="131">
        <f t="shared" si="155"/>
        <v>3.971756398940865E-2</v>
      </c>
      <c r="Z146" s="131">
        <f t="shared" si="140"/>
        <v>0.66831683168316836</v>
      </c>
      <c r="AA146" s="130">
        <f t="shared" si="141"/>
        <v>75576.814814814818</v>
      </c>
      <c r="AB146" s="539"/>
      <c r="AC146" s="226" t="s">
        <v>122</v>
      </c>
      <c r="AD146" s="121">
        <v>491</v>
      </c>
      <c r="AE146" s="130">
        <v>326</v>
      </c>
      <c r="AF146" s="130">
        <v>32034310</v>
      </c>
      <c r="AG146" s="131">
        <f t="shared" si="156"/>
        <v>4.9521494759228318E-2</v>
      </c>
      <c r="AH146" s="131">
        <f t="shared" si="142"/>
        <v>0.66395112016293278</v>
      </c>
      <c r="AI146" s="125">
        <f t="shared" si="143"/>
        <v>98264.754601226989</v>
      </c>
      <c r="AJ146" s="539"/>
      <c r="AK146" s="226" t="s">
        <v>122</v>
      </c>
      <c r="AL146" s="121">
        <v>422</v>
      </c>
      <c r="AM146" s="130">
        <v>272</v>
      </c>
      <c r="AN146" s="130">
        <v>30132690</v>
      </c>
      <c r="AO146" s="131">
        <f t="shared" si="157"/>
        <v>5.7541781256610955E-2</v>
      </c>
      <c r="AP146" s="131">
        <f t="shared" si="144"/>
        <v>0.64454976303317535</v>
      </c>
      <c r="AQ146" s="125">
        <f t="shared" si="145"/>
        <v>110781.94852941176</v>
      </c>
      <c r="AR146" s="539"/>
      <c r="AS146" s="226" t="s">
        <v>122</v>
      </c>
      <c r="AT146" s="121">
        <v>226</v>
      </c>
      <c r="AU146" s="130">
        <v>132</v>
      </c>
      <c r="AV146" s="130">
        <v>17470080</v>
      </c>
      <c r="AW146" s="131">
        <f t="shared" si="158"/>
        <v>5.120248254460822E-2</v>
      </c>
      <c r="AX146" s="131">
        <f t="shared" si="146"/>
        <v>0.58407079646017701</v>
      </c>
      <c r="AY146" s="130">
        <f t="shared" si="147"/>
        <v>132349.09090909091</v>
      </c>
      <c r="AZ146" s="539"/>
      <c r="BA146" s="226" t="s">
        <v>122</v>
      </c>
      <c r="BB146" s="121">
        <v>82</v>
      </c>
      <c r="BC146" s="130">
        <v>56</v>
      </c>
      <c r="BD146" s="130">
        <v>7150850</v>
      </c>
      <c r="BE146" s="131">
        <f t="shared" si="159"/>
        <v>4.856895056374675E-2</v>
      </c>
      <c r="BF146" s="131">
        <f t="shared" si="148"/>
        <v>0.68292682926829273</v>
      </c>
      <c r="BG146" s="156">
        <f t="shared" si="149"/>
        <v>127693.75</v>
      </c>
      <c r="BH146" s="539"/>
      <c r="BI146" s="226" t="s">
        <v>122</v>
      </c>
      <c r="BJ146" s="121">
        <f t="shared" si="150"/>
        <v>1646</v>
      </c>
      <c r="BK146" s="130">
        <f t="shared" si="134"/>
        <v>1074</v>
      </c>
      <c r="BL146" s="130">
        <f t="shared" si="135"/>
        <v>109487650</v>
      </c>
      <c r="BM146" s="131">
        <f t="shared" si="160"/>
        <v>4.8758342034775505E-2</v>
      </c>
      <c r="BN146" s="131">
        <f t="shared" si="151"/>
        <v>0.65249088699878488</v>
      </c>
      <c r="BO146" s="130">
        <f t="shared" si="152"/>
        <v>101943.80819366853</v>
      </c>
      <c r="BP146" s="182"/>
    </row>
    <row r="147" spans="2:68" s="75" customFormat="1">
      <c r="B147" s="546"/>
      <c r="C147" s="547"/>
      <c r="D147" s="539"/>
      <c r="E147" s="226" t="s">
        <v>123</v>
      </c>
      <c r="F147" s="121">
        <v>15</v>
      </c>
      <c r="G147" s="130">
        <v>12</v>
      </c>
      <c r="H147" s="130">
        <v>878540</v>
      </c>
      <c r="I147" s="131">
        <f t="shared" si="153"/>
        <v>0.3</v>
      </c>
      <c r="J147" s="131">
        <f t="shared" si="136"/>
        <v>0.8</v>
      </c>
      <c r="K147" s="156">
        <f t="shared" si="137"/>
        <v>73211.666666666672</v>
      </c>
      <c r="L147" s="539"/>
      <c r="M147" s="226" t="s">
        <v>123</v>
      </c>
      <c r="N147" s="121">
        <v>68</v>
      </c>
      <c r="O147" s="130">
        <v>47</v>
      </c>
      <c r="P147" s="130">
        <v>4882110</v>
      </c>
      <c r="Q147" s="131">
        <f t="shared" si="154"/>
        <v>0.31756756756756754</v>
      </c>
      <c r="R147" s="131">
        <f t="shared" si="138"/>
        <v>0.69117647058823528</v>
      </c>
      <c r="S147" s="125">
        <f t="shared" si="139"/>
        <v>103874.68085106384</v>
      </c>
      <c r="T147" s="539"/>
      <c r="U147" s="226" t="s">
        <v>123</v>
      </c>
      <c r="V147" s="121">
        <v>2679</v>
      </c>
      <c r="W147" s="130">
        <v>1732</v>
      </c>
      <c r="X147" s="130">
        <v>132376080</v>
      </c>
      <c r="Y147" s="131">
        <f t="shared" si="155"/>
        <v>0.25478081788761403</v>
      </c>
      <c r="Z147" s="131">
        <f t="shared" si="140"/>
        <v>0.64650989175065321</v>
      </c>
      <c r="AA147" s="130">
        <f t="shared" si="141"/>
        <v>76429.607390300225</v>
      </c>
      <c r="AB147" s="539"/>
      <c r="AC147" s="226" t="s">
        <v>123</v>
      </c>
      <c r="AD147" s="121">
        <v>2756</v>
      </c>
      <c r="AE147" s="130">
        <v>1775</v>
      </c>
      <c r="AF147" s="130">
        <v>147967940</v>
      </c>
      <c r="AG147" s="131">
        <f t="shared" si="156"/>
        <v>0.26963390551420324</v>
      </c>
      <c r="AH147" s="131">
        <f t="shared" si="142"/>
        <v>0.64404934687953552</v>
      </c>
      <c r="AI147" s="125">
        <f t="shared" si="143"/>
        <v>83362.219718309861</v>
      </c>
      <c r="AJ147" s="539"/>
      <c r="AK147" s="226" t="s">
        <v>123</v>
      </c>
      <c r="AL147" s="121">
        <v>1838</v>
      </c>
      <c r="AM147" s="130">
        <v>1108</v>
      </c>
      <c r="AN147" s="130">
        <v>103468160</v>
      </c>
      <c r="AO147" s="131">
        <f t="shared" si="157"/>
        <v>0.23439813835413581</v>
      </c>
      <c r="AP147" s="131">
        <f t="shared" si="144"/>
        <v>0.60282916213275295</v>
      </c>
      <c r="AQ147" s="125">
        <f t="shared" si="145"/>
        <v>93382.815884476528</v>
      </c>
      <c r="AR147" s="539"/>
      <c r="AS147" s="226" t="s">
        <v>123</v>
      </c>
      <c r="AT147" s="121">
        <v>845</v>
      </c>
      <c r="AU147" s="130">
        <v>475</v>
      </c>
      <c r="AV147" s="130">
        <v>50328610</v>
      </c>
      <c r="AW147" s="131">
        <f t="shared" si="158"/>
        <v>0.18425135764158262</v>
      </c>
      <c r="AX147" s="131">
        <f t="shared" si="146"/>
        <v>0.56213017751479288</v>
      </c>
      <c r="AY147" s="130">
        <f t="shared" si="147"/>
        <v>105954.96842105263</v>
      </c>
      <c r="AZ147" s="539"/>
      <c r="BA147" s="226" t="s">
        <v>123</v>
      </c>
      <c r="BB147" s="121">
        <v>268</v>
      </c>
      <c r="BC147" s="130">
        <v>144</v>
      </c>
      <c r="BD147" s="130">
        <v>13964410</v>
      </c>
      <c r="BE147" s="131">
        <f t="shared" si="159"/>
        <v>0.12489158716392021</v>
      </c>
      <c r="BF147" s="131">
        <f t="shared" si="148"/>
        <v>0.53731343283582089</v>
      </c>
      <c r="BG147" s="156">
        <f t="shared" si="149"/>
        <v>96975.069444444438</v>
      </c>
      <c r="BH147" s="539"/>
      <c r="BI147" s="226" t="s">
        <v>123</v>
      </c>
      <c r="BJ147" s="121">
        <f t="shared" si="150"/>
        <v>8469</v>
      </c>
      <c r="BK147" s="130">
        <f t="shared" si="134"/>
        <v>5293</v>
      </c>
      <c r="BL147" s="130">
        <f t="shared" si="135"/>
        <v>453865850</v>
      </c>
      <c r="BM147" s="131">
        <f t="shared" si="160"/>
        <v>0.24029600036319063</v>
      </c>
      <c r="BN147" s="131">
        <f t="shared" si="151"/>
        <v>0.62498524028810953</v>
      </c>
      <c r="BO147" s="130">
        <f t="shared" si="152"/>
        <v>85748.318533912709</v>
      </c>
      <c r="BP147" s="182"/>
    </row>
    <row r="148" spans="2:68" s="75" customFormat="1">
      <c r="B148" s="546"/>
      <c r="C148" s="547"/>
      <c r="D148" s="539"/>
      <c r="E148" s="226" t="s">
        <v>124</v>
      </c>
      <c r="F148" s="121">
        <v>5</v>
      </c>
      <c r="G148" s="130">
        <v>4</v>
      </c>
      <c r="H148" s="130">
        <v>348860</v>
      </c>
      <c r="I148" s="131">
        <f t="shared" si="153"/>
        <v>0.1</v>
      </c>
      <c r="J148" s="131">
        <f t="shared" si="136"/>
        <v>0.8</v>
      </c>
      <c r="K148" s="156">
        <f t="shared" si="137"/>
        <v>87215</v>
      </c>
      <c r="L148" s="539"/>
      <c r="M148" s="226" t="s">
        <v>124</v>
      </c>
      <c r="N148" s="121">
        <v>33</v>
      </c>
      <c r="O148" s="130">
        <v>22</v>
      </c>
      <c r="P148" s="130">
        <v>2254050</v>
      </c>
      <c r="Q148" s="131">
        <f t="shared" si="154"/>
        <v>0.14864864864864866</v>
      </c>
      <c r="R148" s="131">
        <f t="shared" si="138"/>
        <v>0.66666666666666663</v>
      </c>
      <c r="S148" s="125">
        <f t="shared" si="139"/>
        <v>102456.81818181818</v>
      </c>
      <c r="T148" s="539"/>
      <c r="U148" s="226" t="s">
        <v>124</v>
      </c>
      <c r="V148" s="121">
        <v>558</v>
      </c>
      <c r="W148" s="130">
        <v>346</v>
      </c>
      <c r="X148" s="130">
        <v>29253070</v>
      </c>
      <c r="Y148" s="131">
        <f t="shared" si="155"/>
        <v>5.0897322741982935E-2</v>
      </c>
      <c r="Z148" s="131">
        <f t="shared" si="140"/>
        <v>0.62007168458781359</v>
      </c>
      <c r="AA148" s="130">
        <f t="shared" si="141"/>
        <v>84546.445086705207</v>
      </c>
      <c r="AB148" s="539"/>
      <c r="AC148" s="226" t="s">
        <v>124</v>
      </c>
      <c r="AD148" s="121">
        <v>739</v>
      </c>
      <c r="AE148" s="130">
        <v>472</v>
      </c>
      <c r="AF148" s="130">
        <v>39805100</v>
      </c>
      <c r="AG148" s="131">
        <f t="shared" si="156"/>
        <v>7.169983290293179E-2</v>
      </c>
      <c r="AH148" s="131">
        <f t="shared" si="142"/>
        <v>0.63870094722598103</v>
      </c>
      <c r="AI148" s="125">
        <f t="shared" si="143"/>
        <v>84332.838983050853</v>
      </c>
      <c r="AJ148" s="539"/>
      <c r="AK148" s="226" t="s">
        <v>124</v>
      </c>
      <c r="AL148" s="121">
        <v>626</v>
      </c>
      <c r="AM148" s="130">
        <v>392</v>
      </c>
      <c r="AN148" s="130">
        <v>41690270</v>
      </c>
      <c r="AO148" s="131">
        <f t="shared" si="157"/>
        <v>8.2927861222762855E-2</v>
      </c>
      <c r="AP148" s="131">
        <f t="shared" si="144"/>
        <v>0.62619808306709268</v>
      </c>
      <c r="AQ148" s="125">
        <f t="shared" si="145"/>
        <v>106352.72959183673</v>
      </c>
      <c r="AR148" s="539"/>
      <c r="AS148" s="226" t="s">
        <v>124</v>
      </c>
      <c r="AT148" s="121">
        <v>412</v>
      </c>
      <c r="AU148" s="130">
        <v>238</v>
      </c>
      <c r="AV148" s="130">
        <v>25306580</v>
      </c>
      <c r="AW148" s="131">
        <f t="shared" si="158"/>
        <v>9.2319627618308767E-2</v>
      </c>
      <c r="AX148" s="131">
        <f t="shared" si="146"/>
        <v>0.57766990291262132</v>
      </c>
      <c r="AY148" s="130">
        <f t="shared" si="147"/>
        <v>106330.16806722688</v>
      </c>
      <c r="AZ148" s="539"/>
      <c r="BA148" s="226" t="s">
        <v>124</v>
      </c>
      <c r="BB148" s="121">
        <v>183</v>
      </c>
      <c r="BC148" s="130">
        <v>98</v>
      </c>
      <c r="BD148" s="130">
        <v>9834790</v>
      </c>
      <c r="BE148" s="131">
        <f t="shared" si="159"/>
        <v>8.4995663486556808E-2</v>
      </c>
      <c r="BF148" s="131">
        <f t="shared" si="148"/>
        <v>0.53551912568306015</v>
      </c>
      <c r="BG148" s="156">
        <f t="shared" si="149"/>
        <v>100355</v>
      </c>
      <c r="BH148" s="539"/>
      <c r="BI148" s="226" t="s">
        <v>124</v>
      </c>
      <c r="BJ148" s="121">
        <f t="shared" si="150"/>
        <v>2556</v>
      </c>
      <c r="BK148" s="130">
        <f t="shared" si="134"/>
        <v>1572</v>
      </c>
      <c r="BL148" s="130">
        <f t="shared" si="135"/>
        <v>148492720</v>
      </c>
      <c r="BM148" s="131">
        <f t="shared" si="160"/>
        <v>7.1366958732464708E-2</v>
      </c>
      <c r="BN148" s="131">
        <f t="shared" si="151"/>
        <v>0.61502347417840375</v>
      </c>
      <c r="BO148" s="130">
        <f t="shared" si="152"/>
        <v>94461.017811704834</v>
      </c>
      <c r="BP148" s="182"/>
    </row>
    <row r="149" spans="2:68" s="75" customFormat="1">
      <c r="B149" s="546"/>
      <c r="C149" s="547"/>
      <c r="D149" s="539"/>
      <c r="E149" s="223" t="s">
        <v>117</v>
      </c>
      <c r="F149" s="121">
        <v>3</v>
      </c>
      <c r="G149" s="130">
        <v>2</v>
      </c>
      <c r="H149" s="130">
        <v>76910</v>
      </c>
      <c r="I149" s="131">
        <f t="shared" si="153"/>
        <v>0.05</v>
      </c>
      <c r="J149" s="131">
        <f t="shared" si="136"/>
        <v>0.66666666666666663</v>
      </c>
      <c r="K149" s="156">
        <f t="shared" si="137"/>
        <v>38455</v>
      </c>
      <c r="L149" s="539"/>
      <c r="M149" s="227" t="s">
        <v>117</v>
      </c>
      <c r="N149" s="121">
        <v>7</v>
      </c>
      <c r="O149" s="130">
        <v>6</v>
      </c>
      <c r="P149" s="130">
        <v>803790</v>
      </c>
      <c r="Q149" s="131">
        <f t="shared" si="154"/>
        <v>4.0540540540540543E-2</v>
      </c>
      <c r="R149" s="131">
        <f t="shared" si="138"/>
        <v>0.8571428571428571</v>
      </c>
      <c r="S149" s="125">
        <f t="shared" si="139"/>
        <v>133965</v>
      </c>
      <c r="T149" s="539"/>
      <c r="U149" s="227" t="s">
        <v>117</v>
      </c>
      <c r="V149" s="121">
        <v>530</v>
      </c>
      <c r="W149" s="130">
        <v>267</v>
      </c>
      <c r="X149" s="130">
        <v>20264550</v>
      </c>
      <c r="Y149" s="131">
        <f t="shared" si="155"/>
        <v>3.9276257722859663E-2</v>
      </c>
      <c r="Z149" s="131">
        <f t="shared" si="140"/>
        <v>0.50377358490566038</v>
      </c>
      <c r="AA149" s="130">
        <f t="shared" si="141"/>
        <v>75897.191011235962</v>
      </c>
      <c r="AB149" s="539"/>
      <c r="AC149" s="227" t="s">
        <v>117</v>
      </c>
      <c r="AD149" s="121">
        <v>330</v>
      </c>
      <c r="AE149" s="130">
        <v>187</v>
      </c>
      <c r="AF149" s="130">
        <v>16198760</v>
      </c>
      <c r="AG149" s="131">
        <f t="shared" si="156"/>
        <v>2.840650159501747E-2</v>
      </c>
      <c r="AH149" s="131">
        <f t="shared" si="142"/>
        <v>0.56666666666666665</v>
      </c>
      <c r="AI149" s="125">
        <f t="shared" si="143"/>
        <v>86624.385026737975</v>
      </c>
      <c r="AJ149" s="539"/>
      <c r="AK149" s="227" t="s">
        <v>117</v>
      </c>
      <c r="AL149" s="121">
        <v>211</v>
      </c>
      <c r="AM149" s="130">
        <v>111</v>
      </c>
      <c r="AN149" s="130">
        <v>13109830</v>
      </c>
      <c r="AO149" s="131">
        <f t="shared" si="157"/>
        <v>2.34821239686905E-2</v>
      </c>
      <c r="AP149" s="131">
        <f t="shared" si="144"/>
        <v>0.52606635071090047</v>
      </c>
      <c r="AQ149" s="125">
        <f t="shared" si="145"/>
        <v>118106.57657657658</v>
      </c>
      <c r="AR149" s="539"/>
      <c r="AS149" s="227" t="s">
        <v>117</v>
      </c>
      <c r="AT149" s="121">
        <v>126</v>
      </c>
      <c r="AU149" s="130">
        <v>56</v>
      </c>
      <c r="AV149" s="130">
        <v>7448300</v>
      </c>
      <c r="AW149" s="131">
        <f t="shared" si="158"/>
        <v>2.1722265321955005E-2</v>
      </c>
      <c r="AX149" s="131">
        <f t="shared" si="146"/>
        <v>0.44444444444444442</v>
      </c>
      <c r="AY149" s="130">
        <f t="shared" si="147"/>
        <v>133005.35714285713</v>
      </c>
      <c r="AZ149" s="539"/>
      <c r="BA149" s="227" t="s">
        <v>117</v>
      </c>
      <c r="BB149" s="121">
        <v>62</v>
      </c>
      <c r="BC149" s="130">
        <v>23</v>
      </c>
      <c r="BD149" s="130">
        <v>4335520</v>
      </c>
      <c r="BE149" s="131">
        <f t="shared" si="159"/>
        <v>1.9947961838681701E-2</v>
      </c>
      <c r="BF149" s="131">
        <f t="shared" si="148"/>
        <v>0.37096774193548387</v>
      </c>
      <c r="BG149" s="156">
        <f t="shared" si="149"/>
        <v>188500.86956521738</v>
      </c>
      <c r="BH149" s="539"/>
      <c r="BI149" s="227" t="s">
        <v>117</v>
      </c>
      <c r="BJ149" s="121">
        <f t="shared" si="150"/>
        <v>1269</v>
      </c>
      <c r="BK149" s="130">
        <f t="shared" si="134"/>
        <v>652</v>
      </c>
      <c r="BL149" s="130">
        <f t="shared" si="135"/>
        <v>62237660</v>
      </c>
      <c r="BM149" s="131">
        <f t="shared" si="160"/>
        <v>2.9600036319062967E-2</v>
      </c>
      <c r="BN149" s="131">
        <f t="shared" si="151"/>
        <v>0.51379038613081163</v>
      </c>
      <c r="BO149" s="130">
        <f t="shared" si="152"/>
        <v>95456.533742331289</v>
      </c>
      <c r="BP149" s="182"/>
    </row>
    <row r="150" spans="2:68" s="75" customFormat="1">
      <c r="B150" s="546">
        <v>14</v>
      </c>
      <c r="C150" s="548" t="s">
        <v>76</v>
      </c>
      <c r="D150" s="540">
        <f>BS21</f>
        <v>26</v>
      </c>
      <c r="E150" s="224" t="s">
        <v>104</v>
      </c>
      <c r="F150" s="120">
        <v>18</v>
      </c>
      <c r="G150" s="128">
        <v>10</v>
      </c>
      <c r="H150" s="128">
        <v>1109470</v>
      </c>
      <c r="I150" s="129">
        <f>IFERROR(G150/$D$150,"-")</f>
        <v>0.38461538461538464</v>
      </c>
      <c r="J150" s="129">
        <f t="shared" si="136"/>
        <v>0.55555555555555558</v>
      </c>
      <c r="K150" s="155">
        <f t="shared" si="137"/>
        <v>110947</v>
      </c>
      <c r="L150" s="540">
        <f>BT21</f>
        <v>87</v>
      </c>
      <c r="M150" s="224" t="s">
        <v>104</v>
      </c>
      <c r="N150" s="120">
        <v>50</v>
      </c>
      <c r="O150" s="128">
        <v>28</v>
      </c>
      <c r="P150" s="128">
        <v>3867170</v>
      </c>
      <c r="Q150" s="129">
        <f>IFERROR(O150/$L$150,"-")</f>
        <v>0.32183908045977011</v>
      </c>
      <c r="R150" s="129">
        <f t="shared" si="138"/>
        <v>0.56000000000000005</v>
      </c>
      <c r="S150" s="124">
        <f t="shared" si="139"/>
        <v>138113.21428571429</v>
      </c>
      <c r="T150" s="540">
        <f>BU21</f>
        <v>5345</v>
      </c>
      <c r="U150" s="224" t="s">
        <v>104</v>
      </c>
      <c r="V150" s="120">
        <v>2547</v>
      </c>
      <c r="W150" s="128">
        <v>1531</v>
      </c>
      <c r="X150" s="128">
        <v>119099230</v>
      </c>
      <c r="Y150" s="129">
        <f>IFERROR(W150/$T$150,"-")</f>
        <v>0.28643592142188962</v>
      </c>
      <c r="Z150" s="129">
        <f t="shared" si="140"/>
        <v>0.60109933254809578</v>
      </c>
      <c r="AA150" s="128">
        <f t="shared" si="141"/>
        <v>77791.789679947746</v>
      </c>
      <c r="AB150" s="540">
        <f>BV21</f>
        <v>4774</v>
      </c>
      <c r="AC150" s="224" t="s">
        <v>104</v>
      </c>
      <c r="AD150" s="120">
        <v>2528</v>
      </c>
      <c r="AE150" s="128">
        <v>1528</v>
      </c>
      <c r="AF150" s="128">
        <v>134176830</v>
      </c>
      <c r="AG150" s="129">
        <f>IFERROR(AE150/$AB$150,"-")</f>
        <v>0.32006702974444912</v>
      </c>
      <c r="AH150" s="129">
        <f t="shared" si="142"/>
        <v>0.60443037974683544</v>
      </c>
      <c r="AI150" s="124">
        <f t="shared" si="143"/>
        <v>87812.061518324612</v>
      </c>
      <c r="AJ150" s="540">
        <f>BW21</f>
        <v>3621</v>
      </c>
      <c r="AK150" s="224" t="s">
        <v>104</v>
      </c>
      <c r="AL150" s="120">
        <v>1914</v>
      </c>
      <c r="AM150" s="128">
        <v>1117</v>
      </c>
      <c r="AN150" s="128">
        <v>100429210</v>
      </c>
      <c r="AO150" s="129">
        <f>IFERROR(AM150/$AJ$150,"-")</f>
        <v>0.30847832090582711</v>
      </c>
      <c r="AP150" s="129">
        <f t="shared" si="144"/>
        <v>0.58359456635318707</v>
      </c>
      <c r="AQ150" s="124">
        <f t="shared" si="145"/>
        <v>89909.767233661594</v>
      </c>
      <c r="AR150" s="540">
        <f>BX21</f>
        <v>2186</v>
      </c>
      <c r="AS150" s="224" t="s">
        <v>104</v>
      </c>
      <c r="AT150" s="120">
        <v>1030</v>
      </c>
      <c r="AU150" s="128">
        <v>541</v>
      </c>
      <c r="AV150" s="128">
        <v>54194740</v>
      </c>
      <c r="AW150" s="129">
        <f>IFERROR(AU150/$AR$150,"-")</f>
        <v>0.24748398902104299</v>
      </c>
      <c r="AX150" s="129">
        <f t="shared" si="146"/>
        <v>0.52524271844660197</v>
      </c>
      <c r="AY150" s="128">
        <f t="shared" si="147"/>
        <v>100175.1201478743</v>
      </c>
      <c r="AZ150" s="540">
        <f>BY21</f>
        <v>955</v>
      </c>
      <c r="BA150" s="224" t="s">
        <v>104</v>
      </c>
      <c r="BB150" s="120">
        <v>304</v>
      </c>
      <c r="BC150" s="128">
        <v>181</v>
      </c>
      <c r="BD150" s="128">
        <v>21290460</v>
      </c>
      <c r="BE150" s="129">
        <f>IFERROR(BC150/$AZ$150,"-")</f>
        <v>0.18952879581151832</v>
      </c>
      <c r="BF150" s="129">
        <f t="shared" si="148"/>
        <v>0.59539473684210531</v>
      </c>
      <c r="BG150" s="155">
        <f t="shared" si="149"/>
        <v>117626.85082872928</v>
      </c>
      <c r="BH150" s="540">
        <f>BZ21</f>
        <v>16994</v>
      </c>
      <c r="BI150" s="224" t="s">
        <v>104</v>
      </c>
      <c r="BJ150" s="120">
        <f t="shared" si="150"/>
        <v>8391</v>
      </c>
      <c r="BK150" s="128">
        <f t="shared" si="134"/>
        <v>4936</v>
      </c>
      <c r="BL150" s="128">
        <f t="shared" si="135"/>
        <v>434167110</v>
      </c>
      <c r="BM150" s="129">
        <f>IFERROR(BK150/$BH$150,"-")</f>
        <v>0.29045545486642343</v>
      </c>
      <c r="BN150" s="129">
        <f t="shared" si="151"/>
        <v>0.5882493147419855</v>
      </c>
      <c r="BO150" s="128">
        <f t="shared" si="152"/>
        <v>87959.301053484596</v>
      </c>
      <c r="BP150" s="182"/>
    </row>
    <row r="151" spans="2:68" s="75" customFormat="1">
      <c r="B151" s="546"/>
      <c r="C151" s="549"/>
      <c r="D151" s="536"/>
      <c r="E151" s="225" t="s">
        <v>136</v>
      </c>
      <c r="F151" s="121">
        <v>12</v>
      </c>
      <c r="G151" s="130">
        <v>6</v>
      </c>
      <c r="H151" s="130">
        <v>587770</v>
      </c>
      <c r="I151" s="131">
        <f t="shared" ref="I151:I160" si="161">IFERROR(G151/$D$150,"-")</f>
        <v>0.23076923076923078</v>
      </c>
      <c r="J151" s="131">
        <f t="shared" si="136"/>
        <v>0.5</v>
      </c>
      <c r="K151" s="156">
        <f t="shared" si="137"/>
        <v>97961.666666666672</v>
      </c>
      <c r="L151" s="536"/>
      <c r="M151" s="225" t="s">
        <v>136</v>
      </c>
      <c r="N151" s="121">
        <v>34</v>
      </c>
      <c r="O151" s="130">
        <v>15</v>
      </c>
      <c r="P151" s="130">
        <v>1926900</v>
      </c>
      <c r="Q151" s="131">
        <f t="shared" ref="Q151:Q160" si="162">IFERROR(O151/$L$150,"-")</f>
        <v>0.17241379310344829</v>
      </c>
      <c r="R151" s="131">
        <f t="shared" si="138"/>
        <v>0.44117647058823528</v>
      </c>
      <c r="S151" s="125">
        <f t="shared" si="139"/>
        <v>128460</v>
      </c>
      <c r="T151" s="536"/>
      <c r="U151" s="225" t="s">
        <v>136</v>
      </c>
      <c r="V151" s="121">
        <v>2456</v>
      </c>
      <c r="W151" s="130">
        <v>1490</v>
      </c>
      <c r="X151" s="130">
        <v>112304720</v>
      </c>
      <c r="Y151" s="131">
        <f t="shared" ref="Y151:Y160" si="163">IFERROR(W151/$T$150,"-")</f>
        <v>0.27876520112254444</v>
      </c>
      <c r="Z151" s="131">
        <f t="shared" si="140"/>
        <v>0.60667752442996747</v>
      </c>
      <c r="AA151" s="130">
        <f t="shared" si="141"/>
        <v>75372.29530201343</v>
      </c>
      <c r="AB151" s="536"/>
      <c r="AC151" s="225" t="s">
        <v>136</v>
      </c>
      <c r="AD151" s="121">
        <v>2173</v>
      </c>
      <c r="AE151" s="130">
        <v>1355</v>
      </c>
      <c r="AF151" s="130">
        <v>112209840</v>
      </c>
      <c r="AG151" s="131">
        <f t="shared" ref="AG151:AG160" si="164">IFERROR(AE151/$AB$150,"-")</f>
        <v>0.28382907415165481</v>
      </c>
      <c r="AH151" s="131">
        <f t="shared" si="142"/>
        <v>0.6235618959963185</v>
      </c>
      <c r="AI151" s="125">
        <f t="shared" si="143"/>
        <v>82811.690036900371</v>
      </c>
      <c r="AJ151" s="536"/>
      <c r="AK151" s="225" t="s">
        <v>136</v>
      </c>
      <c r="AL151" s="121">
        <v>1436</v>
      </c>
      <c r="AM151" s="130">
        <v>807</v>
      </c>
      <c r="AN151" s="130">
        <v>73161010</v>
      </c>
      <c r="AO151" s="131">
        <f t="shared" ref="AO151:AO160" si="165">IFERROR(AM151/$AJ$150,"-")</f>
        <v>0.22286661143330572</v>
      </c>
      <c r="AP151" s="131">
        <f t="shared" si="144"/>
        <v>0.56197771587743728</v>
      </c>
      <c r="AQ151" s="125">
        <f t="shared" si="145"/>
        <v>90658.004956629491</v>
      </c>
      <c r="AR151" s="536"/>
      <c r="AS151" s="225" t="s">
        <v>136</v>
      </c>
      <c r="AT151" s="121">
        <v>659</v>
      </c>
      <c r="AU151" s="130">
        <v>352</v>
      </c>
      <c r="AV151" s="130">
        <v>35655090</v>
      </c>
      <c r="AW151" s="131">
        <f t="shared" ref="AW151:AW160" si="166">IFERROR(AU151/$AR$150,"-")</f>
        <v>0.16102470265324795</v>
      </c>
      <c r="AX151" s="131">
        <f t="shared" si="146"/>
        <v>0.53414264036418813</v>
      </c>
      <c r="AY151" s="130">
        <f t="shared" si="147"/>
        <v>101292.86931818182</v>
      </c>
      <c r="AZ151" s="536"/>
      <c r="BA151" s="225" t="s">
        <v>136</v>
      </c>
      <c r="BB151" s="121">
        <v>156</v>
      </c>
      <c r="BC151" s="130">
        <v>89</v>
      </c>
      <c r="BD151" s="130">
        <v>10336880</v>
      </c>
      <c r="BE151" s="131">
        <f t="shared" ref="BE151:BE160" si="167">IFERROR(BC151/$AZ$150,"-")</f>
        <v>9.3193717277486918E-2</v>
      </c>
      <c r="BF151" s="131">
        <f t="shared" si="148"/>
        <v>0.57051282051282048</v>
      </c>
      <c r="BG151" s="156">
        <f t="shared" si="149"/>
        <v>116144.7191011236</v>
      </c>
      <c r="BH151" s="536"/>
      <c r="BI151" s="225" t="s">
        <v>136</v>
      </c>
      <c r="BJ151" s="121">
        <f t="shared" si="150"/>
        <v>6926</v>
      </c>
      <c r="BK151" s="130">
        <f t="shared" si="134"/>
        <v>4114</v>
      </c>
      <c r="BL151" s="130">
        <f t="shared" si="135"/>
        <v>346182210</v>
      </c>
      <c r="BM151" s="131">
        <f t="shared" ref="BM151:BM160" si="168">IFERROR(BK151/$BH$150,"-")</f>
        <v>0.24208544192067788</v>
      </c>
      <c r="BN151" s="131">
        <f t="shared" si="151"/>
        <v>0.59399364712676872</v>
      </c>
      <c r="BO151" s="130">
        <f t="shared" si="152"/>
        <v>84147.352941176476</v>
      </c>
      <c r="BP151" s="182"/>
    </row>
    <row r="152" spans="2:68" s="75" customFormat="1">
      <c r="B152" s="546"/>
      <c r="C152" s="549"/>
      <c r="D152" s="536"/>
      <c r="E152" s="226" t="s">
        <v>103</v>
      </c>
      <c r="F152" s="121">
        <v>16</v>
      </c>
      <c r="G152" s="130">
        <v>8</v>
      </c>
      <c r="H152" s="130">
        <v>727020</v>
      </c>
      <c r="I152" s="131">
        <f t="shared" si="161"/>
        <v>0.30769230769230771</v>
      </c>
      <c r="J152" s="131">
        <f t="shared" si="136"/>
        <v>0.5</v>
      </c>
      <c r="K152" s="156">
        <f t="shared" si="137"/>
        <v>90877.5</v>
      </c>
      <c r="L152" s="536"/>
      <c r="M152" s="226" t="s">
        <v>103</v>
      </c>
      <c r="N152" s="121">
        <v>51</v>
      </c>
      <c r="O152" s="130">
        <v>25</v>
      </c>
      <c r="P152" s="130">
        <v>3453940</v>
      </c>
      <c r="Q152" s="131">
        <f t="shared" si="162"/>
        <v>0.28735632183908044</v>
      </c>
      <c r="R152" s="131">
        <f t="shared" si="138"/>
        <v>0.49019607843137253</v>
      </c>
      <c r="S152" s="125">
        <f t="shared" si="139"/>
        <v>138157.6</v>
      </c>
      <c r="T152" s="536"/>
      <c r="U152" s="226" t="s">
        <v>103</v>
      </c>
      <c r="V152" s="121">
        <v>3176</v>
      </c>
      <c r="W152" s="130">
        <v>1832</v>
      </c>
      <c r="X152" s="130">
        <v>135983490</v>
      </c>
      <c r="Y152" s="131">
        <f t="shared" si="163"/>
        <v>0.34275023386342374</v>
      </c>
      <c r="Z152" s="131">
        <f t="shared" si="140"/>
        <v>0.5768261964735516</v>
      </c>
      <c r="AA152" s="130">
        <f t="shared" si="141"/>
        <v>74226.795851528383</v>
      </c>
      <c r="AB152" s="536"/>
      <c r="AC152" s="226" t="s">
        <v>103</v>
      </c>
      <c r="AD152" s="121">
        <v>2994</v>
      </c>
      <c r="AE152" s="130">
        <v>1810</v>
      </c>
      <c r="AF152" s="130">
        <v>158073720</v>
      </c>
      <c r="AG152" s="131">
        <f t="shared" si="164"/>
        <v>0.37913699204021784</v>
      </c>
      <c r="AH152" s="131">
        <f t="shared" si="142"/>
        <v>0.60454241816967269</v>
      </c>
      <c r="AI152" s="125">
        <f t="shared" si="143"/>
        <v>87333.546961325963</v>
      </c>
      <c r="AJ152" s="536"/>
      <c r="AK152" s="226" t="s">
        <v>103</v>
      </c>
      <c r="AL152" s="121">
        <v>2331</v>
      </c>
      <c r="AM152" s="130">
        <v>1343</v>
      </c>
      <c r="AN152" s="130">
        <v>121985800</v>
      </c>
      <c r="AO152" s="131">
        <f t="shared" si="165"/>
        <v>0.37089201877934275</v>
      </c>
      <c r="AP152" s="131">
        <f t="shared" si="144"/>
        <v>0.57614757614757617</v>
      </c>
      <c r="AQ152" s="125">
        <f t="shared" si="145"/>
        <v>90830.826507818318</v>
      </c>
      <c r="AR152" s="536"/>
      <c r="AS152" s="226" t="s">
        <v>103</v>
      </c>
      <c r="AT152" s="121">
        <v>1351</v>
      </c>
      <c r="AU152" s="130">
        <v>722</v>
      </c>
      <c r="AV152" s="130">
        <v>68196420</v>
      </c>
      <c r="AW152" s="131">
        <f t="shared" si="166"/>
        <v>0.33028362305580972</v>
      </c>
      <c r="AX152" s="131">
        <f t="shared" si="146"/>
        <v>0.53441894892672093</v>
      </c>
      <c r="AY152" s="130">
        <f t="shared" si="147"/>
        <v>94454.875346260393</v>
      </c>
      <c r="AZ152" s="536"/>
      <c r="BA152" s="226" t="s">
        <v>103</v>
      </c>
      <c r="BB152" s="121">
        <v>440</v>
      </c>
      <c r="BC152" s="130">
        <v>244</v>
      </c>
      <c r="BD152" s="130">
        <v>28081080</v>
      </c>
      <c r="BE152" s="131">
        <f t="shared" si="167"/>
        <v>0.2554973821989529</v>
      </c>
      <c r="BF152" s="131">
        <f t="shared" si="148"/>
        <v>0.55454545454545456</v>
      </c>
      <c r="BG152" s="156">
        <f t="shared" si="149"/>
        <v>115086.39344262295</v>
      </c>
      <c r="BH152" s="536"/>
      <c r="BI152" s="226" t="s">
        <v>103</v>
      </c>
      <c r="BJ152" s="121">
        <f t="shared" si="150"/>
        <v>10359</v>
      </c>
      <c r="BK152" s="130">
        <f t="shared" si="134"/>
        <v>5984</v>
      </c>
      <c r="BL152" s="130">
        <f t="shared" si="135"/>
        <v>516501470</v>
      </c>
      <c r="BM152" s="131">
        <f t="shared" si="168"/>
        <v>0.35212427915734967</v>
      </c>
      <c r="BN152" s="131">
        <f t="shared" si="151"/>
        <v>0.57766193648035524</v>
      </c>
      <c r="BO152" s="130">
        <f t="shared" si="152"/>
        <v>86313.748328877002</v>
      </c>
      <c r="BP152" s="182"/>
    </row>
    <row r="153" spans="2:68" s="75" customFormat="1">
      <c r="B153" s="546"/>
      <c r="C153" s="549"/>
      <c r="D153" s="536"/>
      <c r="E153" s="226" t="s">
        <v>106</v>
      </c>
      <c r="F153" s="121">
        <v>7</v>
      </c>
      <c r="G153" s="130">
        <v>3</v>
      </c>
      <c r="H153" s="130">
        <v>352190</v>
      </c>
      <c r="I153" s="131">
        <f t="shared" si="161"/>
        <v>0.11538461538461539</v>
      </c>
      <c r="J153" s="131">
        <f t="shared" si="136"/>
        <v>0.42857142857142855</v>
      </c>
      <c r="K153" s="156">
        <f t="shared" si="137"/>
        <v>117396.66666666667</v>
      </c>
      <c r="L153" s="536"/>
      <c r="M153" s="226" t="s">
        <v>106</v>
      </c>
      <c r="N153" s="121">
        <v>25</v>
      </c>
      <c r="O153" s="130">
        <v>9</v>
      </c>
      <c r="P153" s="130">
        <v>1335990</v>
      </c>
      <c r="Q153" s="131">
        <f t="shared" si="162"/>
        <v>0.10344827586206896</v>
      </c>
      <c r="R153" s="131">
        <f t="shared" si="138"/>
        <v>0.36</v>
      </c>
      <c r="S153" s="125">
        <f t="shared" si="139"/>
        <v>148443.33333333334</v>
      </c>
      <c r="T153" s="536"/>
      <c r="U153" s="226" t="s">
        <v>106</v>
      </c>
      <c r="V153" s="121">
        <v>1006</v>
      </c>
      <c r="W153" s="130">
        <v>582</v>
      </c>
      <c r="X153" s="130">
        <v>43611000</v>
      </c>
      <c r="Y153" s="131">
        <f t="shared" si="163"/>
        <v>0.10888681010289991</v>
      </c>
      <c r="Z153" s="131">
        <f t="shared" si="140"/>
        <v>0.57852882703777331</v>
      </c>
      <c r="AA153" s="130">
        <f t="shared" si="141"/>
        <v>74932.989690721646</v>
      </c>
      <c r="AB153" s="536"/>
      <c r="AC153" s="226" t="s">
        <v>106</v>
      </c>
      <c r="AD153" s="121">
        <v>1148</v>
      </c>
      <c r="AE153" s="130">
        <v>728</v>
      </c>
      <c r="AF153" s="130">
        <v>61376630</v>
      </c>
      <c r="AG153" s="131">
        <f t="shared" si="164"/>
        <v>0.15249266862170088</v>
      </c>
      <c r="AH153" s="131">
        <f t="shared" si="142"/>
        <v>0.63414634146341464</v>
      </c>
      <c r="AI153" s="125">
        <f t="shared" si="143"/>
        <v>84308.557692307688</v>
      </c>
      <c r="AJ153" s="536"/>
      <c r="AK153" s="226" t="s">
        <v>106</v>
      </c>
      <c r="AL153" s="121">
        <v>976</v>
      </c>
      <c r="AM153" s="130">
        <v>572</v>
      </c>
      <c r="AN153" s="130">
        <v>50011610</v>
      </c>
      <c r="AO153" s="131">
        <f t="shared" si="165"/>
        <v>0.15796741231703948</v>
      </c>
      <c r="AP153" s="131">
        <f t="shared" si="144"/>
        <v>0.58606557377049184</v>
      </c>
      <c r="AQ153" s="125">
        <f t="shared" si="145"/>
        <v>87432.88461538461</v>
      </c>
      <c r="AR153" s="536"/>
      <c r="AS153" s="226" t="s">
        <v>106</v>
      </c>
      <c r="AT153" s="121">
        <v>576</v>
      </c>
      <c r="AU153" s="130">
        <v>293</v>
      </c>
      <c r="AV153" s="130">
        <v>26438650</v>
      </c>
      <c r="AW153" s="131">
        <f t="shared" si="166"/>
        <v>0.13403476669716377</v>
      </c>
      <c r="AX153" s="131">
        <f t="shared" si="146"/>
        <v>0.50868055555555558</v>
      </c>
      <c r="AY153" s="130">
        <f t="shared" si="147"/>
        <v>90234.300341296926</v>
      </c>
      <c r="AZ153" s="536"/>
      <c r="BA153" s="226" t="s">
        <v>106</v>
      </c>
      <c r="BB153" s="121">
        <v>200</v>
      </c>
      <c r="BC153" s="130">
        <v>115</v>
      </c>
      <c r="BD153" s="130">
        <v>12040410</v>
      </c>
      <c r="BE153" s="131">
        <f t="shared" si="167"/>
        <v>0.12041884816753927</v>
      </c>
      <c r="BF153" s="131">
        <f t="shared" si="148"/>
        <v>0.57499999999999996</v>
      </c>
      <c r="BG153" s="156">
        <f t="shared" si="149"/>
        <v>104699.21739130435</v>
      </c>
      <c r="BH153" s="536"/>
      <c r="BI153" s="226" t="s">
        <v>106</v>
      </c>
      <c r="BJ153" s="121">
        <f t="shared" si="150"/>
        <v>3938</v>
      </c>
      <c r="BK153" s="130">
        <f t="shared" si="134"/>
        <v>2302</v>
      </c>
      <c r="BL153" s="130">
        <f t="shared" si="135"/>
        <v>195166480</v>
      </c>
      <c r="BM153" s="131">
        <f t="shared" si="168"/>
        <v>0.13545957396728256</v>
      </c>
      <c r="BN153" s="131">
        <f t="shared" si="151"/>
        <v>0.58456069070594208</v>
      </c>
      <c r="BO153" s="130">
        <f t="shared" si="152"/>
        <v>84781.268462206775</v>
      </c>
      <c r="BP153" s="182"/>
    </row>
    <row r="154" spans="2:68" s="75" customFormat="1">
      <c r="B154" s="546"/>
      <c r="C154" s="549"/>
      <c r="D154" s="536"/>
      <c r="E154" s="226" t="s">
        <v>119</v>
      </c>
      <c r="F154" s="121">
        <v>6</v>
      </c>
      <c r="G154" s="130">
        <v>3</v>
      </c>
      <c r="H154" s="130">
        <v>356760</v>
      </c>
      <c r="I154" s="131">
        <f t="shared" si="161"/>
        <v>0.11538461538461539</v>
      </c>
      <c r="J154" s="131">
        <f t="shared" si="136"/>
        <v>0.5</v>
      </c>
      <c r="K154" s="156">
        <f t="shared" si="137"/>
        <v>118920</v>
      </c>
      <c r="L154" s="536"/>
      <c r="M154" s="226" t="s">
        <v>119</v>
      </c>
      <c r="N154" s="121">
        <v>30</v>
      </c>
      <c r="O154" s="130">
        <v>12</v>
      </c>
      <c r="P154" s="130">
        <v>2062220</v>
      </c>
      <c r="Q154" s="131">
        <f t="shared" si="162"/>
        <v>0.13793103448275862</v>
      </c>
      <c r="R154" s="131">
        <f t="shared" si="138"/>
        <v>0.4</v>
      </c>
      <c r="S154" s="125">
        <f t="shared" si="139"/>
        <v>171851.66666666666</v>
      </c>
      <c r="T154" s="536"/>
      <c r="U154" s="226" t="s">
        <v>119</v>
      </c>
      <c r="V154" s="121">
        <v>1001</v>
      </c>
      <c r="W154" s="130">
        <v>606</v>
      </c>
      <c r="X154" s="130">
        <v>48598100</v>
      </c>
      <c r="Y154" s="131">
        <f t="shared" si="163"/>
        <v>0.11337698783910197</v>
      </c>
      <c r="Z154" s="131">
        <f t="shared" si="140"/>
        <v>0.60539460539460543</v>
      </c>
      <c r="AA154" s="130">
        <f t="shared" si="141"/>
        <v>80194.88448844885</v>
      </c>
      <c r="AB154" s="536"/>
      <c r="AC154" s="226" t="s">
        <v>119</v>
      </c>
      <c r="AD154" s="121">
        <v>1252</v>
      </c>
      <c r="AE154" s="130">
        <v>792</v>
      </c>
      <c r="AF154" s="130">
        <v>70662510</v>
      </c>
      <c r="AG154" s="131">
        <f t="shared" si="164"/>
        <v>0.16589861751152074</v>
      </c>
      <c r="AH154" s="131">
        <f t="shared" si="142"/>
        <v>0.63258785942492013</v>
      </c>
      <c r="AI154" s="125">
        <f t="shared" si="143"/>
        <v>89220.340909090912</v>
      </c>
      <c r="AJ154" s="536"/>
      <c r="AK154" s="226" t="s">
        <v>119</v>
      </c>
      <c r="AL154" s="121">
        <v>1012</v>
      </c>
      <c r="AM154" s="130">
        <v>603</v>
      </c>
      <c r="AN154" s="130">
        <v>53419220</v>
      </c>
      <c r="AO154" s="131">
        <f t="shared" si="165"/>
        <v>0.16652858326429162</v>
      </c>
      <c r="AP154" s="131">
        <f t="shared" si="144"/>
        <v>0.5958498023715415</v>
      </c>
      <c r="AQ154" s="125">
        <f t="shared" si="145"/>
        <v>88589.087893864009</v>
      </c>
      <c r="AR154" s="536"/>
      <c r="AS154" s="226" t="s">
        <v>119</v>
      </c>
      <c r="AT154" s="121">
        <v>547</v>
      </c>
      <c r="AU154" s="130">
        <v>303</v>
      </c>
      <c r="AV154" s="130">
        <v>30799170</v>
      </c>
      <c r="AW154" s="131">
        <f t="shared" si="166"/>
        <v>0.13860933211344922</v>
      </c>
      <c r="AX154" s="131">
        <f t="shared" si="146"/>
        <v>0.55393053016453386</v>
      </c>
      <c r="AY154" s="130">
        <f t="shared" si="147"/>
        <v>101647.42574257425</v>
      </c>
      <c r="AZ154" s="536"/>
      <c r="BA154" s="226" t="s">
        <v>119</v>
      </c>
      <c r="BB154" s="121">
        <v>176</v>
      </c>
      <c r="BC154" s="130">
        <v>98</v>
      </c>
      <c r="BD154" s="130">
        <v>9381230</v>
      </c>
      <c r="BE154" s="131">
        <f t="shared" si="167"/>
        <v>0.10261780104712041</v>
      </c>
      <c r="BF154" s="131">
        <f t="shared" si="148"/>
        <v>0.55681818181818177</v>
      </c>
      <c r="BG154" s="156">
        <f t="shared" si="149"/>
        <v>95726.836734693876</v>
      </c>
      <c r="BH154" s="536"/>
      <c r="BI154" s="226" t="s">
        <v>119</v>
      </c>
      <c r="BJ154" s="121">
        <f t="shared" si="150"/>
        <v>4024</v>
      </c>
      <c r="BK154" s="130">
        <f t="shared" si="134"/>
        <v>2417</v>
      </c>
      <c r="BL154" s="130">
        <f t="shared" si="135"/>
        <v>215279210</v>
      </c>
      <c r="BM154" s="131">
        <f t="shared" si="168"/>
        <v>0.14222666823584795</v>
      </c>
      <c r="BN154" s="131">
        <f t="shared" si="151"/>
        <v>0.60064612326043743</v>
      </c>
      <c r="BO154" s="130">
        <f t="shared" si="152"/>
        <v>89068.767066611501</v>
      </c>
      <c r="BP154" s="182"/>
    </row>
    <row r="155" spans="2:68" s="75" customFormat="1">
      <c r="B155" s="546"/>
      <c r="C155" s="549"/>
      <c r="D155" s="536"/>
      <c r="E155" s="226" t="s">
        <v>120</v>
      </c>
      <c r="F155" s="121">
        <v>4</v>
      </c>
      <c r="G155" s="130">
        <v>3</v>
      </c>
      <c r="H155" s="130">
        <v>139610</v>
      </c>
      <c r="I155" s="131">
        <f t="shared" si="161"/>
        <v>0.11538461538461539</v>
      </c>
      <c r="J155" s="131">
        <f t="shared" si="136"/>
        <v>0.75</v>
      </c>
      <c r="K155" s="156">
        <f t="shared" si="137"/>
        <v>46536.666666666664</v>
      </c>
      <c r="L155" s="536"/>
      <c r="M155" s="226" t="s">
        <v>120</v>
      </c>
      <c r="N155" s="121">
        <v>26</v>
      </c>
      <c r="O155" s="130">
        <v>9</v>
      </c>
      <c r="P155" s="130">
        <v>1237330</v>
      </c>
      <c r="Q155" s="131">
        <f t="shared" si="162"/>
        <v>0.10344827586206896</v>
      </c>
      <c r="R155" s="131">
        <f t="shared" si="138"/>
        <v>0.34615384615384615</v>
      </c>
      <c r="S155" s="125">
        <f t="shared" si="139"/>
        <v>137481.11111111112</v>
      </c>
      <c r="T155" s="536"/>
      <c r="U155" s="226" t="s">
        <v>120</v>
      </c>
      <c r="V155" s="121">
        <v>626</v>
      </c>
      <c r="W155" s="130">
        <v>403</v>
      </c>
      <c r="X155" s="130">
        <v>28542510</v>
      </c>
      <c r="Y155" s="131">
        <f t="shared" si="163"/>
        <v>7.5397567820392891E-2</v>
      </c>
      <c r="Z155" s="131">
        <f t="shared" si="140"/>
        <v>0.64376996805111819</v>
      </c>
      <c r="AA155" s="130">
        <f t="shared" si="141"/>
        <v>70825.086848635241</v>
      </c>
      <c r="AB155" s="536"/>
      <c r="AC155" s="226" t="s">
        <v>120</v>
      </c>
      <c r="AD155" s="121">
        <v>654</v>
      </c>
      <c r="AE155" s="130">
        <v>426</v>
      </c>
      <c r="AF155" s="130">
        <v>35318770</v>
      </c>
      <c r="AG155" s="131">
        <f t="shared" si="164"/>
        <v>8.9233347297863433E-2</v>
      </c>
      <c r="AH155" s="131">
        <f t="shared" si="142"/>
        <v>0.65137614678899081</v>
      </c>
      <c r="AI155" s="125">
        <f t="shared" si="143"/>
        <v>82907.910798122059</v>
      </c>
      <c r="AJ155" s="536"/>
      <c r="AK155" s="226" t="s">
        <v>120</v>
      </c>
      <c r="AL155" s="121">
        <v>489</v>
      </c>
      <c r="AM155" s="130">
        <v>320</v>
      </c>
      <c r="AN155" s="130">
        <v>26415200</v>
      </c>
      <c r="AO155" s="131">
        <f t="shared" si="165"/>
        <v>8.8373377520022098E-2</v>
      </c>
      <c r="AP155" s="131">
        <f t="shared" si="144"/>
        <v>0.65439672801635995</v>
      </c>
      <c r="AQ155" s="125">
        <f t="shared" si="145"/>
        <v>82547.5</v>
      </c>
      <c r="AR155" s="536"/>
      <c r="AS155" s="226" t="s">
        <v>120</v>
      </c>
      <c r="AT155" s="121">
        <v>222</v>
      </c>
      <c r="AU155" s="130">
        <v>134</v>
      </c>
      <c r="AV155" s="130">
        <v>11248930</v>
      </c>
      <c r="AW155" s="131">
        <f t="shared" si="166"/>
        <v>6.1299176578225069E-2</v>
      </c>
      <c r="AX155" s="131">
        <f t="shared" si="146"/>
        <v>0.60360360360360366</v>
      </c>
      <c r="AY155" s="130">
        <f t="shared" si="147"/>
        <v>83947.238805970148</v>
      </c>
      <c r="AZ155" s="536"/>
      <c r="BA155" s="226" t="s">
        <v>120</v>
      </c>
      <c r="BB155" s="121">
        <v>58</v>
      </c>
      <c r="BC155" s="130">
        <v>39</v>
      </c>
      <c r="BD155" s="130">
        <v>4565030</v>
      </c>
      <c r="BE155" s="131">
        <f t="shared" si="167"/>
        <v>4.0837696335078534E-2</v>
      </c>
      <c r="BF155" s="131">
        <f t="shared" si="148"/>
        <v>0.67241379310344829</v>
      </c>
      <c r="BG155" s="156">
        <f t="shared" si="149"/>
        <v>117052.05128205128</v>
      </c>
      <c r="BH155" s="536"/>
      <c r="BI155" s="226" t="s">
        <v>120</v>
      </c>
      <c r="BJ155" s="121">
        <f t="shared" si="150"/>
        <v>2079</v>
      </c>
      <c r="BK155" s="130">
        <f t="shared" si="134"/>
        <v>1334</v>
      </c>
      <c r="BL155" s="130">
        <f t="shared" si="135"/>
        <v>107467380</v>
      </c>
      <c r="BM155" s="131">
        <f t="shared" si="168"/>
        <v>7.8498293515358364E-2</v>
      </c>
      <c r="BN155" s="131">
        <f t="shared" si="151"/>
        <v>0.6416546416546417</v>
      </c>
      <c r="BO155" s="130">
        <f t="shared" si="152"/>
        <v>80560.254872563717</v>
      </c>
      <c r="BP155" s="182"/>
    </row>
    <row r="156" spans="2:68" s="75" customFormat="1">
      <c r="B156" s="546"/>
      <c r="C156" s="549"/>
      <c r="D156" s="536"/>
      <c r="E156" s="226" t="s">
        <v>121</v>
      </c>
      <c r="F156" s="121">
        <v>3</v>
      </c>
      <c r="G156" s="130">
        <v>1</v>
      </c>
      <c r="H156" s="130">
        <v>172000</v>
      </c>
      <c r="I156" s="131">
        <f t="shared" si="161"/>
        <v>3.8461538461538464E-2</v>
      </c>
      <c r="J156" s="131">
        <f t="shared" si="136"/>
        <v>0.33333333333333331</v>
      </c>
      <c r="K156" s="156">
        <f t="shared" si="137"/>
        <v>172000</v>
      </c>
      <c r="L156" s="536"/>
      <c r="M156" s="226" t="s">
        <v>121</v>
      </c>
      <c r="N156" s="121">
        <v>24</v>
      </c>
      <c r="O156" s="130">
        <v>4</v>
      </c>
      <c r="P156" s="130">
        <v>415520</v>
      </c>
      <c r="Q156" s="131">
        <f t="shared" si="162"/>
        <v>4.5977011494252873E-2</v>
      </c>
      <c r="R156" s="131">
        <f t="shared" si="138"/>
        <v>0.16666666666666666</v>
      </c>
      <c r="S156" s="125">
        <f t="shared" si="139"/>
        <v>103880</v>
      </c>
      <c r="T156" s="536"/>
      <c r="U156" s="226" t="s">
        <v>121</v>
      </c>
      <c r="V156" s="121">
        <v>352</v>
      </c>
      <c r="W156" s="130">
        <v>184</v>
      </c>
      <c r="X156" s="130">
        <v>13762270</v>
      </c>
      <c r="Y156" s="131">
        <f t="shared" si="163"/>
        <v>3.4424695977549109E-2</v>
      </c>
      <c r="Z156" s="131">
        <f t="shared" si="140"/>
        <v>0.52272727272727271</v>
      </c>
      <c r="AA156" s="130">
        <f t="shared" si="141"/>
        <v>74794.945652173919</v>
      </c>
      <c r="AB156" s="536"/>
      <c r="AC156" s="226" t="s">
        <v>121</v>
      </c>
      <c r="AD156" s="121">
        <v>472</v>
      </c>
      <c r="AE156" s="130">
        <v>267</v>
      </c>
      <c r="AF156" s="130">
        <v>22177680</v>
      </c>
      <c r="AG156" s="131">
        <f t="shared" si="164"/>
        <v>5.5927943024717215E-2</v>
      </c>
      <c r="AH156" s="131">
        <f t="shared" si="142"/>
        <v>0.56567796610169496</v>
      </c>
      <c r="AI156" s="125">
        <f t="shared" si="143"/>
        <v>83062.471910112363</v>
      </c>
      <c r="AJ156" s="536"/>
      <c r="AK156" s="226" t="s">
        <v>121</v>
      </c>
      <c r="AL156" s="121">
        <v>454</v>
      </c>
      <c r="AM156" s="130">
        <v>266</v>
      </c>
      <c r="AN156" s="130">
        <v>23871080</v>
      </c>
      <c r="AO156" s="131">
        <f t="shared" si="165"/>
        <v>7.3460370063518368E-2</v>
      </c>
      <c r="AP156" s="131">
        <f t="shared" si="144"/>
        <v>0.58590308370044053</v>
      </c>
      <c r="AQ156" s="125">
        <f t="shared" si="145"/>
        <v>89740.902255639099</v>
      </c>
      <c r="AR156" s="536"/>
      <c r="AS156" s="226" t="s">
        <v>121</v>
      </c>
      <c r="AT156" s="121">
        <v>309</v>
      </c>
      <c r="AU156" s="130">
        <v>145</v>
      </c>
      <c r="AV156" s="130">
        <v>15079020</v>
      </c>
      <c r="AW156" s="131">
        <f t="shared" si="166"/>
        <v>6.6331198536139072E-2</v>
      </c>
      <c r="AX156" s="131">
        <f t="shared" si="146"/>
        <v>0.46925566343042069</v>
      </c>
      <c r="AY156" s="130">
        <f t="shared" si="147"/>
        <v>103993.24137931035</v>
      </c>
      <c r="AZ156" s="536"/>
      <c r="BA156" s="226" t="s">
        <v>121</v>
      </c>
      <c r="BB156" s="121">
        <v>121</v>
      </c>
      <c r="BC156" s="130">
        <v>80</v>
      </c>
      <c r="BD156" s="130">
        <v>7527810</v>
      </c>
      <c r="BE156" s="131">
        <f t="shared" si="167"/>
        <v>8.3769633507853408E-2</v>
      </c>
      <c r="BF156" s="131">
        <f t="shared" si="148"/>
        <v>0.66115702479338845</v>
      </c>
      <c r="BG156" s="156">
        <f t="shared" si="149"/>
        <v>94097.625</v>
      </c>
      <c r="BH156" s="536"/>
      <c r="BI156" s="226" t="s">
        <v>121</v>
      </c>
      <c r="BJ156" s="121">
        <f t="shared" si="150"/>
        <v>1735</v>
      </c>
      <c r="BK156" s="130">
        <f t="shared" si="134"/>
        <v>947</v>
      </c>
      <c r="BL156" s="130">
        <f t="shared" si="135"/>
        <v>83005380</v>
      </c>
      <c r="BM156" s="131">
        <f t="shared" si="168"/>
        <v>5.5725550194186187E-2</v>
      </c>
      <c r="BN156" s="131">
        <f t="shared" si="151"/>
        <v>0.54582132564841501</v>
      </c>
      <c r="BO156" s="130">
        <f t="shared" si="152"/>
        <v>87650.876451953533</v>
      </c>
      <c r="BP156" s="182"/>
    </row>
    <row r="157" spans="2:68" s="75" customFormat="1">
      <c r="B157" s="546"/>
      <c r="C157" s="549"/>
      <c r="D157" s="536"/>
      <c r="E157" s="226" t="s">
        <v>122</v>
      </c>
      <c r="F157" s="121">
        <v>4</v>
      </c>
      <c r="G157" s="130">
        <v>1</v>
      </c>
      <c r="H157" s="130">
        <v>98800</v>
      </c>
      <c r="I157" s="131">
        <f t="shared" si="161"/>
        <v>3.8461538461538464E-2</v>
      </c>
      <c r="J157" s="131">
        <f t="shared" si="136"/>
        <v>0.25</v>
      </c>
      <c r="K157" s="156">
        <f t="shared" si="137"/>
        <v>98800</v>
      </c>
      <c r="L157" s="536"/>
      <c r="M157" s="226" t="s">
        <v>122</v>
      </c>
      <c r="N157" s="121">
        <v>7</v>
      </c>
      <c r="O157" s="130">
        <v>5</v>
      </c>
      <c r="P157" s="130">
        <v>568000</v>
      </c>
      <c r="Q157" s="131">
        <f t="shared" si="162"/>
        <v>5.7471264367816091E-2</v>
      </c>
      <c r="R157" s="131">
        <f t="shared" si="138"/>
        <v>0.7142857142857143</v>
      </c>
      <c r="S157" s="125">
        <f t="shared" si="139"/>
        <v>113600</v>
      </c>
      <c r="T157" s="536"/>
      <c r="U157" s="226" t="s">
        <v>122</v>
      </c>
      <c r="V157" s="121">
        <v>291</v>
      </c>
      <c r="W157" s="130">
        <v>191</v>
      </c>
      <c r="X157" s="130">
        <v>16847860</v>
      </c>
      <c r="Y157" s="131">
        <f t="shared" si="163"/>
        <v>3.5734331150608048E-2</v>
      </c>
      <c r="Z157" s="131">
        <f t="shared" si="140"/>
        <v>0.6563573883161512</v>
      </c>
      <c r="AA157" s="130">
        <f t="shared" si="141"/>
        <v>88208.691099476433</v>
      </c>
      <c r="AB157" s="536"/>
      <c r="AC157" s="226" t="s">
        <v>122</v>
      </c>
      <c r="AD157" s="121">
        <v>357</v>
      </c>
      <c r="AE157" s="130">
        <v>228</v>
      </c>
      <c r="AF157" s="130">
        <v>22012630</v>
      </c>
      <c r="AG157" s="131">
        <f t="shared" si="164"/>
        <v>4.7758692919983241E-2</v>
      </c>
      <c r="AH157" s="131">
        <f t="shared" si="142"/>
        <v>0.6386554621848739</v>
      </c>
      <c r="AI157" s="125">
        <f t="shared" si="143"/>
        <v>96546.622807017542</v>
      </c>
      <c r="AJ157" s="536"/>
      <c r="AK157" s="226" t="s">
        <v>122</v>
      </c>
      <c r="AL157" s="121">
        <v>296</v>
      </c>
      <c r="AM157" s="130">
        <v>183</v>
      </c>
      <c r="AN157" s="130">
        <v>17088320</v>
      </c>
      <c r="AO157" s="131">
        <f t="shared" si="165"/>
        <v>5.0538525269262634E-2</v>
      </c>
      <c r="AP157" s="131">
        <f t="shared" si="144"/>
        <v>0.6182432432432432</v>
      </c>
      <c r="AQ157" s="125">
        <f t="shared" si="145"/>
        <v>93378.797814207646</v>
      </c>
      <c r="AR157" s="536"/>
      <c r="AS157" s="226" t="s">
        <v>122</v>
      </c>
      <c r="AT157" s="121">
        <v>167</v>
      </c>
      <c r="AU157" s="130">
        <v>107</v>
      </c>
      <c r="AV157" s="130">
        <v>14219960</v>
      </c>
      <c r="AW157" s="131">
        <f t="shared" si="166"/>
        <v>4.8947849954254344E-2</v>
      </c>
      <c r="AX157" s="131">
        <f t="shared" si="146"/>
        <v>0.64071856287425155</v>
      </c>
      <c r="AY157" s="130">
        <f t="shared" si="147"/>
        <v>132896.82242990655</v>
      </c>
      <c r="AZ157" s="536"/>
      <c r="BA157" s="226" t="s">
        <v>122</v>
      </c>
      <c r="BB157" s="121">
        <v>60</v>
      </c>
      <c r="BC157" s="130">
        <v>35</v>
      </c>
      <c r="BD157" s="130">
        <v>3979810</v>
      </c>
      <c r="BE157" s="131">
        <f t="shared" si="167"/>
        <v>3.6649214659685861E-2</v>
      </c>
      <c r="BF157" s="131">
        <f t="shared" si="148"/>
        <v>0.58333333333333337</v>
      </c>
      <c r="BG157" s="156">
        <f t="shared" si="149"/>
        <v>113708.85714285714</v>
      </c>
      <c r="BH157" s="536"/>
      <c r="BI157" s="226" t="s">
        <v>122</v>
      </c>
      <c r="BJ157" s="121">
        <f t="shared" si="150"/>
        <v>1182</v>
      </c>
      <c r="BK157" s="130">
        <f t="shared" si="134"/>
        <v>750</v>
      </c>
      <c r="BL157" s="130">
        <f t="shared" si="135"/>
        <v>74815380</v>
      </c>
      <c r="BM157" s="131">
        <f t="shared" si="168"/>
        <v>4.4133223490643754E-2</v>
      </c>
      <c r="BN157" s="131">
        <f t="shared" si="151"/>
        <v>0.63451776649746194</v>
      </c>
      <c r="BO157" s="130">
        <f t="shared" si="152"/>
        <v>99753.84</v>
      </c>
      <c r="BP157" s="182"/>
    </row>
    <row r="158" spans="2:68" s="75" customFormat="1">
      <c r="B158" s="546"/>
      <c r="C158" s="549"/>
      <c r="D158" s="536"/>
      <c r="E158" s="226" t="s">
        <v>123</v>
      </c>
      <c r="F158" s="121">
        <v>11</v>
      </c>
      <c r="G158" s="130">
        <v>5</v>
      </c>
      <c r="H158" s="130">
        <v>456020</v>
      </c>
      <c r="I158" s="131">
        <f t="shared" si="161"/>
        <v>0.19230769230769232</v>
      </c>
      <c r="J158" s="131">
        <f t="shared" si="136"/>
        <v>0.45454545454545453</v>
      </c>
      <c r="K158" s="156">
        <f t="shared" si="137"/>
        <v>91204</v>
      </c>
      <c r="L158" s="536"/>
      <c r="M158" s="226" t="s">
        <v>123</v>
      </c>
      <c r="N158" s="121">
        <v>37</v>
      </c>
      <c r="O158" s="130">
        <v>15</v>
      </c>
      <c r="P158" s="130">
        <v>1522920</v>
      </c>
      <c r="Q158" s="131">
        <f t="shared" si="162"/>
        <v>0.17241379310344829</v>
      </c>
      <c r="R158" s="131">
        <f t="shared" si="138"/>
        <v>0.40540540540540543</v>
      </c>
      <c r="S158" s="125">
        <f t="shared" si="139"/>
        <v>101528</v>
      </c>
      <c r="T158" s="536"/>
      <c r="U158" s="226" t="s">
        <v>123</v>
      </c>
      <c r="V158" s="121">
        <v>2067</v>
      </c>
      <c r="W158" s="130">
        <v>1321</v>
      </c>
      <c r="X158" s="130">
        <v>101000170</v>
      </c>
      <c r="Y158" s="131">
        <f t="shared" si="163"/>
        <v>0.24714686623012161</v>
      </c>
      <c r="Z158" s="131">
        <f t="shared" si="140"/>
        <v>0.63909046927914848</v>
      </c>
      <c r="AA158" s="130">
        <f t="shared" si="141"/>
        <v>76457.358062074185</v>
      </c>
      <c r="AB158" s="536"/>
      <c r="AC158" s="226" t="s">
        <v>123</v>
      </c>
      <c r="AD158" s="121">
        <v>2031</v>
      </c>
      <c r="AE158" s="130">
        <v>1270</v>
      </c>
      <c r="AF158" s="130">
        <v>105311900</v>
      </c>
      <c r="AG158" s="131">
        <f t="shared" si="164"/>
        <v>0.26602429828236279</v>
      </c>
      <c r="AH158" s="131">
        <f t="shared" si="142"/>
        <v>0.62530773018217622</v>
      </c>
      <c r="AI158" s="125">
        <f t="shared" si="143"/>
        <v>82922.755905511818</v>
      </c>
      <c r="AJ158" s="536"/>
      <c r="AK158" s="226" t="s">
        <v>123</v>
      </c>
      <c r="AL158" s="121">
        <v>1351</v>
      </c>
      <c r="AM158" s="130">
        <v>816</v>
      </c>
      <c r="AN158" s="130">
        <v>71247030</v>
      </c>
      <c r="AO158" s="131">
        <f t="shared" si="165"/>
        <v>0.22535211267605634</v>
      </c>
      <c r="AP158" s="131">
        <f t="shared" si="144"/>
        <v>0.60399703923019987</v>
      </c>
      <c r="AQ158" s="125">
        <f t="shared" si="145"/>
        <v>87312.536764705888</v>
      </c>
      <c r="AR158" s="536"/>
      <c r="AS158" s="226" t="s">
        <v>123</v>
      </c>
      <c r="AT158" s="121">
        <v>657</v>
      </c>
      <c r="AU158" s="130">
        <v>354</v>
      </c>
      <c r="AV158" s="130">
        <v>33037520</v>
      </c>
      <c r="AW158" s="131">
        <f t="shared" si="166"/>
        <v>0.16193961573650503</v>
      </c>
      <c r="AX158" s="131">
        <f t="shared" si="146"/>
        <v>0.53881278538812782</v>
      </c>
      <c r="AY158" s="130">
        <f t="shared" si="147"/>
        <v>93326.327683615818</v>
      </c>
      <c r="AZ158" s="536"/>
      <c r="BA158" s="226" t="s">
        <v>123</v>
      </c>
      <c r="BB158" s="121">
        <v>189</v>
      </c>
      <c r="BC158" s="130">
        <v>110</v>
      </c>
      <c r="BD158" s="130">
        <v>12720900</v>
      </c>
      <c r="BE158" s="131">
        <f t="shared" si="167"/>
        <v>0.11518324607329843</v>
      </c>
      <c r="BF158" s="131">
        <f t="shared" si="148"/>
        <v>0.58201058201058198</v>
      </c>
      <c r="BG158" s="156">
        <f t="shared" si="149"/>
        <v>115644.54545454546</v>
      </c>
      <c r="BH158" s="536"/>
      <c r="BI158" s="226" t="s">
        <v>123</v>
      </c>
      <c r="BJ158" s="121">
        <f t="shared" si="150"/>
        <v>6343</v>
      </c>
      <c r="BK158" s="130">
        <f t="shared" si="134"/>
        <v>3891</v>
      </c>
      <c r="BL158" s="130">
        <f t="shared" si="135"/>
        <v>325296460</v>
      </c>
      <c r="BM158" s="131">
        <f t="shared" si="168"/>
        <v>0.2289631634694598</v>
      </c>
      <c r="BN158" s="131">
        <f t="shared" si="151"/>
        <v>0.61343212990698404</v>
      </c>
      <c r="BO158" s="130">
        <f t="shared" si="152"/>
        <v>83602.277049601646</v>
      </c>
      <c r="BP158" s="182"/>
    </row>
    <row r="159" spans="2:68" s="75" customFormat="1">
      <c r="B159" s="546"/>
      <c r="C159" s="549"/>
      <c r="D159" s="536"/>
      <c r="E159" s="226" t="s">
        <v>124</v>
      </c>
      <c r="F159" s="121">
        <v>3</v>
      </c>
      <c r="G159" s="130">
        <v>1</v>
      </c>
      <c r="H159" s="130">
        <v>69100</v>
      </c>
      <c r="I159" s="131">
        <f t="shared" si="161"/>
        <v>3.8461538461538464E-2</v>
      </c>
      <c r="J159" s="131">
        <f t="shared" si="136"/>
        <v>0.33333333333333331</v>
      </c>
      <c r="K159" s="156">
        <f t="shared" si="137"/>
        <v>69100</v>
      </c>
      <c r="L159" s="536"/>
      <c r="M159" s="226" t="s">
        <v>124</v>
      </c>
      <c r="N159" s="121">
        <v>14</v>
      </c>
      <c r="O159" s="130">
        <v>8</v>
      </c>
      <c r="P159" s="130">
        <v>704030</v>
      </c>
      <c r="Q159" s="131">
        <f t="shared" si="162"/>
        <v>9.1954022988505746E-2</v>
      </c>
      <c r="R159" s="131">
        <f t="shared" si="138"/>
        <v>0.5714285714285714</v>
      </c>
      <c r="S159" s="125">
        <f t="shared" si="139"/>
        <v>88003.75</v>
      </c>
      <c r="T159" s="536"/>
      <c r="U159" s="226" t="s">
        <v>124</v>
      </c>
      <c r="V159" s="121">
        <v>338</v>
      </c>
      <c r="W159" s="130">
        <v>197</v>
      </c>
      <c r="X159" s="130">
        <v>16177810</v>
      </c>
      <c r="Y159" s="131">
        <f t="shared" si="163"/>
        <v>3.6856875584658562E-2</v>
      </c>
      <c r="Z159" s="131">
        <f t="shared" si="140"/>
        <v>0.58284023668639051</v>
      </c>
      <c r="AA159" s="130">
        <f t="shared" si="141"/>
        <v>82120.862944162436</v>
      </c>
      <c r="AB159" s="536"/>
      <c r="AC159" s="226" t="s">
        <v>124</v>
      </c>
      <c r="AD159" s="121">
        <v>454</v>
      </c>
      <c r="AE159" s="130">
        <v>279</v>
      </c>
      <c r="AF159" s="130">
        <v>24003120</v>
      </c>
      <c r="AG159" s="131">
        <f t="shared" si="164"/>
        <v>5.844155844155844E-2</v>
      </c>
      <c r="AH159" s="131">
        <f t="shared" si="142"/>
        <v>0.61453744493392071</v>
      </c>
      <c r="AI159" s="125">
        <f t="shared" si="143"/>
        <v>86032.68817204301</v>
      </c>
      <c r="AJ159" s="536"/>
      <c r="AK159" s="226" t="s">
        <v>124</v>
      </c>
      <c r="AL159" s="121">
        <v>442</v>
      </c>
      <c r="AM159" s="130">
        <v>272</v>
      </c>
      <c r="AN159" s="130">
        <v>27317800</v>
      </c>
      <c r="AO159" s="131">
        <f t="shared" si="165"/>
        <v>7.5117370892018781E-2</v>
      </c>
      <c r="AP159" s="131">
        <f t="shared" si="144"/>
        <v>0.61538461538461542</v>
      </c>
      <c r="AQ159" s="125">
        <f t="shared" si="145"/>
        <v>100433.08823529411</v>
      </c>
      <c r="AR159" s="536"/>
      <c r="AS159" s="226" t="s">
        <v>124</v>
      </c>
      <c r="AT159" s="121">
        <v>294</v>
      </c>
      <c r="AU159" s="130">
        <v>172</v>
      </c>
      <c r="AV159" s="130">
        <v>17985040</v>
      </c>
      <c r="AW159" s="131">
        <f t="shared" si="166"/>
        <v>7.868252516010979E-2</v>
      </c>
      <c r="AX159" s="131">
        <f t="shared" si="146"/>
        <v>0.58503401360544216</v>
      </c>
      <c r="AY159" s="130">
        <f t="shared" si="147"/>
        <v>104564.18604651163</v>
      </c>
      <c r="AZ159" s="536"/>
      <c r="BA159" s="226" t="s">
        <v>124</v>
      </c>
      <c r="BB159" s="121">
        <v>158</v>
      </c>
      <c r="BC159" s="130">
        <v>94</v>
      </c>
      <c r="BD159" s="130">
        <v>8896280</v>
      </c>
      <c r="BE159" s="131">
        <f t="shared" si="167"/>
        <v>9.8429319371727747E-2</v>
      </c>
      <c r="BF159" s="131">
        <f t="shared" si="148"/>
        <v>0.59493670886075944</v>
      </c>
      <c r="BG159" s="156">
        <f t="shared" si="149"/>
        <v>94641.276595744683</v>
      </c>
      <c r="BH159" s="536"/>
      <c r="BI159" s="226" t="s">
        <v>124</v>
      </c>
      <c r="BJ159" s="121">
        <f t="shared" si="150"/>
        <v>1703</v>
      </c>
      <c r="BK159" s="130">
        <f t="shared" si="134"/>
        <v>1023</v>
      </c>
      <c r="BL159" s="130">
        <f t="shared" si="135"/>
        <v>95153180</v>
      </c>
      <c r="BM159" s="131">
        <f t="shared" si="168"/>
        <v>6.0197716841238084E-2</v>
      </c>
      <c r="BN159" s="131">
        <f t="shared" si="151"/>
        <v>0.60070463887257786</v>
      </c>
      <c r="BO159" s="130">
        <f t="shared" si="152"/>
        <v>93013.861192570868</v>
      </c>
      <c r="BP159" s="182"/>
    </row>
    <row r="160" spans="2:68" s="75" customFormat="1">
      <c r="B160" s="546"/>
      <c r="C160" s="549"/>
      <c r="D160" s="536"/>
      <c r="E160" s="223" t="s">
        <v>117</v>
      </c>
      <c r="F160" s="121">
        <v>0</v>
      </c>
      <c r="G160" s="130">
        <v>0</v>
      </c>
      <c r="H160" s="130">
        <v>0</v>
      </c>
      <c r="I160" s="131">
        <f t="shared" si="161"/>
        <v>0</v>
      </c>
      <c r="J160" s="131" t="str">
        <f t="shared" si="136"/>
        <v>-</v>
      </c>
      <c r="K160" s="156" t="str">
        <f t="shared" si="137"/>
        <v>-</v>
      </c>
      <c r="L160" s="536"/>
      <c r="M160" s="227" t="s">
        <v>117</v>
      </c>
      <c r="N160" s="121">
        <v>3</v>
      </c>
      <c r="O160" s="130">
        <v>1</v>
      </c>
      <c r="P160" s="130">
        <v>44740</v>
      </c>
      <c r="Q160" s="131">
        <f t="shared" si="162"/>
        <v>1.1494252873563218E-2</v>
      </c>
      <c r="R160" s="131">
        <f t="shared" si="138"/>
        <v>0.33333333333333331</v>
      </c>
      <c r="S160" s="125">
        <f t="shared" si="139"/>
        <v>44740</v>
      </c>
      <c r="T160" s="536"/>
      <c r="U160" s="227" t="s">
        <v>117</v>
      </c>
      <c r="V160" s="121">
        <v>476</v>
      </c>
      <c r="W160" s="130">
        <v>280</v>
      </c>
      <c r="X160" s="130">
        <v>17797500</v>
      </c>
      <c r="Y160" s="131">
        <f t="shared" si="163"/>
        <v>5.2385406922357346E-2</v>
      </c>
      <c r="Z160" s="131">
        <f t="shared" si="140"/>
        <v>0.58823529411764708</v>
      </c>
      <c r="AA160" s="130">
        <f t="shared" si="141"/>
        <v>63562.5</v>
      </c>
      <c r="AB160" s="536"/>
      <c r="AC160" s="227" t="s">
        <v>117</v>
      </c>
      <c r="AD160" s="121">
        <v>259</v>
      </c>
      <c r="AE160" s="130">
        <v>144</v>
      </c>
      <c r="AF160" s="130">
        <v>12678280</v>
      </c>
      <c r="AG160" s="131">
        <f t="shared" si="164"/>
        <v>3.0163385002094679E-2</v>
      </c>
      <c r="AH160" s="131">
        <f t="shared" si="142"/>
        <v>0.55598455598455598</v>
      </c>
      <c r="AI160" s="125">
        <f t="shared" si="143"/>
        <v>88043.611111111109</v>
      </c>
      <c r="AJ160" s="536"/>
      <c r="AK160" s="227" t="s">
        <v>117</v>
      </c>
      <c r="AL160" s="121">
        <v>143</v>
      </c>
      <c r="AM160" s="130">
        <v>73</v>
      </c>
      <c r="AN160" s="130">
        <v>6761130</v>
      </c>
      <c r="AO160" s="131">
        <f t="shared" si="165"/>
        <v>2.0160176746755042E-2</v>
      </c>
      <c r="AP160" s="131">
        <f t="shared" si="144"/>
        <v>0.51048951048951052</v>
      </c>
      <c r="AQ160" s="125">
        <f t="shared" si="145"/>
        <v>92618.219178082189</v>
      </c>
      <c r="AR160" s="536"/>
      <c r="AS160" s="227" t="s">
        <v>117</v>
      </c>
      <c r="AT160" s="121">
        <v>91</v>
      </c>
      <c r="AU160" s="130">
        <v>39</v>
      </c>
      <c r="AV160" s="130">
        <v>4934750</v>
      </c>
      <c r="AW160" s="131">
        <f t="shared" si="166"/>
        <v>1.7840805123513267E-2</v>
      </c>
      <c r="AX160" s="131">
        <f t="shared" si="146"/>
        <v>0.42857142857142855</v>
      </c>
      <c r="AY160" s="130">
        <f t="shared" si="147"/>
        <v>126532.05128205128</v>
      </c>
      <c r="AZ160" s="536"/>
      <c r="BA160" s="227" t="s">
        <v>117</v>
      </c>
      <c r="BB160" s="121">
        <v>40</v>
      </c>
      <c r="BC160" s="130">
        <v>18</v>
      </c>
      <c r="BD160" s="130">
        <v>2404680</v>
      </c>
      <c r="BE160" s="131">
        <f t="shared" si="167"/>
        <v>1.8848167539267015E-2</v>
      </c>
      <c r="BF160" s="131">
        <f t="shared" si="148"/>
        <v>0.45</v>
      </c>
      <c r="BG160" s="156">
        <f t="shared" si="149"/>
        <v>133593.33333333334</v>
      </c>
      <c r="BH160" s="536"/>
      <c r="BI160" s="227" t="s">
        <v>117</v>
      </c>
      <c r="BJ160" s="121">
        <f t="shared" si="150"/>
        <v>1012</v>
      </c>
      <c r="BK160" s="130">
        <f t="shared" si="134"/>
        <v>555</v>
      </c>
      <c r="BL160" s="130">
        <f t="shared" si="135"/>
        <v>44621080</v>
      </c>
      <c r="BM160" s="131">
        <f t="shared" si="168"/>
        <v>3.265858538307638E-2</v>
      </c>
      <c r="BN160" s="131">
        <f t="shared" si="151"/>
        <v>0.54841897233201586</v>
      </c>
      <c r="BO160" s="130">
        <f t="shared" si="152"/>
        <v>80398.342342342337</v>
      </c>
      <c r="BP160" s="182"/>
    </row>
    <row r="161" spans="2:68" s="75" customFormat="1">
      <c r="B161" s="546">
        <v>15</v>
      </c>
      <c r="C161" s="548" t="s">
        <v>77</v>
      </c>
      <c r="D161" s="540">
        <f>BS22</f>
        <v>37</v>
      </c>
      <c r="E161" s="224" t="s">
        <v>104</v>
      </c>
      <c r="F161" s="120">
        <v>18</v>
      </c>
      <c r="G161" s="128">
        <v>9</v>
      </c>
      <c r="H161" s="128">
        <v>1844590</v>
      </c>
      <c r="I161" s="129">
        <f>IFERROR(G161/$D$161,"-")</f>
        <v>0.24324324324324326</v>
      </c>
      <c r="J161" s="129">
        <f t="shared" si="136"/>
        <v>0.5</v>
      </c>
      <c r="K161" s="155">
        <f t="shared" si="137"/>
        <v>204954.44444444444</v>
      </c>
      <c r="L161" s="540">
        <f>BT22</f>
        <v>174</v>
      </c>
      <c r="M161" s="224" t="s">
        <v>104</v>
      </c>
      <c r="N161" s="120">
        <v>97</v>
      </c>
      <c r="O161" s="128">
        <v>53</v>
      </c>
      <c r="P161" s="128">
        <v>5281390</v>
      </c>
      <c r="Q161" s="129">
        <f>IFERROR(O161/$L$161,"-")</f>
        <v>0.3045977011494253</v>
      </c>
      <c r="R161" s="129">
        <f t="shared" si="138"/>
        <v>0.54639175257731953</v>
      </c>
      <c r="S161" s="124">
        <f t="shared" si="139"/>
        <v>99648.867924528298</v>
      </c>
      <c r="T161" s="540">
        <f>BU22</f>
        <v>9193</v>
      </c>
      <c r="U161" s="224" t="s">
        <v>104</v>
      </c>
      <c r="V161" s="120">
        <v>4687</v>
      </c>
      <c r="W161" s="128">
        <v>2924</v>
      </c>
      <c r="X161" s="128">
        <v>220727820</v>
      </c>
      <c r="Y161" s="129">
        <f>IFERROR(W161/$T$161,"-")</f>
        <v>0.31806809528989449</v>
      </c>
      <c r="Z161" s="129">
        <f t="shared" si="140"/>
        <v>0.62385321100917435</v>
      </c>
      <c r="AA161" s="128">
        <f t="shared" si="141"/>
        <v>75488.310533515731</v>
      </c>
      <c r="AB161" s="540">
        <f>BV22</f>
        <v>8122</v>
      </c>
      <c r="AC161" s="224" t="s">
        <v>104</v>
      </c>
      <c r="AD161" s="120">
        <v>4630</v>
      </c>
      <c r="AE161" s="128">
        <v>2900</v>
      </c>
      <c r="AF161" s="128">
        <v>239373570</v>
      </c>
      <c r="AG161" s="129">
        <f>IFERROR(AE161/$AB$161,"-")</f>
        <v>0.35705491258310762</v>
      </c>
      <c r="AH161" s="129">
        <f t="shared" si="142"/>
        <v>0.62634989200863933</v>
      </c>
      <c r="AI161" s="124">
        <f t="shared" si="143"/>
        <v>82542.610344827583</v>
      </c>
      <c r="AJ161" s="540">
        <f>BW22</f>
        <v>5800</v>
      </c>
      <c r="AK161" s="224" t="s">
        <v>104</v>
      </c>
      <c r="AL161" s="120">
        <v>3144</v>
      </c>
      <c r="AM161" s="128">
        <v>1844</v>
      </c>
      <c r="AN161" s="128">
        <v>158303120</v>
      </c>
      <c r="AO161" s="129">
        <f>IFERROR(AM161/$AJ$161,"-")</f>
        <v>0.31793103448275861</v>
      </c>
      <c r="AP161" s="129">
        <f t="shared" si="144"/>
        <v>0.58651399491094147</v>
      </c>
      <c r="AQ161" s="124">
        <f t="shared" si="145"/>
        <v>85847.678958785255</v>
      </c>
      <c r="AR161" s="540">
        <f>BX22</f>
        <v>3135</v>
      </c>
      <c r="AS161" s="224" t="s">
        <v>104</v>
      </c>
      <c r="AT161" s="120">
        <v>1415</v>
      </c>
      <c r="AU161" s="128">
        <v>743</v>
      </c>
      <c r="AV161" s="128">
        <v>69081680</v>
      </c>
      <c r="AW161" s="129">
        <f>IFERROR(AU161/$AR$161,"-")</f>
        <v>0.23700159489633174</v>
      </c>
      <c r="AX161" s="129">
        <f t="shared" si="146"/>
        <v>0.52508833922261489</v>
      </c>
      <c r="AY161" s="128">
        <f t="shared" si="147"/>
        <v>92976.689098250339</v>
      </c>
      <c r="AZ161" s="540">
        <f>BY22</f>
        <v>1302</v>
      </c>
      <c r="BA161" s="224" t="s">
        <v>104</v>
      </c>
      <c r="BB161" s="120">
        <v>387</v>
      </c>
      <c r="BC161" s="128">
        <v>211</v>
      </c>
      <c r="BD161" s="128">
        <v>20867610</v>
      </c>
      <c r="BE161" s="129">
        <f>IFERROR(BC161/$AZ$161,"-")</f>
        <v>0.1620583717357911</v>
      </c>
      <c r="BF161" s="129">
        <f t="shared" si="148"/>
        <v>0.5452196382428941</v>
      </c>
      <c r="BG161" s="155">
        <f t="shared" si="149"/>
        <v>98898.625592417055</v>
      </c>
      <c r="BH161" s="540">
        <f>BZ22</f>
        <v>27763</v>
      </c>
      <c r="BI161" s="224" t="s">
        <v>104</v>
      </c>
      <c r="BJ161" s="120">
        <f t="shared" si="150"/>
        <v>14378</v>
      </c>
      <c r="BK161" s="128">
        <f t="shared" si="134"/>
        <v>8684</v>
      </c>
      <c r="BL161" s="128">
        <f t="shared" si="135"/>
        <v>715479780</v>
      </c>
      <c r="BM161" s="129">
        <f>IFERROR(BK161/$BH$161,"-")</f>
        <v>0.31279040449519147</v>
      </c>
      <c r="BN161" s="129">
        <f t="shared" si="151"/>
        <v>0.60397830018083187</v>
      </c>
      <c r="BO161" s="128">
        <f t="shared" si="152"/>
        <v>82390.578074619989</v>
      </c>
      <c r="BP161" s="182"/>
    </row>
    <row r="162" spans="2:68" s="75" customFormat="1">
      <c r="B162" s="546"/>
      <c r="C162" s="549"/>
      <c r="D162" s="536"/>
      <c r="E162" s="225" t="s">
        <v>136</v>
      </c>
      <c r="F162" s="121">
        <v>16</v>
      </c>
      <c r="G162" s="130">
        <v>7</v>
      </c>
      <c r="H162" s="130">
        <v>1092490</v>
      </c>
      <c r="I162" s="131">
        <f t="shared" ref="I162:I171" si="169">IFERROR(G162/$D$161,"-")</f>
        <v>0.1891891891891892</v>
      </c>
      <c r="J162" s="131">
        <f t="shared" si="136"/>
        <v>0.4375</v>
      </c>
      <c r="K162" s="156">
        <f t="shared" si="137"/>
        <v>156070</v>
      </c>
      <c r="L162" s="536"/>
      <c r="M162" s="225" t="s">
        <v>136</v>
      </c>
      <c r="N162" s="121">
        <v>80</v>
      </c>
      <c r="O162" s="130">
        <v>43</v>
      </c>
      <c r="P162" s="130">
        <v>2929080</v>
      </c>
      <c r="Q162" s="131">
        <f t="shared" ref="Q162:Q171" si="170">IFERROR(O162/$L$161,"-")</f>
        <v>0.2471264367816092</v>
      </c>
      <c r="R162" s="131">
        <f t="shared" si="138"/>
        <v>0.53749999999999998</v>
      </c>
      <c r="S162" s="125">
        <f t="shared" si="139"/>
        <v>68118.139534883725</v>
      </c>
      <c r="T162" s="536"/>
      <c r="U162" s="225" t="s">
        <v>136</v>
      </c>
      <c r="V162" s="121">
        <v>4100</v>
      </c>
      <c r="W162" s="130">
        <v>2570</v>
      </c>
      <c r="X162" s="130">
        <v>184040190</v>
      </c>
      <c r="Y162" s="131">
        <f t="shared" ref="Y162:Y171" si="171">IFERROR(W162/$T$161,"-")</f>
        <v>0.27956053518981833</v>
      </c>
      <c r="Z162" s="131">
        <f t="shared" si="140"/>
        <v>0.62682926829268293</v>
      </c>
      <c r="AA162" s="130">
        <f t="shared" si="141"/>
        <v>71610.968871595338</v>
      </c>
      <c r="AB162" s="536"/>
      <c r="AC162" s="225" t="s">
        <v>136</v>
      </c>
      <c r="AD162" s="121">
        <v>3796</v>
      </c>
      <c r="AE162" s="130">
        <v>2429</v>
      </c>
      <c r="AF162" s="130">
        <v>200317770</v>
      </c>
      <c r="AG162" s="131">
        <f t="shared" ref="AG162:AG171" si="172">IFERROR(AE162/$AB$161,"-")</f>
        <v>0.29906426988426493</v>
      </c>
      <c r="AH162" s="131">
        <f t="shared" si="142"/>
        <v>0.63988408851422551</v>
      </c>
      <c r="AI162" s="125">
        <f t="shared" si="143"/>
        <v>82469.234252778915</v>
      </c>
      <c r="AJ162" s="536"/>
      <c r="AK162" s="225" t="s">
        <v>136</v>
      </c>
      <c r="AL162" s="121">
        <v>2423</v>
      </c>
      <c r="AM162" s="130">
        <v>1455</v>
      </c>
      <c r="AN162" s="130">
        <v>120919840</v>
      </c>
      <c r="AO162" s="131">
        <f t="shared" ref="AO162:AO171" si="173">IFERROR(AM162/$AJ$161,"-")</f>
        <v>0.25086206896551722</v>
      </c>
      <c r="AP162" s="131">
        <f t="shared" si="144"/>
        <v>0.60049525381758151</v>
      </c>
      <c r="AQ162" s="125">
        <f t="shared" si="145"/>
        <v>83106.419243986253</v>
      </c>
      <c r="AR162" s="536"/>
      <c r="AS162" s="225" t="s">
        <v>136</v>
      </c>
      <c r="AT162" s="121">
        <v>966</v>
      </c>
      <c r="AU162" s="130">
        <v>503</v>
      </c>
      <c r="AV162" s="130">
        <v>44961440</v>
      </c>
      <c r="AW162" s="131">
        <f t="shared" ref="AW162:AW171" si="174">IFERROR(AU162/$AR$161,"-")</f>
        <v>0.16044657097288675</v>
      </c>
      <c r="AX162" s="131">
        <f t="shared" si="146"/>
        <v>0.52070393374741197</v>
      </c>
      <c r="AY162" s="130">
        <f t="shared" si="147"/>
        <v>89386.560636182898</v>
      </c>
      <c r="AZ162" s="536"/>
      <c r="BA162" s="225" t="s">
        <v>136</v>
      </c>
      <c r="BB162" s="121">
        <v>213</v>
      </c>
      <c r="BC162" s="130">
        <v>111</v>
      </c>
      <c r="BD162" s="130">
        <v>9574900</v>
      </c>
      <c r="BE162" s="131">
        <f t="shared" ref="BE162:BE171" si="175">IFERROR(BC162/$AZ$161,"-")</f>
        <v>8.5253456221198162E-2</v>
      </c>
      <c r="BF162" s="131">
        <f t="shared" si="148"/>
        <v>0.52112676056338025</v>
      </c>
      <c r="BG162" s="156">
        <f t="shared" si="149"/>
        <v>86260.360360360355</v>
      </c>
      <c r="BH162" s="536"/>
      <c r="BI162" s="225" t="s">
        <v>136</v>
      </c>
      <c r="BJ162" s="121">
        <f t="shared" si="150"/>
        <v>11594</v>
      </c>
      <c r="BK162" s="130">
        <f t="shared" si="134"/>
        <v>7118</v>
      </c>
      <c r="BL162" s="130">
        <f t="shared" si="135"/>
        <v>563835710</v>
      </c>
      <c r="BM162" s="131">
        <f t="shared" ref="BM162:BM171" si="176">IFERROR(BK162/$BH$161,"-")</f>
        <v>0.25638439649893746</v>
      </c>
      <c r="BN162" s="131">
        <f t="shared" si="151"/>
        <v>0.61393824391926854</v>
      </c>
      <c r="BO162" s="130">
        <f t="shared" si="152"/>
        <v>79212.659454903056</v>
      </c>
      <c r="BP162" s="182"/>
    </row>
    <row r="163" spans="2:68" s="75" customFormat="1">
      <c r="B163" s="546"/>
      <c r="C163" s="549"/>
      <c r="D163" s="536"/>
      <c r="E163" s="226" t="s">
        <v>103</v>
      </c>
      <c r="F163" s="121">
        <v>14</v>
      </c>
      <c r="G163" s="130">
        <v>6</v>
      </c>
      <c r="H163" s="130">
        <v>655350</v>
      </c>
      <c r="I163" s="131">
        <f t="shared" si="169"/>
        <v>0.16216216216216217</v>
      </c>
      <c r="J163" s="131">
        <f t="shared" si="136"/>
        <v>0.42857142857142855</v>
      </c>
      <c r="K163" s="156">
        <f t="shared" si="137"/>
        <v>109225</v>
      </c>
      <c r="L163" s="536"/>
      <c r="M163" s="226" t="s">
        <v>103</v>
      </c>
      <c r="N163" s="121">
        <v>110</v>
      </c>
      <c r="O163" s="130">
        <v>62</v>
      </c>
      <c r="P163" s="130">
        <v>5715460</v>
      </c>
      <c r="Q163" s="131">
        <f t="shared" si="170"/>
        <v>0.35632183908045978</v>
      </c>
      <c r="R163" s="131">
        <f t="shared" si="138"/>
        <v>0.5636363636363636</v>
      </c>
      <c r="S163" s="125">
        <f t="shared" si="139"/>
        <v>92184.838709677424</v>
      </c>
      <c r="T163" s="536"/>
      <c r="U163" s="226" t="s">
        <v>103</v>
      </c>
      <c r="V163" s="121">
        <v>5456</v>
      </c>
      <c r="W163" s="130">
        <v>3303</v>
      </c>
      <c r="X163" s="130">
        <v>244911300</v>
      </c>
      <c r="Y163" s="131">
        <f t="shared" si="171"/>
        <v>0.35929511584901558</v>
      </c>
      <c r="Z163" s="131">
        <f t="shared" si="140"/>
        <v>0.60538856304985333</v>
      </c>
      <c r="AA163" s="130">
        <f t="shared" si="141"/>
        <v>74148.13805631244</v>
      </c>
      <c r="AB163" s="536"/>
      <c r="AC163" s="226" t="s">
        <v>103</v>
      </c>
      <c r="AD163" s="121">
        <v>5261</v>
      </c>
      <c r="AE163" s="130">
        <v>3231</v>
      </c>
      <c r="AF163" s="130">
        <v>264730030</v>
      </c>
      <c r="AG163" s="131">
        <f t="shared" si="172"/>
        <v>0.39780842157104163</v>
      </c>
      <c r="AH163" s="131">
        <f t="shared" si="142"/>
        <v>0.61414179813723624</v>
      </c>
      <c r="AI163" s="125">
        <f t="shared" si="143"/>
        <v>81934.394924172084</v>
      </c>
      <c r="AJ163" s="536"/>
      <c r="AK163" s="226" t="s">
        <v>103</v>
      </c>
      <c r="AL163" s="121">
        <v>3779</v>
      </c>
      <c r="AM163" s="130">
        <v>2169</v>
      </c>
      <c r="AN163" s="130">
        <v>188131700</v>
      </c>
      <c r="AO163" s="131">
        <f t="shared" si="173"/>
        <v>0.37396551724137933</v>
      </c>
      <c r="AP163" s="131">
        <f t="shared" si="144"/>
        <v>0.57396136544059273</v>
      </c>
      <c r="AQ163" s="125">
        <f t="shared" si="145"/>
        <v>86736.606731212538</v>
      </c>
      <c r="AR163" s="536"/>
      <c r="AS163" s="226" t="s">
        <v>103</v>
      </c>
      <c r="AT163" s="121">
        <v>1884</v>
      </c>
      <c r="AU163" s="130">
        <v>968</v>
      </c>
      <c r="AV163" s="130">
        <v>95944450</v>
      </c>
      <c r="AW163" s="131">
        <f t="shared" si="174"/>
        <v>0.30877192982456142</v>
      </c>
      <c r="AX163" s="131">
        <f t="shared" si="146"/>
        <v>0.5138004246284501</v>
      </c>
      <c r="AY163" s="130">
        <f t="shared" si="147"/>
        <v>99116.167355371901</v>
      </c>
      <c r="AZ163" s="536"/>
      <c r="BA163" s="226" t="s">
        <v>103</v>
      </c>
      <c r="BB163" s="121">
        <v>557</v>
      </c>
      <c r="BC163" s="130">
        <v>295</v>
      </c>
      <c r="BD163" s="130">
        <v>30798250</v>
      </c>
      <c r="BE163" s="131">
        <f t="shared" si="175"/>
        <v>0.22657450076804916</v>
      </c>
      <c r="BF163" s="131">
        <f t="shared" si="148"/>
        <v>0.52962298025134646</v>
      </c>
      <c r="BG163" s="156">
        <f t="shared" si="149"/>
        <v>104400.84745762713</v>
      </c>
      <c r="BH163" s="536"/>
      <c r="BI163" s="226" t="s">
        <v>103</v>
      </c>
      <c r="BJ163" s="121">
        <f t="shared" si="150"/>
        <v>17061</v>
      </c>
      <c r="BK163" s="130">
        <f t="shared" si="134"/>
        <v>10034</v>
      </c>
      <c r="BL163" s="130">
        <f t="shared" si="135"/>
        <v>830886540</v>
      </c>
      <c r="BM163" s="131">
        <f t="shared" si="176"/>
        <v>0.3614162734574794</v>
      </c>
      <c r="BN163" s="131">
        <f t="shared" si="151"/>
        <v>0.58812496336674291</v>
      </c>
      <c r="BO163" s="130">
        <f t="shared" si="152"/>
        <v>82807.1098265896</v>
      </c>
      <c r="BP163" s="182"/>
    </row>
    <row r="164" spans="2:68" s="75" customFormat="1">
      <c r="B164" s="546"/>
      <c r="C164" s="549"/>
      <c r="D164" s="536"/>
      <c r="E164" s="226" t="s">
        <v>106</v>
      </c>
      <c r="F164" s="121">
        <v>7</v>
      </c>
      <c r="G164" s="130">
        <v>4</v>
      </c>
      <c r="H164" s="130">
        <v>520760</v>
      </c>
      <c r="I164" s="131">
        <f t="shared" si="169"/>
        <v>0.10810810810810811</v>
      </c>
      <c r="J164" s="131">
        <f t="shared" si="136"/>
        <v>0.5714285714285714</v>
      </c>
      <c r="K164" s="156">
        <f t="shared" si="137"/>
        <v>130190</v>
      </c>
      <c r="L164" s="536"/>
      <c r="M164" s="226" t="s">
        <v>106</v>
      </c>
      <c r="N164" s="121">
        <v>52</v>
      </c>
      <c r="O164" s="130">
        <v>30</v>
      </c>
      <c r="P164" s="130">
        <v>2568890</v>
      </c>
      <c r="Q164" s="131">
        <f t="shared" si="170"/>
        <v>0.17241379310344829</v>
      </c>
      <c r="R164" s="131">
        <f t="shared" si="138"/>
        <v>0.57692307692307687</v>
      </c>
      <c r="S164" s="125">
        <f t="shared" si="139"/>
        <v>85629.666666666672</v>
      </c>
      <c r="T164" s="536"/>
      <c r="U164" s="226" t="s">
        <v>106</v>
      </c>
      <c r="V164" s="121">
        <v>1781</v>
      </c>
      <c r="W164" s="130">
        <v>1115</v>
      </c>
      <c r="X164" s="130">
        <v>81827320</v>
      </c>
      <c r="Y164" s="131">
        <f t="shared" si="171"/>
        <v>0.12128793647340368</v>
      </c>
      <c r="Z164" s="131">
        <f t="shared" si="140"/>
        <v>0.62605277933745085</v>
      </c>
      <c r="AA164" s="130">
        <f t="shared" si="141"/>
        <v>73387.730941704038</v>
      </c>
      <c r="AB164" s="536"/>
      <c r="AC164" s="226" t="s">
        <v>106</v>
      </c>
      <c r="AD164" s="121">
        <v>1936</v>
      </c>
      <c r="AE164" s="130">
        <v>1216</v>
      </c>
      <c r="AF164" s="130">
        <v>97292610</v>
      </c>
      <c r="AG164" s="131">
        <f t="shared" si="172"/>
        <v>0.14971681851760651</v>
      </c>
      <c r="AH164" s="131">
        <f t="shared" si="142"/>
        <v>0.62809917355371903</v>
      </c>
      <c r="AI164" s="125">
        <f t="shared" si="143"/>
        <v>80010.370065789481</v>
      </c>
      <c r="AJ164" s="536"/>
      <c r="AK164" s="226" t="s">
        <v>106</v>
      </c>
      <c r="AL164" s="121">
        <v>1459</v>
      </c>
      <c r="AM164" s="130">
        <v>876</v>
      </c>
      <c r="AN164" s="130">
        <v>73122940</v>
      </c>
      <c r="AO164" s="131">
        <f t="shared" si="173"/>
        <v>0.15103448275862069</v>
      </c>
      <c r="AP164" s="131">
        <f t="shared" si="144"/>
        <v>0.6004112405757368</v>
      </c>
      <c r="AQ164" s="125">
        <f t="shared" si="145"/>
        <v>83473.675799086763</v>
      </c>
      <c r="AR164" s="536"/>
      <c r="AS164" s="226" t="s">
        <v>106</v>
      </c>
      <c r="AT164" s="121">
        <v>731</v>
      </c>
      <c r="AU164" s="130">
        <v>386</v>
      </c>
      <c r="AV164" s="130">
        <v>36018330</v>
      </c>
      <c r="AW164" s="131">
        <f t="shared" si="174"/>
        <v>0.12312599681020733</v>
      </c>
      <c r="AX164" s="131">
        <f t="shared" si="146"/>
        <v>0.52804377564979477</v>
      </c>
      <c r="AY164" s="130">
        <f t="shared" si="147"/>
        <v>93311.735751295331</v>
      </c>
      <c r="AZ164" s="536"/>
      <c r="BA164" s="226" t="s">
        <v>106</v>
      </c>
      <c r="BB164" s="121">
        <v>238</v>
      </c>
      <c r="BC164" s="130">
        <v>123</v>
      </c>
      <c r="BD164" s="130">
        <v>11238210</v>
      </c>
      <c r="BE164" s="131">
        <f t="shared" si="175"/>
        <v>9.4470046082949302E-2</v>
      </c>
      <c r="BF164" s="131">
        <f t="shared" si="148"/>
        <v>0.51680672268907568</v>
      </c>
      <c r="BG164" s="156">
        <f t="shared" si="149"/>
        <v>91367.560975609755</v>
      </c>
      <c r="BH164" s="536"/>
      <c r="BI164" s="226" t="s">
        <v>106</v>
      </c>
      <c r="BJ164" s="121">
        <f t="shared" si="150"/>
        <v>6204</v>
      </c>
      <c r="BK164" s="130">
        <f t="shared" si="134"/>
        <v>3750</v>
      </c>
      <c r="BL164" s="130">
        <f t="shared" si="135"/>
        <v>302589060</v>
      </c>
      <c r="BM164" s="131">
        <f t="shared" si="176"/>
        <v>0.13507185822857759</v>
      </c>
      <c r="BN164" s="131">
        <f t="shared" si="151"/>
        <v>0.60444874274661509</v>
      </c>
      <c r="BO164" s="130">
        <f t="shared" si="152"/>
        <v>80690.415999999997</v>
      </c>
      <c r="BP164" s="182"/>
    </row>
    <row r="165" spans="2:68" s="75" customFormat="1">
      <c r="B165" s="546"/>
      <c r="C165" s="549"/>
      <c r="D165" s="536"/>
      <c r="E165" s="226" t="s">
        <v>119</v>
      </c>
      <c r="F165" s="121">
        <v>6</v>
      </c>
      <c r="G165" s="130">
        <v>4</v>
      </c>
      <c r="H165" s="130">
        <v>644660</v>
      </c>
      <c r="I165" s="131">
        <f t="shared" si="169"/>
        <v>0.10810810810810811</v>
      </c>
      <c r="J165" s="131">
        <f t="shared" si="136"/>
        <v>0.66666666666666663</v>
      </c>
      <c r="K165" s="156">
        <f t="shared" si="137"/>
        <v>161165</v>
      </c>
      <c r="L165" s="536"/>
      <c r="M165" s="226" t="s">
        <v>119</v>
      </c>
      <c r="N165" s="121">
        <v>55</v>
      </c>
      <c r="O165" s="130">
        <v>33</v>
      </c>
      <c r="P165" s="130">
        <v>3171400</v>
      </c>
      <c r="Q165" s="131">
        <f t="shared" si="170"/>
        <v>0.18965517241379309</v>
      </c>
      <c r="R165" s="131">
        <f t="shared" si="138"/>
        <v>0.6</v>
      </c>
      <c r="S165" s="125">
        <f t="shared" si="139"/>
        <v>96103.030303030304</v>
      </c>
      <c r="T165" s="536"/>
      <c r="U165" s="226" t="s">
        <v>119</v>
      </c>
      <c r="V165" s="121">
        <v>2028</v>
      </c>
      <c r="W165" s="130">
        <v>1297</v>
      </c>
      <c r="X165" s="130">
        <v>98947730</v>
      </c>
      <c r="Y165" s="131">
        <f t="shared" si="171"/>
        <v>0.14108560861525074</v>
      </c>
      <c r="Z165" s="131">
        <f t="shared" si="140"/>
        <v>0.63954635108481261</v>
      </c>
      <c r="AA165" s="130">
        <f t="shared" si="141"/>
        <v>76289.691595990749</v>
      </c>
      <c r="AB165" s="536"/>
      <c r="AC165" s="226" t="s">
        <v>119</v>
      </c>
      <c r="AD165" s="121">
        <v>2496</v>
      </c>
      <c r="AE165" s="130">
        <v>1584</v>
      </c>
      <c r="AF165" s="130">
        <v>131060550</v>
      </c>
      <c r="AG165" s="131">
        <f t="shared" si="172"/>
        <v>0.19502585570056635</v>
      </c>
      <c r="AH165" s="131">
        <f t="shared" si="142"/>
        <v>0.63461538461538458</v>
      </c>
      <c r="AI165" s="125">
        <f t="shared" si="143"/>
        <v>82740.246212121216</v>
      </c>
      <c r="AJ165" s="536"/>
      <c r="AK165" s="226" t="s">
        <v>119</v>
      </c>
      <c r="AL165" s="121">
        <v>1785</v>
      </c>
      <c r="AM165" s="130">
        <v>1088</v>
      </c>
      <c r="AN165" s="130">
        <v>99853290</v>
      </c>
      <c r="AO165" s="131">
        <f t="shared" si="173"/>
        <v>0.18758620689655173</v>
      </c>
      <c r="AP165" s="131">
        <f t="shared" si="144"/>
        <v>0.60952380952380958</v>
      </c>
      <c r="AQ165" s="125">
        <f t="shared" si="145"/>
        <v>91776.92095588235</v>
      </c>
      <c r="AR165" s="536"/>
      <c r="AS165" s="226" t="s">
        <v>119</v>
      </c>
      <c r="AT165" s="121">
        <v>849</v>
      </c>
      <c r="AU165" s="130">
        <v>471</v>
      </c>
      <c r="AV165" s="130">
        <v>43999190</v>
      </c>
      <c r="AW165" s="131">
        <f t="shared" si="174"/>
        <v>0.15023923444976076</v>
      </c>
      <c r="AX165" s="131">
        <f t="shared" si="146"/>
        <v>0.55477031802120136</v>
      </c>
      <c r="AY165" s="130">
        <f t="shared" si="147"/>
        <v>93416.539278131633</v>
      </c>
      <c r="AZ165" s="536"/>
      <c r="BA165" s="226" t="s">
        <v>119</v>
      </c>
      <c r="BB165" s="121">
        <v>260</v>
      </c>
      <c r="BC165" s="130">
        <v>133</v>
      </c>
      <c r="BD165" s="130">
        <v>15701640</v>
      </c>
      <c r="BE165" s="131">
        <f t="shared" si="175"/>
        <v>0.10215053763440861</v>
      </c>
      <c r="BF165" s="131">
        <f t="shared" si="148"/>
        <v>0.5115384615384615</v>
      </c>
      <c r="BG165" s="156">
        <f t="shared" si="149"/>
        <v>118057.44360902255</v>
      </c>
      <c r="BH165" s="536"/>
      <c r="BI165" s="226" t="s">
        <v>119</v>
      </c>
      <c r="BJ165" s="121">
        <f t="shared" si="150"/>
        <v>7479</v>
      </c>
      <c r="BK165" s="130">
        <f t="shared" si="134"/>
        <v>4610</v>
      </c>
      <c r="BL165" s="130">
        <f t="shared" si="135"/>
        <v>393378460</v>
      </c>
      <c r="BM165" s="131">
        <f t="shared" si="176"/>
        <v>0.16604833771566474</v>
      </c>
      <c r="BN165" s="131">
        <f t="shared" si="151"/>
        <v>0.61639256585104962</v>
      </c>
      <c r="BO165" s="130">
        <f t="shared" si="152"/>
        <v>85331.55314533622</v>
      </c>
      <c r="BP165" s="182"/>
    </row>
    <row r="166" spans="2:68" s="75" customFormat="1">
      <c r="B166" s="546"/>
      <c r="C166" s="549"/>
      <c r="D166" s="536"/>
      <c r="E166" s="226" t="s">
        <v>120</v>
      </c>
      <c r="F166" s="121">
        <v>5</v>
      </c>
      <c r="G166" s="130">
        <v>4</v>
      </c>
      <c r="H166" s="130">
        <v>515640</v>
      </c>
      <c r="I166" s="131">
        <f t="shared" si="169"/>
        <v>0.10810810810810811</v>
      </c>
      <c r="J166" s="131">
        <f t="shared" si="136"/>
        <v>0.8</v>
      </c>
      <c r="K166" s="156">
        <f t="shared" si="137"/>
        <v>128910</v>
      </c>
      <c r="L166" s="536"/>
      <c r="M166" s="226" t="s">
        <v>120</v>
      </c>
      <c r="N166" s="121">
        <v>32</v>
      </c>
      <c r="O166" s="130">
        <v>15</v>
      </c>
      <c r="P166" s="130">
        <v>1585850</v>
      </c>
      <c r="Q166" s="131">
        <f t="shared" si="170"/>
        <v>8.6206896551724144E-2</v>
      </c>
      <c r="R166" s="131">
        <f t="shared" si="138"/>
        <v>0.46875</v>
      </c>
      <c r="S166" s="125">
        <f t="shared" si="139"/>
        <v>105723.33333333333</v>
      </c>
      <c r="T166" s="536"/>
      <c r="U166" s="226" t="s">
        <v>120</v>
      </c>
      <c r="V166" s="121">
        <v>1108</v>
      </c>
      <c r="W166" s="130">
        <v>715</v>
      </c>
      <c r="X166" s="130">
        <v>52514040</v>
      </c>
      <c r="Y166" s="131">
        <f t="shared" si="171"/>
        <v>7.7776569128684872E-2</v>
      </c>
      <c r="Z166" s="131">
        <f t="shared" si="140"/>
        <v>0.64530685920577613</v>
      </c>
      <c r="AA166" s="130">
        <f t="shared" si="141"/>
        <v>73446.209790209788</v>
      </c>
      <c r="AB166" s="536"/>
      <c r="AC166" s="226" t="s">
        <v>120</v>
      </c>
      <c r="AD166" s="121">
        <v>1280</v>
      </c>
      <c r="AE166" s="130">
        <v>853</v>
      </c>
      <c r="AF166" s="130">
        <v>68102630</v>
      </c>
      <c r="AG166" s="131">
        <f t="shared" si="172"/>
        <v>0.10502339325289338</v>
      </c>
      <c r="AH166" s="131">
        <f t="shared" si="142"/>
        <v>0.66640624999999998</v>
      </c>
      <c r="AI166" s="125">
        <f t="shared" si="143"/>
        <v>79838.956623681122</v>
      </c>
      <c r="AJ166" s="536"/>
      <c r="AK166" s="226" t="s">
        <v>120</v>
      </c>
      <c r="AL166" s="121">
        <v>836</v>
      </c>
      <c r="AM166" s="130">
        <v>492</v>
      </c>
      <c r="AN166" s="130">
        <v>40665450</v>
      </c>
      <c r="AO166" s="131">
        <f t="shared" si="173"/>
        <v>8.4827586206896552E-2</v>
      </c>
      <c r="AP166" s="131">
        <f t="shared" si="144"/>
        <v>0.58851674641148322</v>
      </c>
      <c r="AQ166" s="125">
        <f t="shared" si="145"/>
        <v>82653.35365853658</v>
      </c>
      <c r="AR166" s="536"/>
      <c r="AS166" s="226" t="s">
        <v>120</v>
      </c>
      <c r="AT166" s="121">
        <v>349</v>
      </c>
      <c r="AU166" s="130">
        <v>201</v>
      </c>
      <c r="AV166" s="130">
        <v>18402800</v>
      </c>
      <c r="AW166" s="131">
        <f t="shared" si="174"/>
        <v>6.4114832535885166E-2</v>
      </c>
      <c r="AX166" s="131">
        <f t="shared" si="146"/>
        <v>0.5759312320916905</v>
      </c>
      <c r="AY166" s="130">
        <f t="shared" si="147"/>
        <v>91556.218905472633</v>
      </c>
      <c r="AZ166" s="536"/>
      <c r="BA166" s="226" t="s">
        <v>120</v>
      </c>
      <c r="BB166" s="121">
        <v>95</v>
      </c>
      <c r="BC166" s="130">
        <v>52</v>
      </c>
      <c r="BD166" s="130">
        <v>4217760</v>
      </c>
      <c r="BE166" s="131">
        <f t="shared" si="175"/>
        <v>3.9938556067588324E-2</v>
      </c>
      <c r="BF166" s="131">
        <f t="shared" si="148"/>
        <v>0.54736842105263162</v>
      </c>
      <c r="BG166" s="156">
        <f t="shared" si="149"/>
        <v>81110.769230769234</v>
      </c>
      <c r="BH166" s="536"/>
      <c r="BI166" s="226" t="s">
        <v>120</v>
      </c>
      <c r="BJ166" s="121">
        <f t="shared" si="150"/>
        <v>3705</v>
      </c>
      <c r="BK166" s="130">
        <f t="shared" si="134"/>
        <v>2332</v>
      </c>
      <c r="BL166" s="130">
        <f t="shared" si="135"/>
        <v>186004170</v>
      </c>
      <c r="BM166" s="131">
        <f t="shared" si="176"/>
        <v>8.3996686237078122E-2</v>
      </c>
      <c r="BN166" s="131">
        <f t="shared" si="151"/>
        <v>0.6294197031039136</v>
      </c>
      <c r="BO166" s="130">
        <f t="shared" si="152"/>
        <v>79761.65094339622</v>
      </c>
      <c r="BP166" s="182"/>
    </row>
    <row r="167" spans="2:68" s="75" customFormat="1">
      <c r="B167" s="546"/>
      <c r="C167" s="549"/>
      <c r="D167" s="536"/>
      <c r="E167" s="226" t="s">
        <v>121</v>
      </c>
      <c r="F167" s="121">
        <v>3</v>
      </c>
      <c r="G167" s="130">
        <v>2</v>
      </c>
      <c r="H167" s="130">
        <v>193260</v>
      </c>
      <c r="I167" s="131">
        <f t="shared" si="169"/>
        <v>5.4054054054054057E-2</v>
      </c>
      <c r="J167" s="131">
        <f t="shared" si="136"/>
        <v>0.66666666666666663</v>
      </c>
      <c r="K167" s="156">
        <f t="shared" si="137"/>
        <v>96630</v>
      </c>
      <c r="L167" s="536"/>
      <c r="M167" s="226" t="s">
        <v>121</v>
      </c>
      <c r="N167" s="121">
        <v>33</v>
      </c>
      <c r="O167" s="130">
        <v>17</v>
      </c>
      <c r="P167" s="130">
        <v>1580920</v>
      </c>
      <c r="Q167" s="131">
        <f t="shared" si="170"/>
        <v>9.7701149425287362E-2</v>
      </c>
      <c r="R167" s="131">
        <f t="shared" si="138"/>
        <v>0.51515151515151514</v>
      </c>
      <c r="S167" s="125">
        <f t="shared" si="139"/>
        <v>92995.294117647063</v>
      </c>
      <c r="T167" s="536"/>
      <c r="U167" s="226" t="s">
        <v>121</v>
      </c>
      <c r="V167" s="121">
        <v>612</v>
      </c>
      <c r="W167" s="130">
        <v>358</v>
      </c>
      <c r="X167" s="130">
        <v>28581960</v>
      </c>
      <c r="Y167" s="131">
        <f t="shared" si="171"/>
        <v>3.8942673773523333E-2</v>
      </c>
      <c r="Z167" s="131">
        <f t="shared" si="140"/>
        <v>0.58496732026143794</v>
      </c>
      <c r="AA167" s="130">
        <f t="shared" si="141"/>
        <v>79837.877094972064</v>
      </c>
      <c r="AB167" s="536"/>
      <c r="AC167" s="226" t="s">
        <v>121</v>
      </c>
      <c r="AD167" s="121">
        <v>801</v>
      </c>
      <c r="AE167" s="130">
        <v>466</v>
      </c>
      <c r="AF167" s="130">
        <v>39063840</v>
      </c>
      <c r="AG167" s="131">
        <f t="shared" si="172"/>
        <v>5.7375030780595915E-2</v>
      </c>
      <c r="AH167" s="131">
        <f t="shared" si="142"/>
        <v>0.58177278401997501</v>
      </c>
      <c r="AI167" s="125">
        <f t="shared" si="143"/>
        <v>83827.982832618029</v>
      </c>
      <c r="AJ167" s="536"/>
      <c r="AK167" s="226" t="s">
        <v>121</v>
      </c>
      <c r="AL167" s="121">
        <v>683</v>
      </c>
      <c r="AM167" s="130">
        <v>370</v>
      </c>
      <c r="AN167" s="130">
        <v>30179870</v>
      </c>
      <c r="AO167" s="131">
        <f t="shared" si="173"/>
        <v>6.3793103448275865E-2</v>
      </c>
      <c r="AP167" s="131">
        <f t="shared" si="144"/>
        <v>0.54172767203513905</v>
      </c>
      <c r="AQ167" s="125">
        <f t="shared" si="145"/>
        <v>81567.216216216213</v>
      </c>
      <c r="AR167" s="536"/>
      <c r="AS167" s="226" t="s">
        <v>121</v>
      </c>
      <c r="AT167" s="121">
        <v>460</v>
      </c>
      <c r="AU167" s="130">
        <v>240</v>
      </c>
      <c r="AV167" s="130">
        <v>22198950</v>
      </c>
      <c r="AW167" s="131">
        <f t="shared" si="174"/>
        <v>7.6555023923444973E-2</v>
      </c>
      <c r="AX167" s="131">
        <f t="shared" si="146"/>
        <v>0.52173913043478259</v>
      </c>
      <c r="AY167" s="130">
        <f t="shared" si="147"/>
        <v>92495.625</v>
      </c>
      <c r="AZ167" s="536"/>
      <c r="BA167" s="226" t="s">
        <v>121</v>
      </c>
      <c r="BB167" s="121">
        <v>139</v>
      </c>
      <c r="BC167" s="130">
        <v>71</v>
      </c>
      <c r="BD167" s="130">
        <v>7119680</v>
      </c>
      <c r="BE167" s="131">
        <f t="shared" si="175"/>
        <v>5.4531490015360985E-2</v>
      </c>
      <c r="BF167" s="131">
        <f t="shared" si="148"/>
        <v>0.51079136690647486</v>
      </c>
      <c r="BG167" s="156">
        <f t="shared" si="149"/>
        <v>100277.18309859154</v>
      </c>
      <c r="BH167" s="536"/>
      <c r="BI167" s="226" t="s">
        <v>121</v>
      </c>
      <c r="BJ167" s="121">
        <f t="shared" si="150"/>
        <v>2731</v>
      </c>
      <c r="BK167" s="130">
        <f t="shared" si="134"/>
        <v>1524</v>
      </c>
      <c r="BL167" s="130">
        <f t="shared" si="135"/>
        <v>128918480</v>
      </c>
      <c r="BM167" s="131">
        <f t="shared" si="176"/>
        <v>5.4893203184093936E-2</v>
      </c>
      <c r="BN167" s="131">
        <f t="shared" si="151"/>
        <v>0.5580373489564262</v>
      </c>
      <c r="BO167" s="130">
        <f t="shared" si="152"/>
        <v>84592.178477690293</v>
      </c>
      <c r="BP167" s="182"/>
    </row>
    <row r="168" spans="2:68" s="75" customFormat="1">
      <c r="B168" s="546"/>
      <c r="C168" s="549"/>
      <c r="D168" s="536"/>
      <c r="E168" s="226" t="s">
        <v>122</v>
      </c>
      <c r="F168" s="121">
        <v>2</v>
      </c>
      <c r="G168" s="130">
        <v>1</v>
      </c>
      <c r="H168" s="130">
        <v>55660</v>
      </c>
      <c r="I168" s="131">
        <f t="shared" si="169"/>
        <v>2.7027027027027029E-2</v>
      </c>
      <c r="J168" s="131">
        <f t="shared" si="136"/>
        <v>0.5</v>
      </c>
      <c r="K168" s="156">
        <f t="shared" si="137"/>
        <v>55660</v>
      </c>
      <c r="L168" s="536"/>
      <c r="M168" s="226" t="s">
        <v>122</v>
      </c>
      <c r="N168" s="121">
        <v>21</v>
      </c>
      <c r="O168" s="130">
        <v>12</v>
      </c>
      <c r="P168" s="130">
        <v>898900</v>
      </c>
      <c r="Q168" s="131">
        <f t="shared" si="170"/>
        <v>6.8965517241379309E-2</v>
      </c>
      <c r="R168" s="131">
        <f t="shared" si="138"/>
        <v>0.5714285714285714</v>
      </c>
      <c r="S168" s="125">
        <f t="shared" si="139"/>
        <v>74908.333333333328</v>
      </c>
      <c r="T168" s="536"/>
      <c r="U168" s="226" t="s">
        <v>122</v>
      </c>
      <c r="V168" s="121">
        <v>419</v>
      </c>
      <c r="W168" s="130">
        <v>270</v>
      </c>
      <c r="X168" s="130">
        <v>17937730</v>
      </c>
      <c r="Y168" s="131">
        <f t="shared" si="171"/>
        <v>2.9370172957685195E-2</v>
      </c>
      <c r="Z168" s="131">
        <f t="shared" si="140"/>
        <v>0.64439140811455842</v>
      </c>
      <c r="AA168" s="130">
        <f t="shared" si="141"/>
        <v>66436.037037037036</v>
      </c>
      <c r="AB168" s="536"/>
      <c r="AC168" s="226" t="s">
        <v>122</v>
      </c>
      <c r="AD168" s="121">
        <v>459</v>
      </c>
      <c r="AE168" s="130">
        <v>306</v>
      </c>
      <c r="AF168" s="130">
        <v>28505190</v>
      </c>
      <c r="AG168" s="131">
        <f t="shared" si="172"/>
        <v>3.7675449396700318E-2</v>
      </c>
      <c r="AH168" s="131">
        <f t="shared" si="142"/>
        <v>0.66666666666666663</v>
      </c>
      <c r="AI168" s="125">
        <f t="shared" si="143"/>
        <v>93154.215686274503</v>
      </c>
      <c r="AJ168" s="536"/>
      <c r="AK168" s="226" t="s">
        <v>122</v>
      </c>
      <c r="AL168" s="121">
        <v>406</v>
      </c>
      <c r="AM168" s="130">
        <v>264</v>
      </c>
      <c r="AN168" s="130">
        <v>30311620</v>
      </c>
      <c r="AO168" s="131">
        <f t="shared" si="173"/>
        <v>4.5517241379310347E-2</v>
      </c>
      <c r="AP168" s="131">
        <f t="shared" si="144"/>
        <v>0.65024630541871919</v>
      </c>
      <c r="AQ168" s="125">
        <f t="shared" si="145"/>
        <v>114816.74242424243</v>
      </c>
      <c r="AR168" s="536"/>
      <c r="AS168" s="226" t="s">
        <v>122</v>
      </c>
      <c r="AT168" s="121">
        <v>195</v>
      </c>
      <c r="AU168" s="130">
        <v>127</v>
      </c>
      <c r="AV168" s="130">
        <v>15281980</v>
      </c>
      <c r="AW168" s="131">
        <f t="shared" si="174"/>
        <v>4.0510366826156302E-2</v>
      </c>
      <c r="AX168" s="131">
        <f t="shared" si="146"/>
        <v>0.6512820512820513</v>
      </c>
      <c r="AY168" s="130">
        <f t="shared" si="147"/>
        <v>120330.55118110236</v>
      </c>
      <c r="AZ168" s="536"/>
      <c r="BA168" s="226" t="s">
        <v>122</v>
      </c>
      <c r="BB168" s="121">
        <v>49</v>
      </c>
      <c r="BC168" s="130">
        <v>38</v>
      </c>
      <c r="BD168" s="130">
        <v>5060150</v>
      </c>
      <c r="BE168" s="131">
        <f t="shared" si="175"/>
        <v>2.9185867895545316E-2</v>
      </c>
      <c r="BF168" s="131">
        <f t="shared" si="148"/>
        <v>0.77551020408163263</v>
      </c>
      <c r="BG168" s="156">
        <f t="shared" si="149"/>
        <v>133161.84210526315</v>
      </c>
      <c r="BH168" s="536"/>
      <c r="BI168" s="226" t="s">
        <v>122</v>
      </c>
      <c r="BJ168" s="121">
        <f t="shared" si="150"/>
        <v>1551</v>
      </c>
      <c r="BK168" s="130">
        <f t="shared" si="134"/>
        <v>1018</v>
      </c>
      <c r="BL168" s="130">
        <f t="shared" si="135"/>
        <v>98051230</v>
      </c>
      <c r="BM168" s="131">
        <f t="shared" si="176"/>
        <v>3.6667507113784532E-2</v>
      </c>
      <c r="BN168" s="131">
        <f t="shared" si="151"/>
        <v>0.65635074145712446</v>
      </c>
      <c r="BO168" s="130">
        <f t="shared" si="152"/>
        <v>96317.514734774071</v>
      </c>
      <c r="BP168" s="182"/>
    </row>
    <row r="169" spans="2:68" s="75" customFormat="1">
      <c r="B169" s="546"/>
      <c r="C169" s="549"/>
      <c r="D169" s="536"/>
      <c r="E169" s="226" t="s">
        <v>123</v>
      </c>
      <c r="F169" s="121">
        <v>14</v>
      </c>
      <c r="G169" s="130">
        <v>8</v>
      </c>
      <c r="H169" s="130">
        <v>694030</v>
      </c>
      <c r="I169" s="131">
        <f t="shared" si="169"/>
        <v>0.21621621621621623</v>
      </c>
      <c r="J169" s="131">
        <f t="shared" si="136"/>
        <v>0.5714285714285714</v>
      </c>
      <c r="K169" s="156">
        <f t="shared" si="137"/>
        <v>86753.75</v>
      </c>
      <c r="L169" s="536"/>
      <c r="M169" s="226" t="s">
        <v>123</v>
      </c>
      <c r="N169" s="121">
        <v>71</v>
      </c>
      <c r="O169" s="130">
        <v>45</v>
      </c>
      <c r="P169" s="130">
        <v>4995450</v>
      </c>
      <c r="Q169" s="131">
        <f t="shared" si="170"/>
        <v>0.25862068965517243</v>
      </c>
      <c r="R169" s="131">
        <f t="shared" si="138"/>
        <v>0.63380281690140849</v>
      </c>
      <c r="S169" s="125">
        <f t="shared" si="139"/>
        <v>111010</v>
      </c>
      <c r="T169" s="536"/>
      <c r="U169" s="226" t="s">
        <v>123</v>
      </c>
      <c r="V169" s="121">
        <v>3719</v>
      </c>
      <c r="W169" s="130">
        <v>2453</v>
      </c>
      <c r="X169" s="130">
        <v>184080500</v>
      </c>
      <c r="Y169" s="131">
        <f t="shared" si="171"/>
        <v>0.26683346024148807</v>
      </c>
      <c r="Z169" s="131">
        <f t="shared" si="140"/>
        <v>0.65958591019091151</v>
      </c>
      <c r="AA169" s="130">
        <f t="shared" si="141"/>
        <v>75043.008560945775</v>
      </c>
      <c r="AB169" s="536"/>
      <c r="AC169" s="226" t="s">
        <v>123</v>
      </c>
      <c r="AD169" s="121">
        <v>3500</v>
      </c>
      <c r="AE169" s="130">
        <v>2329</v>
      </c>
      <c r="AF169" s="130">
        <v>190591260</v>
      </c>
      <c r="AG169" s="131">
        <f t="shared" si="172"/>
        <v>0.28675203151933021</v>
      </c>
      <c r="AH169" s="131">
        <f t="shared" si="142"/>
        <v>0.66542857142857148</v>
      </c>
      <c r="AI169" s="125">
        <f t="shared" si="143"/>
        <v>81833.945899527695</v>
      </c>
      <c r="AJ169" s="536"/>
      <c r="AK169" s="226" t="s">
        <v>123</v>
      </c>
      <c r="AL169" s="121">
        <v>2248</v>
      </c>
      <c r="AM169" s="130">
        <v>1341</v>
      </c>
      <c r="AN169" s="130">
        <v>115845710</v>
      </c>
      <c r="AO169" s="131">
        <f t="shared" si="173"/>
        <v>0.23120689655172413</v>
      </c>
      <c r="AP169" s="131">
        <f t="shared" si="144"/>
        <v>0.59653024911032027</v>
      </c>
      <c r="AQ169" s="125">
        <f t="shared" si="145"/>
        <v>86387.55406413124</v>
      </c>
      <c r="AR169" s="536"/>
      <c r="AS169" s="226" t="s">
        <v>123</v>
      </c>
      <c r="AT169" s="121">
        <v>960</v>
      </c>
      <c r="AU169" s="130">
        <v>512</v>
      </c>
      <c r="AV169" s="130">
        <v>47264120</v>
      </c>
      <c r="AW169" s="131">
        <f t="shared" si="174"/>
        <v>0.16331738437001594</v>
      </c>
      <c r="AX169" s="131">
        <f t="shared" si="146"/>
        <v>0.53333333333333333</v>
      </c>
      <c r="AY169" s="130">
        <f t="shared" si="147"/>
        <v>92312.734375</v>
      </c>
      <c r="AZ169" s="536"/>
      <c r="BA169" s="226" t="s">
        <v>123</v>
      </c>
      <c r="BB169" s="121">
        <v>221</v>
      </c>
      <c r="BC169" s="130">
        <v>113</v>
      </c>
      <c r="BD169" s="130">
        <v>10897820</v>
      </c>
      <c r="BE169" s="131">
        <f t="shared" si="175"/>
        <v>8.678955453149001E-2</v>
      </c>
      <c r="BF169" s="131">
        <f t="shared" si="148"/>
        <v>0.5113122171945701</v>
      </c>
      <c r="BG169" s="156">
        <f t="shared" si="149"/>
        <v>96440.884955752219</v>
      </c>
      <c r="BH169" s="536"/>
      <c r="BI169" s="226" t="s">
        <v>123</v>
      </c>
      <c r="BJ169" s="121">
        <f t="shared" si="150"/>
        <v>10733</v>
      </c>
      <c r="BK169" s="130">
        <f t="shared" si="134"/>
        <v>6801</v>
      </c>
      <c r="BL169" s="130">
        <f t="shared" si="135"/>
        <v>554368890</v>
      </c>
      <c r="BM169" s="131">
        <f t="shared" si="176"/>
        <v>0.24496632208334834</v>
      </c>
      <c r="BN169" s="131">
        <f t="shared" si="151"/>
        <v>0.63365321904406968</v>
      </c>
      <c r="BO169" s="130">
        <f t="shared" si="152"/>
        <v>81512.849580943977</v>
      </c>
      <c r="BP169" s="182"/>
    </row>
    <row r="170" spans="2:68" s="75" customFormat="1">
      <c r="B170" s="546"/>
      <c r="C170" s="549"/>
      <c r="D170" s="536"/>
      <c r="E170" s="226" t="s">
        <v>124</v>
      </c>
      <c r="F170" s="121">
        <v>4</v>
      </c>
      <c r="G170" s="130">
        <v>3</v>
      </c>
      <c r="H170" s="130">
        <v>442880</v>
      </c>
      <c r="I170" s="131">
        <f t="shared" si="169"/>
        <v>8.1081081081081086E-2</v>
      </c>
      <c r="J170" s="131">
        <f t="shared" si="136"/>
        <v>0.75</v>
      </c>
      <c r="K170" s="156">
        <f t="shared" si="137"/>
        <v>147626.66666666666</v>
      </c>
      <c r="L170" s="536"/>
      <c r="M170" s="226" t="s">
        <v>124</v>
      </c>
      <c r="N170" s="121">
        <v>19</v>
      </c>
      <c r="O170" s="130">
        <v>10</v>
      </c>
      <c r="P170" s="130">
        <v>1028380</v>
      </c>
      <c r="Q170" s="131">
        <f t="shared" si="170"/>
        <v>5.7471264367816091E-2</v>
      </c>
      <c r="R170" s="131">
        <f t="shared" si="138"/>
        <v>0.52631578947368418</v>
      </c>
      <c r="S170" s="125">
        <f t="shared" si="139"/>
        <v>102838</v>
      </c>
      <c r="T170" s="536"/>
      <c r="U170" s="226" t="s">
        <v>124</v>
      </c>
      <c r="V170" s="121">
        <v>793</v>
      </c>
      <c r="W170" s="130">
        <v>513</v>
      </c>
      <c r="X170" s="130">
        <v>40721660</v>
      </c>
      <c r="Y170" s="131">
        <f t="shared" si="171"/>
        <v>5.5803328619601869E-2</v>
      </c>
      <c r="Z170" s="131">
        <f t="shared" si="140"/>
        <v>0.64691046658259777</v>
      </c>
      <c r="AA170" s="130">
        <f t="shared" si="141"/>
        <v>79379.454191033132</v>
      </c>
      <c r="AB170" s="536"/>
      <c r="AC170" s="226" t="s">
        <v>124</v>
      </c>
      <c r="AD170" s="121">
        <v>934</v>
      </c>
      <c r="AE170" s="130">
        <v>584</v>
      </c>
      <c r="AF170" s="130">
        <v>46350770</v>
      </c>
      <c r="AG170" s="131">
        <f t="shared" si="172"/>
        <v>7.1903472051218914E-2</v>
      </c>
      <c r="AH170" s="131">
        <f t="shared" si="142"/>
        <v>0.62526766595289074</v>
      </c>
      <c r="AI170" s="125">
        <f t="shared" si="143"/>
        <v>79367.756849315076</v>
      </c>
      <c r="AJ170" s="536"/>
      <c r="AK170" s="226" t="s">
        <v>124</v>
      </c>
      <c r="AL170" s="121">
        <v>785</v>
      </c>
      <c r="AM170" s="130">
        <v>447</v>
      </c>
      <c r="AN170" s="130">
        <v>39074350</v>
      </c>
      <c r="AO170" s="131">
        <f t="shared" si="173"/>
        <v>7.7068965517241378E-2</v>
      </c>
      <c r="AP170" s="131">
        <f t="shared" si="144"/>
        <v>0.56942675159235667</v>
      </c>
      <c r="AQ170" s="125">
        <f t="shared" si="145"/>
        <v>87414.653243847875</v>
      </c>
      <c r="AR170" s="536"/>
      <c r="AS170" s="226" t="s">
        <v>124</v>
      </c>
      <c r="AT170" s="121">
        <v>488</v>
      </c>
      <c r="AU170" s="130">
        <v>252</v>
      </c>
      <c r="AV170" s="130">
        <v>28066350</v>
      </c>
      <c r="AW170" s="131">
        <f t="shared" si="174"/>
        <v>8.0382775119617222E-2</v>
      </c>
      <c r="AX170" s="131">
        <f t="shared" si="146"/>
        <v>0.51639344262295084</v>
      </c>
      <c r="AY170" s="130">
        <f t="shared" si="147"/>
        <v>111374.40476190476</v>
      </c>
      <c r="AZ170" s="536"/>
      <c r="BA170" s="226" t="s">
        <v>124</v>
      </c>
      <c r="BB170" s="121">
        <v>195</v>
      </c>
      <c r="BC170" s="130">
        <v>106</v>
      </c>
      <c r="BD170" s="130">
        <v>12517600</v>
      </c>
      <c r="BE170" s="131">
        <f t="shared" si="175"/>
        <v>8.1413210445468509E-2</v>
      </c>
      <c r="BF170" s="131">
        <f t="shared" si="148"/>
        <v>0.54358974358974355</v>
      </c>
      <c r="BG170" s="156">
        <f t="shared" si="149"/>
        <v>118090.56603773584</v>
      </c>
      <c r="BH170" s="536"/>
      <c r="BI170" s="226" t="s">
        <v>124</v>
      </c>
      <c r="BJ170" s="121">
        <f t="shared" si="150"/>
        <v>3218</v>
      </c>
      <c r="BK170" s="130">
        <f t="shared" si="134"/>
        <v>1915</v>
      </c>
      <c r="BL170" s="130">
        <f t="shared" si="135"/>
        <v>168201990</v>
      </c>
      <c r="BM170" s="131">
        <f t="shared" si="176"/>
        <v>6.8976695602060295E-2</v>
      </c>
      <c r="BN170" s="131">
        <f t="shared" si="151"/>
        <v>0.59509011808576751</v>
      </c>
      <c r="BO170" s="130">
        <f t="shared" si="152"/>
        <v>87833.937336814619</v>
      </c>
      <c r="BP170" s="182"/>
    </row>
    <row r="171" spans="2:68" s="75" customFormat="1">
      <c r="B171" s="546"/>
      <c r="C171" s="549"/>
      <c r="D171" s="536"/>
      <c r="E171" s="223" t="s">
        <v>117</v>
      </c>
      <c r="F171" s="121">
        <v>8</v>
      </c>
      <c r="G171" s="130">
        <v>5</v>
      </c>
      <c r="H171" s="130">
        <v>163770</v>
      </c>
      <c r="I171" s="131">
        <f t="shared" si="169"/>
        <v>0.13513513513513514</v>
      </c>
      <c r="J171" s="131">
        <f t="shared" si="136"/>
        <v>0.625</v>
      </c>
      <c r="K171" s="156">
        <f t="shared" si="137"/>
        <v>32754</v>
      </c>
      <c r="L171" s="536"/>
      <c r="M171" s="227" t="s">
        <v>117</v>
      </c>
      <c r="N171" s="121">
        <v>14</v>
      </c>
      <c r="O171" s="130">
        <v>7</v>
      </c>
      <c r="P171" s="130">
        <v>1179360</v>
      </c>
      <c r="Q171" s="131">
        <f t="shared" si="170"/>
        <v>4.0229885057471264E-2</v>
      </c>
      <c r="R171" s="131">
        <f t="shared" si="138"/>
        <v>0.5</v>
      </c>
      <c r="S171" s="125">
        <f t="shared" si="139"/>
        <v>168480</v>
      </c>
      <c r="T171" s="536"/>
      <c r="U171" s="227" t="s">
        <v>117</v>
      </c>
      <c r="V171" s="121">
        <v>793</v>
      </c>
      <c r="W171" s="130">
        <v>449</v>
      </c>
      <c r="X171" s="130">
        <v>26639640</v>
      </c>
      <c r="Y171" s="131">
        <f t="shared" si="171"/>
        <v>4.8841509844446865E-2</v>
      </c>
      <c r="Z171" s="131">
        <f t="shared" si="140"/>
        <v>0.56620428751576291</v>
      </c>
      <c r="AA171" s="130">
        <f t="shared" si="141"/>
        <v>59331.046770601337</v>
      </c>
      <c r="AB171" s="536"/>
      <c r="AC171" s="227" t="s">
        <v>117</v>
      </c>
      <c r="AD171" s="121">
        <v>422</v>
      </c>
      <c r="AE171" s="130">
        <v>250</v>
      </c>
      <c r="AF171" s="130">
        <v>21747910</v>
      </c>
      <c r="AG171" s="131">
        <f t="shared" si="172"/>
        <v>3.0780595912336863E-2</v>
      </c>
      <c r="AH171" s="131">
        <f t="shared" si="142"/>
        <v>0.59241706161137442</v>
      </c>
      <c r="AI171" s="125">
        <f t="shared" si="143"/>
        <v>86991.64</v>
      </c>
      <c r="AJ171" s="536"/>
      <c r="AK171" s="227" t="s">
        <v>117</v>
      </c>
      <c r="AL171" s="121">
        <v>229</v>
      </c>
      <c r="AM171" s="130">
        <v>112</v>
      </c>
      <c r="AN171" s="130">
        <v>11959760</v>
      </c>
      <c r="AO171" s="131">
        <f t="shared" si="173"/>
        <v>1.9310344827586208E-2</v>
      </c>
      <c r="AP171" s="131">
        <f t="shared" si="144"/>
        <v>0.48908296943231439</v>
      </c>
      <c r="AQ171" s="125">
        <f t="shared" si="145"/>
        <v>106783.57142857143</v>
      </c>
      <c r="AR171" s="536"/>
      <c r="AS171" s="227" t="s">
        <v>117</v>
      </c>
      <c r="AT171" s="121">
        <v>129</v>
      </c>
      <c r="AU171" s="130">
        <v>55</v>
      </c>
      <c r="AV171" s="130">
        <v>6777390</v>
      </c>
      <c r="AW171" s="131">
        <f t="shared" si="174"/>
        <v>1.7543859649122806E-2</v>
      </c>
      <c r="AX171" s="131">
        <f t="shared" si="146"/>
        <v>0.4263565891472868</v>
      </c>
      <c r="AY171" s="130">
        <f t="shared" si="147"/>
        <v>123225.27272727272</v>
      </c>
      <c r="AZ171" s="536"/>
      <c r="BA171" s="227" t="s">
        <v>117</v>
      </c>
      <c r="BB171" s="121">
        <v>74</v>
      </c>
      <c r="BC171" s="130">
        <v>44</v>
      </c>
      <c r="BD171" s="130">
        <v>5951800</v>
      </c>
      <c r="BE171" s="131">
        <f t="shared" si="175"/>
        <v>3.3794162826420893E-2</v>
      </c>
      <c r="BF171" s="131">
        <f t="shared" si="148"/>
        <v>0.59459459459459463</v>
      </c>
      <c r="BG171" s="156">
        <f t="shared" si="149"/>
        <v>135268.18181818182</v>
      </c>
      <c r="BH171" s="536"/>
      <c r="BI171" s="227" t="s">
        <v>117</v>
      </c>
      <c r="BJ171" s="121">
        <f t="shared" si="150"/>
        <v>1669</v>
      </c>
      <c r="BK171" s="130">
        <f t="shared" si="134"/>
        <v>922</v>
      </c>
      <c r="BL171" s="130">
        <f t="shared" si="135"/>
        <v>74419630</v>
      </c>
      <c r="BM171" s="131">
        <f t="shared" si="176"/>
        <v>3.3209667543132947E-2</v>
      </c>
      <c r="BN171" s="131">
        <f t="shared" si="151"/>
        <v>0.55242660275614142</v>
      </c>
      <c r="BO171" s="130">
        <f t="shared" si="152"/>
        <v>80715.433839479389</v>
      </c>
      <c r="BP171" s="182"/>
    </row>
    <row r="172" spans="2:68" s="75" customFormat="1">
      <c r="B172" s="546">
        <v>16</v>
      </c>
      <c r="C172" s="548" t="s">
        <v>54</v>
      </c>
      <c r="D172" s="540">
        <f>BS23</f>
        <v>20</v>
      </c>
      <c r="E172" s="224" t="s">
        <v>104</v>
      </c>
      <c r="F172" s="120">
        <v>7</v>
      </c>
      <c r="G172" s="128">
        <v>6</v>
      </c>
      <c r="H172" s="128">
        <v>253830</v>
      </c>
      <c r="I172" s="129">
        <f>IFERROR(G172/$D$172,"-")</f>
        <v>0.3</v>
      </c>
      <c r="J172" s="129">
        <f t="shared" si="136"/>
        <v>0.8571428571428571</v>
      </c>
      <c r="K172" s="155">
        <f t="shared" si="137"/>
        <v>42305</v>
      </c>
      <c r="L172" s="540">
        <f>BT23</f>
        <v>90</v>
      </c>
      <c r="M172" s="224" t="s">
        <v>104</v>
      </c>
      <c r="N172" s="120">
        <v>37</v>
      </c>
      <c r="O172" s="128">
        <v>21</v>
      </c>
      <c r="P172" s="128">
        <v>1588990</v>
      </c>
      <c r="Q172" s="129">
        <f>IFERROR(O172/$L$172,"-")</f>
        <v>0.23333333333333334</v>
      </c>
      <c r="R172" s="129">
        <f t="shared" si="138"/>
        <v>0.56756756756756754</v>
      </c>
      <c r="S172" s="124">
        <f t="shared" si="139"/>
        <v>75666.190476190473</v>
      </c>
      <c r="T172" s="540">
        <f>BU23</f>
        <v>5620</v>
      </c>
      <c r="U172" s="224" t="s">
        <v>104</v>
      </c>
      <c r="V172" s="120">
        <v>2688</v>
      </c>
      <c r="W172" s="128">
        <v>1730</v>
      </c>
      <c r="X172" s="128">
        <v>128485580</v>
      </c>
      <c r="Y172" s="129">
        <f>IFERROR(W172/$T$172,"-")</f>
        <v>0.30782918149466193</v>
      </c>
      <c r="Z172" s="129">
        <f t="shared" si="140"/>
        <v>0.64360119047619047</v>
      </c>
      <c r="AA172" s="128">
        <f t="shared" si="141"/>
        <v>74269.12138728323</v>
      </c>
      <c r="AB172" s="540">
        <f>BV23</f>
        <v>5048</v>
      </c>
      <c r="AC172" s="224" t="s">
        <v>104</v>
      </c>
      <c r="AD172" s="120">
        <v>2539</v>
      </c>
      <c r="AE172" s="128">
        <v>1665</v>
      </c>
      <c r="AF172" s="128">
        <v>133852340</v>
      </c>
      <c r="AG172" s="129">
        <f>IFERROR(AE172/$AB$172,"-")</f>
        <v>0.32983359746434232</v>
      </c>
      <c r="AH172" s="129">
        <f t="shared" si="142"/>
        <v>0.65576998818432453</v>
      </c>
      <c r="AI172" s="124">
        <f t="shared" si="143"/>
        <v>80391.795795795799</v>
      </c>
      <c r="AJ172" s="540">
        <f>BW23</f>
        <v>3894</v>
      </c>
      <c r="AK172" s="224" t="s">
        <v>104</v>
      </c>
      <c r="AL172" s="120">
        <v>1926</v>
      </c>
      <c r="AM172" s="128">
        <v>1171</v>
      </c>
      <c r="AN172" s="128">
        <v>104353500</v>
      </c>
      <c r="AO172" s="129">
        <f>IFERROR(AM172/$AJ$172,"-")</f>
        <v>0.3007190549563431</v>
      </c>
      <c r="AP172" s="129">
        <f t="shared" si="144"/>
        <v>0.60799584631360337</v>
      </c>
      <c r="AQ172" s="124">
        <f t="shared" si="145"/>
        <v>89114.85909479078</v>
      </c>
      <c r="AR172" s="540">
        <f>BX23</f>
        <v>2457</v>
      </c>
      <c r="AS172" s="224" t="s">
        <v>104</v>
      </c>
      <c r="AT172" s="120">
        <v>1028</v>
      </c>
      <c r="AU172" s="128">
        <v>583</v>
      </c>
      <c r="AV172" s="128">
        <v>52970290</v>
      </c>
      <c r="AW172" s="129">
        <f>IFERROR(AU172/$AR$172,"-")</f>
        <v>0.23728123728123729</v>
      </c>
      <c r="AX172" s="129">
        <f t="shared" si="146"/>
        <v>0.56712062256809337</v>
      </c>
      <c r="AY172" s="128">
        <f t="shared" si="147"/>
        <v>90858.130360205832</v>
      </c>
      <c r="AZ172" s="540">
        <f>BY23</f>
        <v>1197</v>
      </c>
      <c r="BA172" s="224" t="s">
        <v>104</v>
      </c>
      <c r="BB172" s="120">
        <v>339</v>
      </c>
      <c r="BC172" s="128">
        <v>192</v>
      </c>
      <c r="BD172" s="128">
        <v>20829900</v>
      </c>
      <c r="BE172" s="129">
        <f>IFERROR(BC172/$AZ$172,"-")</f>
        <v>0.16040100250626566</v>
      </c>
      <c r="BF172" s="129">
        <f t="shared" si="148"/>
        <v>0.5663716814159292</v>
      </c>
      <c r="BG172" s="155">
        <f t="shared" si="149"/>
        <v>108489.0625</v>
      </c>
      <c r="BH172" s="540">
        <f>BZ23</f>
        <v>18326</v>
      </c>
      <c r="BI172" s="224" t="s">
        <v>104</v>
      </c>
      <c r="BJ172" s="120">
        <f t="shared" si="150"/>
        <v>8564</v>
      </c>
      <c r="BK172" s="128">
        <f t="shared" si="134"/>
        <v>5368</v>
      </c>
      <c r="BL172" s="128">
        <f t="shared" si="135"/>
        <v>442334430</v>
      </c>
      <c r="BM172" s="129">
        <f>IFERROR(BK172/$BH$172,"-")</f>
        <v>0.29291716686674668</v>
      </c>
      <c r="BN172" s="129">
        <f t="shared" si="151"/>
        <v>0.62680990191499297</v>
      </c>
      <c r="BO172" s="128">
        <f t="shared" si="152"/>
        <v>82402.09202682563</v>
      </c>
      <c r="BP172" s="182"/>
    </row>
    <row r="173" spans="2:68" s="75" customFormat="1">
      <c r="B173" s="546"/>
      <c r="C173" s="549"/>
      <c r="D173" s="536"/>
      <c r="E173" s="225" t="s">
        <v>136</v>
      </c>
      <c r="F173" s="121">
        <v>12</v>
      </c>
      <c r="G173" s="130">
        <v>8</v>
      </c>
      <c r="H173" s="130">
        <v>494260</v>
      </c>
      <c r="I173" s="131">
        <f t="shared" ref="I173:I182" si="177">IFERROR(G173/$D$172,"-")</f>
        <v>0.4</v>
      </c>
      <c r="J173" s="131">
        <f t="shared" si="136"/>
        <v>0.66666666666666663</v>
      </c>
      <c r="K173" s="156">
        <f t="shared" si="137"/>
        <v>61782.5</v>
      </c>
      <c r="L173" s="536"/>
      <c r="M173" s="225" t="s">
        <v>136</v>
      </c>
      <c r="N173" s="121">
        <v>41</v>
      </c>
      <c r="O173" s="130">
        <v>24</v>
      </c>
      <c r="P173" s="130">
        <v>2290070</v>
      </c>
      <c r="Q173" s="131">
        <f t="shared" ref="Q173:Q182" si="178">IFERROR(O173/$L$172,"-")</f>
        <v>0.26666666666666666</v>
      </c>
      <c r="R173" s="131">
        <f t="shared" si="138"/>
        <v>0.58536585365853655</v>
      </c>
      <c r="S173" s="125">
        <f t="shared" si="139"/>
        <v>95419.583333333328</v>
      </c>
      <c r="T173" s="536"/>
      <c r="U173" s="225" t="s">
        <v>136</v>
      </c>
      <c r="V173" s="121">
        <v>2478</v>
      </c>
      <c r="W173" s="130">
        <v>1643</v>
      </c>
      <c r="X173" s="130">
        <v>115069590</v>
      </c>
      <c r="Y173" s="131">
        <f t="shared" ref="Y173:Y182" si="179">IFERROR(W173/$T$172,"-")</f>
        <v>0.29234875444839858</v>
      </c>
      <c r="Z173" s="131">
        <f t="shared" si="140"/>
        <v>0.6630347054075868</v>
      </c>
      <c r="AA173" s="130">
        <f t="shared" si="141"/>
        <v>70036.269020085208</v>
      </c>
      <c r="AB173" s="536"/>
      <c r="AC173" s="225" t="s">
        <v>136</v>
      </c>
      <c r="AD173" s="121">
        <v>2231</v>
      </c>
      <c r="AE173" s="130">
        <v>1496</v>
      </c>
      <c r="AF173" s="130">
        <v>118082520</v>
      </c>
      <c r="AG173" s="131">
        <f t="shared" ref="AG173:AG182" si="180">IFERROR(AE173/$AB$172,"-")</f>
        <v>0.29635499207606975</v>
      </c>
      <c r="AH173" s="131">
        <f t="shared" si="142"/>
        <v>0.67055132227700587</v>
      </c>
      <c r="AI173" s="125">
        <f t="shared" si="143"/>
        <v>78932.165775401067</v>
      </c>
      <c r="AJ173" s="536"/>
      <c r="AK173" s="225" t="s">
        <v>136</v>
      </c>
      <c r="AL173" s="121">
        <v>1548</v>
      </c>
      <c r="AM173" s="130">
        <v>965</v>
      </c>
      <c r="AN173" s="130">
        <v>86105530</v>
      </c>
      <c r="AO173" s="131">
        <f t="shared" ref="AO173:AO182" si="181">IFERROR(AM173/$AJ$172,"-")</f>
        <v>0.24781715459681561</v>
      </c>
      <c r="AP173" s="131">
        <f t="shared" si="144"/>
        <v>0.62338501291989667</v>
      </c>
      <c r="AQ173" s="125">
        <f t="shared" si="145"/>
        <v>89228.528497409323</v>
      </c>
      <c r="AR173" s="536"/>
      <c r="AS173" s="225" t="s">
        <v>136</v>
      </c>
      <c r="AT173" s="121">
        <v>756</v>
      </c>
      <c r="AU173" s="130">
        <v>435</v>
      </c>
      <c r="AV173" s="130">
        <v>38202090</v>
      </c>
      <c r="AW173" s="131">
        <f t="shared" ref="AW173:AW182" si="182">IFERROR(AU173/$AR$172,"-")</f>
        <v>0.17704517704517705</v>
      </c>
      <c r="AX173" s="131">
        <f t="shared" si="146"/>
        <v>0.57539682539682535</v>
      </c>
      <c r="AY173" s="130">
        <f t="shared" si="147"/>
        <v>87820.896551724145</v>
      </c>
      <c r="AZ173" s="536"/>
      <c r="BA173" s="225" t="s">
        <v>136</v>
      </c>
      <c r="BB173" s="121">
        <v>228</v>
      </c>
      <c r="BC173" s="130">
        <v>125</v>
      </c>
      <c r="BD173" s="130">
        <v>12888150</v>
      </c>
      <c r="BE173" s="131">
        <f t="shared" ref="BE173:BE182" si="183">IFERROR(BC173/$AZ$172,"-")</f>
        <v>0.10442773600668337</v>
      </c>
      <c r="BF173" s="131">
        <f t="shared" si="148"/>
        <v>0.54824561403508776</v>
      </c>
      <c r="BG173" s="156">
        <f t="shared" si="149"/>
        <v>103105.2</v>
      </c>
      <c r="BH173" s="536"/>
      <c r="BI173" s="225" t="s">
        <v>136</v>
      </c>
      <c r="BJ173" s="121">
        <f t="shared" si="150"/>
        <v>7294</v>
      </c>
      <c r="BK173" s="130">
        <f t="shared" si="134"/>
        <v>4696</v>
      </c>
      <c r="BL173" s="130">
        <f t="shared" si="135"/>
        <v>373132210</v>
      </c>
      <c r="BM173" s="131">
        <f t="shared" ref="BM173:BM182" si="184">IFERROR(BK173/$BH$172,"-")</f>
        <v>0.25624795372694531</v>
      </c>
      <c r="BN173" s="131">
        <f t="shared" si="151"/>
        <v>0.64381683575541537</v>
      </c>
      <c r="BO173" s="130">
        <f t="shared" si="152"/>
        <v>79457.455281090282</v>
      </c>
      <c r="BP173" s="182"/>
    </row>
    <row r="174" spans="2:68" s="75" customFormat="1">
      <c r="B174" s="546"/>
      <c r="C174" s="549"/>
      <c r="D174" s="536"/>
      <c r="E174" s="226" t="s">
        <v>103</v>
      </c>
      <c r="F174" s="121">
        <v>10</v>
      </c>
      <c r="G174" s="130">
        <v>6</v>
      </c>
      <c r="H174" s="130">
        <v>550840</v>
      </c>
      <c r="I174" s="131">
        <f t="shared" si="177"/>
        <v>0.3</v>
      </c>
      <c r="J174" s="131">
        <f t="shared" si="136"/>
        <v>0.6</v>
      </c>
      <c r="K174" s="156">
        <f t="shared" si="137"/>
        <v>91806.666666666672</v>
      </c>
      <c r="L174" s="536"/>
      <c r="M174" s="226" t="s">
        <v>103</v>
      </c>
      <c r="N174" s="121">
        <v>40</v>
      </c>
      <c r="O174" s="130">
        <v>24</v>
      </c>
      <c r="P174" s="130">
        <v>1903800</v>
      </c>
      <c r="Q174" s="131">
        <f t="shared" si="178"/>
        <v>0.26666666666666666</v>
      </c>
      <c r="R174" s="131">
        <f t="shared" si="138"/>
        <v>0.6</v>
      </c>
      <c r="S174" s="125">
        <f t="shared" si="139"/>
        <v>79325</v>
      </c>
      <c r="T174" s="536"/>
      <c r="U174" s="226" t="s">
        <v>103</v>
      </c>
      <c r="V174" s="121">
        <v>3237</v>
      </c>
      <c r="W174" s="130">
        <v>2048</v>
      </c>
      <c r="X174" s="130">
        <v>149329730</v>
      </c>
      <c r="Y174" s="131">
        <f t="shared" si="179"/>
        <v>0.36441281138790038</v>
      </c>
      <c r="Z174" s="131">
        <f t="shared" si="140"/>
        <v>0.63268458449181342</v>
      </c>
      <c r="AA174" s="130">
        <f t="shared" si="141"/>
        <v>72914.9072265625</v>
      </c>
      <c r="AB174" s="536"/>
      <c r="AC174" s="226" t="s">
        <v>103</v>
      </c>
      <c r="AD174" s="121">
        <v>3057</v>
      </c>
      <c r="AE174" s="130">
        <v>1987</v>
      </c>
      <c r="AF174" s="130">
        <v>156482120</v>
      </c>
      <c r="AG174" s="131">
        <f t="shared" si="180"/>
        <v>0.39362123613312205</v>
      </c>
      <c r="AH174" s="131">
        <f t="shared" si="142"/>
        <v>0.64998364409551845</v>
      </c>
      <c r="AI174" s="125">
        <f t="shared" si="143"/>
        <v>78752.954202315042</v>
      </c>
      <c r="AJ174" s="536"/>
      <c r="AK174" s="226" t="s">
        <v>103</v>
      </c>
      <c r="AL174" s="121">
        <v>2400</v>
      </c>
      <c r="AM174" s="130">
        <v>1470</v>
      </c>
      <c r="AN174" s="130">
        <v>133096740</v>
      </c>
      <c r="AO174" s="131">
        <f t="shared" si="181"/>
        <v>0.37750385208012327</v>
      </c>
      <c r="AP174" s="131">
        <f t="shared" si="144"/>
        <v>0.61250000000000004</v>
      </c>
      <c r="AQ174" s="125">
        <f t="shared" si="145"/>
        <v>90542</v>
      </c>
      <c r="AR174" s="536"/>
      <c r="AS174" s="226" t="s">
        <v>103</v>
      </c>
      <c r="AT174" s="121">
        <v>1442</v>
      </c>
      <c r="AU174" s="130">
        <v>820</v>
      </c>
      <c r="AV174" s="130">
        <v>77741070</v>
      </c>
      <c r="AW174" s="131">
        <f t="shared" si="182"/>
        <v>0.33374033374033374</v>
      </c>
      <c r="AX174" s="131">
        <f t="shared" si="146"/>
        <v>0.56865464632454921</v>
      </c>
      <c r="AY174" s="130">
        <f t="shared" si="147"/>
        <v>94806.182926829264</v>
      </c>
      <c r="AZ174" s="536"/>
      <c r="BA174" s="226" t="s">
        <v>103</v>
      </c>
      <c r="BB174" s="121">
        <v>534</v>
      </c>
      <c r="BC174" s="130">
        <v>285</v>
      </c>
      <c r="BD174" s="130">
        <v>30072830</v>
      </c>
      <c r="BE174" s="131">
        <f t="shared" si="183"/>
        <v>0.23809523809523808</v>
      </c>
      <c r="BF174" s="131">
        <f t="shared" si="148"/>
        <v>0.5337078651685393</v>
      </c>
      <c r="BG174" s="156">
        <f t="shared" si="149"/>
        <v>105518.70175438597</v>
      </c>
      <c r="BH174" s="536"/>
      <c r="BI174" s="226" t="s">
        <v>103</v>
      </c>
      <c r="BJ174" s="121">
        <f t="shared" si="150"/>
        <v>10720</v>
      </c>
      <c r="BK174" s="130">
        <f t="shared" si="134"/>
        <v>6640</v>
      </c>
      <c r="BL174" s="130">
        <f t="shared" si="135"/>
        <v>549177130</v>
      </c>
      <c r="BM174" s="131">
        <f t="shared" si="184"/>
        <v>0.36232674888137073</v>
      </c>
      <c r="BN174" s="131">
        <f t="shared" si="151"/>
        <v>0.61940298507462688</v>
      </c>
      <c r="BO174" s="130">
        <f t="shared" si="152"/>
        <v>82707.399096385547</v>
      </c>
      <c r="BP174" s="182"/>
    </row>
    <row r="175" spans="2:68" s="75" customFormat="1">
      <c r="B175" s="546"/>
      <c r="C175" s="549"/>
      <c r="D175" s="536"/>
      <c r="E175" s="226" t="s">
        <v>106</v>
      </c>
      <c r="F175" s="121">
        <v>3</v>
      </c>
      <c r="G175" s="130">
        <v>2</v>
      </c>
      <c r="H175" s="130">
        <v>79100</v>
      </c>
      <c r="I175" s="131">
        <f t="shared" si="177"/>
        <v>0.1</v>
      </c>
      <c r="J175" s="131">
        <f t="shared" si="136"/>
        <v>0.66666666666666663</v>
      </c>
      <c r="K175" s="156">
        <f t="shared" si="137"/>
        <v>39550</v>
      </c>
      <c r="L175" s="536"/>
      <c r="M175" s="226" t="s">
        <v>106</v>
      </c>
      <c r="N175" s="121">
        <v>23</v>
      </c>
      <c r="O175" s="130">
        <v>12</v>
      </c>
      <c r="P175" s="130">
        <v>1567470</v>
      </c>
      <c r="Q175" s="131">
        <f t="shared" si="178"/>
        <v>0.13333333333333333</v>
      </c>
      <c r="R175" s="131">
        <f t="shared" si="138"/>
        <v>0.52173913043478259</v>
      </c>
      <c r="S175" s="125">
        <f t="shared" si="139"/>
        <v>130622.5</v>
      </c>
      <c r="T175" s="536"/>
      <c r="U175" s="226" t="s">
        <v>106</v>
      </c>
      <c r="V175" s="121">
        <v>1226</v>
      </c>
      <c r="W175" s="130">
        <v>811</v>
      </c>
      <c r="X175" s="130">
        <v>61257880</v>
      </c>
      <c r="Y175" s="131">
        <f t="shared" si="179"/>
        <v>0.14430604982206405</v>
      </c>
      <c r="Z175" s="131">
        <f t="shared" si="140"/>
        <v>0.66150081566068519</v>
      </c>
      <c r="AA175" s="130">
        <f t="shared" si="141"/>
        <v>75533.760789149193</v>
      </c>
      <c r="AB175" s="536"/>
      <c r="AC175" s="226" t="s">
        <v>106</v>
      </c>
      <c r="AD175" s="121">
        <v>1282</v>
      </c>
      <c r="AE175" s="130">
        <v>833</v>
      </c>
      <c r="AF175" s="130">
        <v>66414210</v>
      </c>
      <c r="AG175" s="131">
        <f t="shared" si="180"/>
        <v>0.16501584786053883</v>
      </c>
      <c r="AH175" s="131">
        <f t="shared" si="142"/>
        <v>0.64976599063962559</v>
      </c>
      <c r="AI175" s="125">
        <f t="shared" si="143"/>
        <v>79728.943577430968</v>
      </c>
      <c r="AJ175" s="536"/>
      <c r="AK175" s="226" t="s">
        <v>106</v>
      </c>
      <c r="AL175" s="121">
        <v>1046</v>
      </c>
      <c r="AM175" s="130">
        <v>626</v>
      </c>
      <c r="AN175" s="130">
        <v>52670730</v>
      </c>
      <c r="AO175" s="131">
        <f t="shared" si="181"/>
        <v>0.16076014381099127</v>
      </c>
      <c r="AP175" s="131">
        <f t="shared" si="144"/>
        <v>0.59847036328871894</v>
      </c>
      <c r="AQ175" s="125">
        <f t="shared" si="145"/>
        <v>84138.546325878589</v>
      </c>
      <c r="AR175" s="536"/>
      <c r="AS175" s="226" t="s">
        <v>106</v>
      </c>
      <c r="AT175" s="121">
        <v>613</v>
      </c>
      <c r="AU175" s="130">
        <v>353</v>
      </c>
      <c r="AV175" s="130">
        <v>32795810</v>
      </c>
      <c r="AW175" s="131">
        <f t="shared" si="182"/>
        <v>0.14367114367114367</v>
      </c>
      <c r="AX175" s="131">
        <f t="shared" si="146"/>
        <v>0.57585644371941269</v>
      </c>
      <c r="AY175" s="130">
        <f t="shared" si="147"/>
        <v>92905.977337110482</v>
      </c>
      <c r="AZ175" s="536"/>
      <c r="BA175" s="226" t="s">
        <v>106</v>
      </c>
      <c r="BB175" s="121">
        <v>231</v>
      </c>
      <c r="BC175" s="130">
        <v>128</v>
      </c>
      <c r="BD175" s="130">
        <v>12874710</v>
      </c>
      <c r="BE175" s="131">
        <f t="shared" si="183"/>
        <v>0.10693400167084377</v>
      </c>
      <c r="BF175" s="131">
        <f t="shared" si="148"/>
        <v>0.55411255411255411</v>
      </c>
      <c r="BG175" s="156">
        <f t="shared" si="149"/>
        <v>100583.671875</v>
      </c>
      <c r="BH175" s="536"/>
      <c r="BI175" s="226" t="s">
        <v>106</v>
      </c>
      <c r="BJ175" s="121">
        <f t="shared" si="150"/>
        <v>4424</v>
      </c>
      <c r="BK175" s="130">
        <f t="shared" si="134"/>
        <v>2765</v>
      </c>
      <c r="BL175" s="130">
        <f t="shared" si="135"/>
        <v>227659910</v>
      </c>
      <c r="BM175" s="131">
        <f t="shared" si="184"/>
        <v>0.1508785332314744</v>
      </c>
      <c r="BN175" s="131">
        <f t="shared" si="151"/>
        <v>0.625</v>
      </c>
      <c r="BO175" s="130">
        <f t="shared" si="152"/>
        <v>82336.314647377934</v>
      </c>
      <c r="BP175" s="182"/>
    </row>
    <row r="176" spans="2:68" s="75" customFormat="1">
      <c r="B176" s="546"/>
      <c r="C176" s="549"/>
      <c r="D176" s="536"/>
      <c r="E176" s="226" t="s">
        <v>119</v>
      </c>
      <c r="F176" s="121">
        <v>6</v>
      </c>
      <c r="G176" s="130">
        <v>4</v>
      </c>
      <c r="H176" s="130">
        <v>297470</v>
      </c>
      <c r="I176" s="131">
        <f t="shared" si="177"/>
        <v>0.2</v>
      </c>
      <c r="J176" s="131">
        <f t="shared" si="136"/>
        <v>0.66666666666666663</v>
      </c>
      <c r="K176" s="156">
        <f t="shared" si="137"/>
        <v>74367.5</v>
      </c>
      <c r="L176" s="536"/>
      <c r="M176" s="226" t="s">
        <v>119</v>
      </c>
      <c r="N176" s="121">
        <v>29</v>
      </c>
      <c r="O176" s="130">
        <v>13</v>
      </c>
      <c r="P176" s="130">
        <v>1487230</v>
      </c>
      <c r="Q176" s="131">
        <f t="shared" si="178"/>
        <v>0.14444444444444443</v>
      </c>
      <c r="R176" s="131">
        <f t="shared" si="138"/>
        <v>0.44827586206896552</v>
      </c>
      <c r="S176" s="125">
        <f t="shared" si="139"/>
        <v>114402.30769230769</v>
      </c>
      <c r="T176" s="536"/>
      <c r="U176" s="226" t="s">
        <v>119</v>
      </c>
      <c r="V176" s="121">
        <v>1152</v>
      </c>
      <c r="W176" s="130">
        <v>822</v>
      </c>
      <c r="X176" s="130">
        <v>59919580</v>
      </c>
      <c r="Y176" s="131">
        <f t="shared" si="179"/>
        <v>0.14626334519572953</v>
      </c>
      <c r="Z176" s="131">
        <f t="shared" si="140"/>
        <v>0.71354166666666663</v>
      </c>
      <c r="AA176" s="130">
        <f t="shared" si="141"/>
        <v>72894.866180048659</v>
      </c>
      <c r="AB176" s="536"/>
      <c r="AC176" s="226" t="s">
        <v>119</v>
      </c>
      <c r="AD176" s="121">
        <v>1378</v>
      </c>
      <c r="AE176" s="130">
        <v>906</v>
      </c>
      <c r="AF176" s="130">
        <v>72114920</v>
      </c>
      <c r="AG176" s="131">
        <f t="shared" si="180"/>
        <v>0.17947702060221871</v>
      </c>
      <c r="AH176" s="131">
        <f t="shared" si="142"/>
        <v>0.65747460087082732</v>
      </c>
      <c r="AI176" s="125">
        <f t="shared" si="143"/>
        <v>79597.041942604861</v>
      </c>
      <c r="AJ176" s="536"/>
      <c r="AK176" s="226" t="s">
        <v>119</v>
      </c>
      <c r="AL176" s="121">
        <v>1145</v>
      </c>
      <c r="AM176" s="130">
        <v>734</v>
      </c>
      <c r="AN176" s="130">
        <v>72463220</v>
      </c>
      <c r="AO176" s="131">
        <f t="shared" si="181"/>
        <v>0.18849512069851052</v>
      </c>
      <c r="AP176" s="131">
        <f t="shared" si="144"/>
        <v>0.6410480349344978</v>
      </c>
      <c r="AQ176" s="125">
        <f t="shared" si="145"/>
        <v>98723.732970027253</v>
      </c>
      <c r="AR176" s="536"/>
      <c r="AS176" s="226" t="s">
        <v>119</v>
      </c>
      <c r="AT176" s="121">
        <v>646</v>
      </c>
      <c r="AU176" s="130">
        <v>392</v>
      </c>
      <c r="AV176" s="130">
        <v>36673850</v>
      </c>
      <c r="AW176" s="131">
        <f t="shared" si="182"/>
        <v>0.15954415954415954</v>
      </c>
      <c r="AX176" s="131">
        <f t="shared" si="146"/>
        <v>0.60681114551083593</v>
      </c>
      <c r="AY176" s="130">
        <f t="shared" si="147"/>
        <v>93555.739795918373</v>
      </c>
      <c r="AZ176" s="536"/>
      <c r="BA176" s="226" t="s">
        <v>119</v>
      </c>
      <c r="BB176" s="121">
        <v>238</v>
      </c>
      <c r="BC176" s="130">
        <v>144</v>
      </c>
      <c r="BD176" s="130">
        <v>15920940</v>
      </c>
      <c r="BE176" s="131">
        <f t="shared" si="183"/>
        <v>0.12030075187969924</v>
      </c>
      <c r="BF176" s="131">
        <f t="shared" si="148"/>
        <v>0.60504201680672265</v>
      </c>
      <c r="BG176" s="156">
        <f t="shared" si="149"/>
        <v>110562.08333333333</v>
      </c>
      <c r="BH176" s="536"/>
      <c r="BI176" s="226" t="s">
        <v>119</v>
      </c>
      <c r="BJ176" s="121">
        <f t="shared" si="150"/>
        <v>4594</v>
      </c>
      <c r="BK176" s="130">
        <f t="shared" si="134"/>
        <v>3015</v>
      </c>
      <c r="BL176" s="130">
        <f t="shared" si="135"/>
        <v>258877210</v>
      </c>
      <c r="BM176" s="131">
        <f t="shared" si="184"/>
        <v>0.16452035359598385</v>
      </c>
      <c r="BN176" s="131">
        <f t="shared" si="151"/>
        <v>0.65629081410535484</v>
      </c>
      <c r="BO176" s="130">
        <f t="shared" si="152"/>
        <v>85863.087893864009</v>
      </c>
      <c r="BP176" s="182"/>
    </row>
    <row r="177" spans="2:68" s="75" customFormat="1">
      <c r="B177" s="546"/>
      <c r="C177" s="549"/>
      <c r="D177" s="536"/>
      <c r="E177" s="226" t="s">
        <v>120</v>
      </c>
      <c r="F177" s="121">
        <v>2</v>
      </c>
      <c r="G177" s="130">
        <v>1</v>
      </c>
      <c r="H177" s="130">
        <v>26910</v>
      </c>
      <c r="I177" s="131">
        <f t="shared" si="177"/>
        <v>0.05</v>
      </c>
      <c r="J177" s="131">
        <f t="shared" si="136"/>
        <v>0.5</v>
      </c>
      <c r="K177" s="156">
        <f t="shared" si="137"/>
        <v>26910</v>
      </c>
      <c r="L177" s="536"/>
      <c r="M177" s="226" t="s">
        <v>120</v>
      </c>
      <c r="N177" s="121">
        <v>13</v>
      </c>
      <c r="O177" s="130">
        <v>7</v>
      </c>
      <c r="P177" s="130">
        <v>519410</v>
      </c>
      <c r="Q177" s="131">
        <f t="shared" si="178"/>
        <v>7.7777777777777779E-2</v>
      </c>
      <c r="R177" s="131">
        <f t="shared" si="138"/>
        <v>0.53846153846153844</v>
      </c>
      <c r="S177" s="125">
        <f t="shared" si="139"/>
        <v>74201.428571428565</v>
      </c>
      <c r="T177" s="536"/>
      <c r="U177" s="226" t="s">
        <v>120</v>
      </c>
      <c r="V177" s="121">
        <v>753</v>
      </c>
      <c r="W177" s="130">
        <v>544</v>
      </c>
      <c r="X177" s="130">
        <v>37083790</v>
      </c>
      <c r="Y177" s="131">
        <f t="shared" si="179"/>
        <v>9.6797153024911028E-2</v>
      </c>
      <c r="Z177" s="131">
        <f t="shared" si="140"/>
        <v>0.72244355909694558</v>
      </c>
      <c r="AA177" s="130">
        <f t="shared" si="141"/>
        <v>68168.731617647063</v>
      </c>
      <c r="AB177" s="536"/>
      <c r="AC177" s="226" t="s">
        <v>120</v>
      </c>
      <c r="AD177" s="121">
        <v>764</v>
      </c>
      <c r="AE177" s="130">
        <v>527</v>
      </c>
      <c r="AF177" s="130">
        <v>39137470</v>
      </c>
      <c r="AG177" s="131">
        <f t="shared" si="180"/>
        <v>0.10439778129952457</v>
      </c>
      <c r="AH177" s="131">
        <f t="shared" si="142"/>
        <v>0.68979057591623039</v>
      </c>
      <c r="AI177" s="125">
        <f t="shared" si="143"/>
        <v>74264.64895635673</v>
      </c>
      <c r="AJ177" s="536"/>
      <c r="AK177" s="226" t="s">
        <v>120</v>
      </c>
      <c r="AL177" s="121">
        <v>579</v>
      </c>
      <c r="AM177" s="130">
        <v>360</v>
      </c>
      <c r="AN177" s="130">
        <v>29755930</v>
      </c>
      <c r="AO177" s="131">
        <f t="shared" si="181"/>
        <v>9.2449922958397532E-2</v>
      </c>
      <c r="AP177" s="131">
        <f t="shared" si="144"/>
        <v>0.62176165803108807</v>
      </c>
      <c r="AQ177" s="125">
        <f t="shared" si="145"/>
        <v>82655.361111111109</v>
      </c>
      <c r="AR177" s="536"/>
      <c r="AS177" s="226" t="s">
        <v>120</v>
      </c>
      <c r="AT177" s="121">
        <v>274</v>
      </c>
      <c r="AU177" s="130">
        <v>153</v>
      </c>
      <c r="AV177" s="130">
        <v>12073800</v>
      </c>
      <c r="AW177" s="131">
        <f t="shared" si="182"/>
        <v>6.2271062271062272E-2</v>
      </c>
      <c r="AX177" s="131">
        <f t="shared" si="146"/>
        <v>0.55839416058394165</v>
      </c>
      <c r="AY177" s="130">
        <f t="shared" si="147"/>
        <v>78913.725490196084</v>
      </c>
      <c r="AZ177" s="536"/>
      <c r="BA177" s="226" t="s">
        <v>120</v>
      </c>
      <c r="BB177" s="121">
        <v>72</v>
      </c>
      <c r="BC177" s="130">
        <v>47</v>
      </c>
      <c r="BD177" s="130">
        <v>4241030</v>
      </c>
      <c r="BE177" s="131">
        <f t="shared" si="183"/>
        <v>3.9264828738512947E-2</v>
      </c>
      <c r="BF177" s="131">
        <f t="shared" si="148"/>
        <v>0.65277777777777779</v>
      </c>
      <c r="BG177" s="156">
        <f t="shared" si="149"/>
        <v>90234.680851063837</v>
      </c>
      <c r="BH177" s="536"/>
      <c r="BI177" s="226" t="s">
        <v>120</v>
      </c>
      <c r="BJ177" s="121">
        <f t="shared" si="150"/>
        <v>2457</v>
      </c>
      <c r="BK177" s="130">
        <f t="shared" si="134"/>
        <v>1639</v>
      </c>
      <c r="BL177" s="130">
        <f t="shared" si="135"/>
        <v>122838340</v>
      </c>
      <c r="BM177" s="131">
        <f t="shared" si="184"/>
        <v>8.9435774309723895E-2</v>
      </c>
      <c r="BN177" s="131">
        <f t="shared" si="151"/>
        <v>0.66707366707366711</v>
      </c>
      <c r="BO177" s="130">
        <f t="shared" si="152"/>
        <v>74947.12629652227</v>
      </c>
      <c r="BP177" s="182"/>
    </row>
    <row r="178" spans="2:68" s="75" customFormat="1">
      <c r="B178" s="546"/>
      <c r="C178" s="549"/>
      <c r="D178" s="536"/>
      <c r="E178" s="226" t="s">
        <v>121</v>
      </c>
      <c r="F178" s="121">
        <v>2</v>
      </c>
      <c r="G178" s="130">
        <v>2</v>
      </c>
      <c r="H178" s="130">
        <v>44070</v>
      </c>
      <c r="I178" s="131">
        <f t="shared" si="177"/>
        <v>0.1</v>
      </c>
      <c r="J178" s="131">
        <f t="shared" si="136"/>
        <v>1</v>
      </c>
      <c r="K178" s="156">
        <f t="shared" si="137"/>
        <v>22035</v>
      </c>
      <c r="L178" s="536"/>
      <c r="M178" s="226" t="s">
        <v>121</v>
      </c>
      <c r="N178" s="121">
        <v>13</v>
      </c>
      <c r="O178" s="130">
        <v>8</v>
      </c>
      <c r="P178" s="130">
        <v>570240</v>
      </c>
      <c r="Q178" s="131">
        <f t="shared" si="178"/>
        <v>8.8888888888888892E-2</v>
      </c>
      <c r="R178" s="131">
        <f t="shared" si="138"/>
        <v>0.61538461538461542</v>
      </c>
      <c r="S178" s="125">
        <f t="shared" si="139"/>
        <v>71280</v>
      </c>
      <c r="T178" s="536"/>
      <c r="U178" s="226" t="s">
        <v>121</v>
      </c>
      <c r="V178" s="121">
        <v>392</v>
      </c>
      <c r="W178" s="130">
        <v>233</v>
      </c>
      <c r="X178" s="130">
        <v>22042710</v>
      </c>
      <c r="Y178" s="131">
        <f t="shared" si="179"/>
        <v>4.1459074733096082E-2</v>
      </c>
      <c r="Z178" s="131">
        <f t="shared" si="140"/>
        <v>0.59438775510204078</v>
      </c>
      <c r="AA178" s="130">
        <f t="shared" si="141"/>
        <v>94603.905579399143</v>
      </c>
      <c r="AB178" s="536"/>
      <c r="AC178" s="226" t="s">
        <v>121</v>
      </c>
      <c r="AD178" s="121">
        <v>457</v>
      </c>
      <c r="AE178" s="130">
        <v>269</v>
      </c>
      <c r="AF178" s="130">
        <v>21509340</v>
      </c>
      <c r="AG178" s="131">
        <f t="shared" si="180"/>
        <v>5.3288431061806654E-2</v>
      </c>
      <c r="AH178" s="131">
        <f t="shared" si="142"/>
        <v>0.5886214442013129</v>
      </c>
      <c r="AI178" s="125">
        <f t="shared" si="143"/>
        <v>79960.371747211902</v>
      </c>
      <c r="AJ178" s="536"/>
      <c r="AK178" s="226" t="s">
        <v>121</v>
      </c>
      <c r="AL178" s="121">
        <v>463</v>
      </c>
      <c r="AM178" s="130">
        <v>275</v>
      </c>
      <c r="AN178" s="130">
        <v>25947600</v>
      </c>
      <c r="AO178" s="131">
        <f t="shared" si="181"/>
        <v>7.0621468926553674E-2</v>
      </c>
      <c r="AP178" s="131">
        <f t="shared" si="144"/>
        <v>0.59395248380129595</v>
      </c>
      <c r="AQ178" s="125">
        <f t="shared" si="145"/>
        <v>94354.909090909088</v>
      </c>
      <c r="AR178" s="536"/>
      <c r="AS178" s="226" t="s">
        <v>121</v>
      </c>
      <c r="AT178" s="121">
        <v>278</v>
      </c>
      <c r="AU178" s="130">
        <v>163</v>
      </c>
      <c r="AV178" s="130">
        <v>13111060</v>
      </c>
      <c r="AW178" s="131">
        <f t="shared" si="182"/>
        <v>6.6341066341066346E-2</v>
      </c>
      <c r="AX178" s="131">
        <f t="shared" si="146"/>
        <v>0.58633093525179858</v>
      </c>
      <c r="AY178" s="130">
        <f t="shared" si="147"/>
        <v>80435.950920245392</v>
      </c>
      <c r="AZ178" s="536"/>
      <c r="BA178" s="226" t="s">
        <v>121</v>
      </c>
      <c r="BB178" s="121">
        <v>133</v>
      </c>
      <c r="BC178" s="130">
        <v>78</v>
      </c>
      <c r="BD178" s="130">
        <v>7619150</v>
      </c>
      <c r="BE178" s="131">
        <f t="shared" si="183"/>
        <v>6.5162907268170422E-2</v>
      </c>
      <c r="BF178" s="131">
        <f t="shared" si="148"/>
        <v>0.5864661654135338</v>
      </c>
      <c r="BG178" s="156">
        <f t="shared" si="149"/>
        <v>97681.41025641025</v>
      </c>
      <c r="BH178" s="536"/>
      <c r="BI178" s="226" t="s">
        <v>121</v>
      </c>
      <c r="BJ178" s="121">
        <f t="shared" si="150"/>
        <v>1738</v>
      </c>
      <c r="BK178" s="130">
        <f t="shared" si="134"/>
        <v>1028</v>
      </c>
      <c r="BL178" s="130">
        <f t="shared" si="135"/>
        <v>90844170</v>
      </c>
      <c r="BM178" s="131">
        <f t="shared" si="184"/>
        <v>5.6095165338862815E-2</v>
      </c>
      <c r="BN178" s="131">
        <f t="shared" si="151"/>
        <v>0.59148446490218642</v>
      </c>
      <c r="BO178" s="130">
        <f t="shared" si="152"/>
        <v>88369.815175097276</v>
      </c>
      <c r="BP178" s="182"/>
    </row>
    <row r="179" spans="2:68" s="75" customFormat="1">
      <c r="B179" s="546"/>
      <c r="C179" s="549"/>
      <c r="D179" s="536"/>
      <c r="E179" s="226" t="s">
        <v>122</v>
      </c>
      <c r="F179" s="121">
        <v>2</v>
      </c>
      <c r="G179" s="130">
        <v>1</v>
      </c>
      <c r="H179" s="130">
        <v>26910</v>
      </c>
      <c r="I179" s="131">
        <f t="shared" si="177"/>
        <v>0.05</v>
      </c>
      <c r="J179" s="131">
        <f t="shared" si="136"/>
        <v>0.5</v>
      </c>
      <c r="K179" s="156">
        <f t="shared" si="137"/>
        <v>26910</v>
      </c>
      <c r="L179" s="536"/>
      <c r="M179" s="226" t="s">
        <v>122</v>
      </c>
      <c r="N179" s="121">
        <v>10</v>
      </c>
      <c r="O179" s="130">
        <v>7</v>
      </c>
      <c r="P179" s="130">
        <v>1074420</v>
      </c>
      <c r="Q179" s="131">
        <f t="shared" si="178"/>
        <v>7.7777777777777779E-2</v>
      </c>
      <c r="R179" s="131">
        <f t="shared" si="138"/>
        <v>0.7</v>
      </c>
      <c r="S179" s="125">
        <f t="shared" si="139"/>
        <v>153488.57142857142</v>
      </c>
      <c r="T179" s="536"/>
      <c r="U179" s="226" t="s">
        <v>122</v>
      </c>
      <c r="V179" s="121">
        <v>274</v>
      </c>
      <c r="W179" s="130">
        <v>179</v>
      </c>
      <c r="X179" s="130">
        <v>15192740</v>
      </c>
      <c r="Y179" s="131">
        <f t="shared" si="179"/>
        <v>3.1850533807829179E-2</v>
      </c>
      <c r="Z179" s="131">
        <f t="shared" si="140"/>
        <v>0.65328467153284675</v>
      </c>
      <c r="AA179" s="130">
        <f t="shared" si="141"/>
        <v>84875.642458100556</v>
      </c>
      <c r="AB179" s="536"/>
      <c r="AC179" s="226" t="s">
        <v>122</v>
      </c>
      <c r="AD179" s="121">
        <v>300</v>
      </c>
      <c r="AE179" s="130">
        <v>198</v>
      </c>
      <c r="AF179" s="130">
        <v>17201510</v>
      </c>
      <c r="AG179" s="131">
        <f t="shared" si="180"/>
        <v>3.9223454833597467E-2</v>
      </c>
      <c r="AH179" s="131">
        <f t="shared" si="142"/>
        <v>0.66</v>
      </c>
      <c r="AI179" s="125">
        <f t="shared" si="143"/>
        <v>86876.313131313131</v>
      </c>
      <c r="AJ179" s="536"/>
      <c r="AK179" s="226" t="s">
        <v>122</v>
      </c>
      <c r="AL179" s="121">
        <v>272</v>
      </c>
      <c r="AM179" s="130">
        <v>176</v>
      </c>
      <c r="AN179" s="130">
        <v>18579990</v>
      </c>
      <c r="AO179" s="131">
        <f t="shared" si="181"/>
        <v>4.519774011299435E-2</v>
      </c>
      <c r="AP179" s="131">
        <f t="shared" si="144"/>
        <v>0.6470588235294118</v>
      </c>
      <c r="AQ179" s="125">
        <f t="shared" si="145"/>
        <v>105568.125</v>
      </c>
      <c r="AR179" s="536"/>
      <c r="AS179" s="226" t="s">
        <v>122</v>
      </c>
      <c r="AT179" s="121">
        <v>143</v>
      </c>
      <c r="AU179" s="130">
        <v>90</v>
      </c>
      <c r="AV179" s="130">
        <v>9219500</v>
      </c>
      <c r="AW179" s="131">
        <f t="shared" si="182"/>
        <v>3.6630036630036632E-2</v>
      </c>
      <c r="AX179" s="131">
        <f t="shared" si="146"/>
        <v>0.62937062937062938</v>
      </c>
      <c r="AY179" s="130">
        <f t="shared" si="147"/>
        <v>102438.88888888889</v>
      </c>
      <c r="AZ179" s="536"/>
      <c r="BA179" s="226" t="s">
        <v>122</v>
      </c>
      <c r="BB179" s="121">
        <v>40</v>
      </c>
      <c r="BC179" s="130">
        <v>28</v>
      </c>
      <c r="BD179" s="130">
        <v>2971590</v>
      </c>
      <c r="BE179" s="131">
        <f t="shared" si="183"/>
        <v>2.3391812865497075E-2</v>
      </c>
      <c r="BF179" s="131">
        <f t="shared" si="148"/>
        <v>0.7</v>
      </c>
      <c r="BG179" s="156">
        <f t="shared" si="149"/>
        <v>106128.21428571429</v>
      </c>
      <c r="BH179" s="536"/>
      <c r="BI179" s="226" t="s">
        <v>122</v>
      </c>
      <c r="BJ179" s="121">
        <f t="shared" si="150"/>
        <v>1041</v>
      </c>
      <c r="BK179" s="130">
        <f t="shared" si="134"/>
        <v>679</v>
      </c>
      <c r="BL179" s="130">
        <f t="shared" si="135"/>
        <v>64266660</v>
      </c>
      <c r="BM179" s="131">
        <f t="shared" si="184"/>
        <v>3.7051184110007643E-2</v>
      </c>
      <c r="BN179" s="131">
        <f t="shared" si="151"/>
        <v>0.65225744476464942</v>
      </c>
      <c r="BO179" s="130">
        <f t="shared" si="152"/>
        <v>94648.983799705442</v>
      </c>
      <c r="BP179" s="182"/>
    </row>
    <row r="180" spans="2:68" s="75" customFormat="1">
      <c r="B180" s="546"/>
      <c r="C180" s="549"/>
      <c r="D180" s="536"/>
      <c r="E180" s="226" t="s">
        <v>123</v>
      </c>
      <c r="F180" s="121">
        <v>10</v>
      </c>
      <c r="G180" s="130">
        <v>7</v>
      </c>
      <c r="H180" s="130">
        <v>476770</v>
      </c>
      <c r="I180" s="131">
        <f t="shared" si="177"/>
        <v>0.35</v>
      </c>
      <c r="J180" s="131">
        <f t="shared" si="136"/>
        <v>0.7</v>
      </c>
      <c r="K180" s="156">
        <f t="shared" si="137"/>
        <v>68110</v>
      </c>
      <c r="L180" s="536"/>
      <c r="M180" s="226" t="s">
        <v>123</v>
      </c>
      <c r="N180" s="121">
        <v>41</v>
      </c>
      <c r="O180" s="130">
        <v>26</v>
      </c>
      <c r="P180" s="130">
        <v>2128650</v>
      </c>
      <c r="Q180" s="131">
        <f t="shared" si="178"/>
        <v>0.28888888888888886</v>
      </c>
      <c r="R180" s="131">
        <f t="shared" si="138"/>
        <v>0.63414634146341464</v>
      </c>
      <c r="S180" s="125">
        <f t="shared" si="139"/>
        <v>81871.153846153844</v>
      </c>
      <c r="T180" s="536"/>
      <c r="U180" s="226" t="s">
        <v>123</v>
      </c>
      <c r="V180" s="121">
        <v>2428</v>
      </c>
      <c r="W180" s="130">
        <v>1624</v>
      </c>
      <c r="X180" s="130">
        <v>119385750</v>
      </c>
      <c r="Y180" s="131">
        <f t="shared" si="179"/>
        <v>0.28896797153024911</v>
      </c>
      <c r="Z180" s="131">
        <f t="shared" si="140"/>
        <v>0.66886326194398682</v>
      </c>
      <c r="AA180" s="130">
        <f t="shared" si="141"/>
        <v>73513.392857142855</v>
      </c>
      <c r="AB180" s="536"/>
      <c r="AC180" s="226" t="s">
        <v>123</v>
      </c>
      <c r="AD180" s="121">
        <v>2227</v>
      </c>
      <c r="AE180" s="130">
        <v>1516</v>
      </c>
      <c r="AF180" s="130">
        <v>116350000</v>
      </c>
      <c r="AG180" s="131">
        <f t="shared" si="180"/>
        <v>0.30031695721077656</v>
      </c>
      <c r="AH180" s="131">
        <f t="shared" si="142"/>
        <v>0.68073641670408624</v>
      </c>
      <c r="AI180" s="125">
        <f t="shared" si="143"/>
        <v>76748.021108179426</v>
      </c>
      <c r="AJ180" s="536"/>
      <c r="AK180" s="226" t="s">
        <v>123</v>
      </c>
      <c r="AL180" s="121">
        <v>1546</v>
      </c>
      <c r="AM180" s="130">
        <v>1006</v>
      </c>
      <c r="AN180" s="130">
        <v>89657060</v>
      </c>
      <c r="AO180" s="131">
        <f t="shared" si="181"/>
        <v>0.2583461736004109</v>
      </c>
      <c r="AP180" s="131">
        <f t="shared" si="144"/>
        <v>0.65071151358344115</v>
      </c>
      <c r="AQ180" s="125">
        <f t="shared" si="145"/>
        <v>89122.326043737572</v>
      </c>
      <c r="AR180" s="536"/>
      <c r="AS180" s="226" t="s">
        <v>123</v>
      </c>
      <c r="AT180" s="121">
        <v>746</v>
      </c>
      <c r="AU180" s="130">
        <v>442</v>
      </c>
      <c r="AV180" s="130">
        <v>41174010</v>
      </c>
      <c r="AW180" s="131">
        <f t="shared" si="182"/>
        <v>0.17989417989417988</v>
      </c>
      <c r="AX180" s="131">
        <f t="shared" si="146"/>
        <v>0.59249329758713132</v>
      </c>
      <c r="AY180" s="130">
        <f t="shared" si="147"/>
        <v>93153.86877828055</v>
      </c>
      <c r="AZ180" s="536"/>
      <c r="BA180" s="226" t="s">
        <v>123</v>
      </c>
      <c r="BB180" s="121">
        <v>240</v>
      </c>
      <c r="BC180" s="130">
        <v>136</v>
      </c>
      <c r="BD180" s="130">
        <v>15271440</v>
      </c>
      <c r="BE180" s="131">
        <f t="shared" si="183"/>
        <v>0.11361737677527151</v>
      </c>
      <c r="BF180" s="131">
        <f t="shared" si="148"/>
        <v>0.56666666666666665</v>
      </c>
      <c r="BG180" s="156">
        <f t="shared" si="149"/>
        <v>112290</v>
      </c>
      <c r="BH180" s="536"/>
      <c r="BI180" s="226" t="s">
        <v>123</v>
      </c>
      <c r="BJ180" s="121">
        <f t="shared" si="150"/>
        <v>7238</v>
      </c>
      <c r="BK180" s="130">
        <f t="shared" si="134"/>
        <v>4757</v>
      </c>
      <c r="BL180" s="130">
        <f t="shared" si="135"/>
        <v>384443680</v>
      </c>
      <c r="BM180" s="131">
        <f t="shared" si="184"/>
        <v>0.25957655789588563</v>
      </c>
      <c r="BN180" s="131">
        <f t="shared" si="151"/>
        <v>0.65722575297043384</v>
      </c>
      <c r="BO180" s="130">
        <f t="shared" si="152"/>
        <v>80816.413706117295</v>
      </c>
      <c r="BP180" s="182"/>
    </row>
    <row r="181" spans="2:68" s="75" customFormat="1">
      <c r="B181" s="546"/>
      <c r="C181" s="549"/>
      <c r="D181" s="536"/>
      <c r="E181" s="226" t="s">
        <v>124</v>
      </c>
      <c r="F181" s="121">
        <v>3</v>
      </c>
      <c r="G181" s="130">
        <v>3</v>
      </c>
      <c r="H181" s="130">
        <v>106010</v>
      </c>
      <c r="I181" s="131">
        <f t="shared" si="177"/>
        <v>0.15</v>
      </c>
      <c r="J181" s="131">
        <f t="shared" si="136"/>
        <v>1</v>
      </c>
      <c r="K181" s="156">
        <f t="shared" si="137"/>
        <v>35336.666666666664</v>
      </c>
      <c r="L181" s="536"/>
      <c r="M181" s="226" t="s">
        <v>124</v>
      </c>
      <c r="N181" s="121">
        <v>17</v>
      </c>
      <c r="O181" s="130">
        <v>9</v>
      </c>
      <c r="P181" s="130">
        <v>1176510</v>
      </c>
      <c r="Q181" s="131">
        <f t="shared" si="178"/>
        <v>0.1</v>
      </c>
      <c r="R181" s="131">
        <f t="shared" si="138"/>
        <v>0.52941176470588236</v>
      </c>
      <c r="S181" s="125">
        <f t="shared" si="139"/>
        <v>130723.33333333333</v>
      </c>
      <c r="T181" s="536"/>
      <c r="U181" s="226" t="s">
        <v>124</v>
      </c>
      <c r="V181" s="121">
        <v>398</v>
      </c>
      <c r="W181" s="130">
        <v>256</v>
      </c>
      <c r="X181" s="130">
        <v>19079630</v>
      </c>
      <c r="Y181" s="131">
        <f t="shared" si="179"/>
        <v>4.5551601423487548E-2</v>
      </c>
      <c r="Z181" s="131">
        <f t="shared" si="140"/>
        <v>0.64321608040201006</v>
      </c>
      <c r="AA181" s="130">
        <f t="shared" si="141"/>
        <v>74529.8046875</v>
      </c>
      <c r="AB181" s="536"/>
      <c r="AC181" s="226" t="s">
        <v>124</v>
      </c>
      <c r="AD181" s="121">
        <v>467</v>
      </c>
      <c r="AE181" s="130">
        <v>290</v>
      </c>
      <c r="AF181" s="130">
        <v>25827670</v>
      </c>
      <c r="AG181" s="131">
        <f t="shared" si="180"/>
        <v>5.7448494453248809E-2</v>
      </c>
      <c r="AH181" s="131">
        <f t="shared" si="142"/>
        <v>0.62098501070663814</v>
      </c>
      <c r="AI181" s="125">
        <f t="shared" si="143"/>
        <v>89060.931034482754</v>
      </c>
      <c r="AJ181" s="536"/>
      <c r="AK181" s="226" t="s">
        <v>124</v>
      </c>
      <c r="AL181" s="121">
        <v>512</v>
      </c>
      <c r="AM181" s="130">
        <v>292</v>
      </c>
      <c r="AN181" s="130">
        <v>30313610</v>
      </c>
      <c r="AO181" s="131">
        <f t="shared" si="181"/>
        <v>7.4987159732922443E-2</v>
      </c>
      <c r="AP181" s="131">
        <f t="shared" si="144"/>
        <v>0.5703125</v>
      </c>
      <c r="AQ181" s="125">
        <f t="shared" si="145"/>
        <v>103813.73287671233</v>
      </c>
      <c r="AR181" s="536"/>
      <c r="AS181" s="226" t="s">
        <v>124</v>
      </c>
      <c r="AT181" s="121">
        <v>326</v>
      </c>
      <c r="AU181" s="130">
        <v>189</v>
      </c>
      <c r="AV181" s="130">
        <v>19596240</v>
      </c>
      <c r="AW181" s="131">
        <f t="shared" si="182"/>
        <v>7.6923076923076927E-2</v>
      </c>
      <c r="AX181" s="131">
        <f t="shared" si="146"/>
        <v>0.57975460122699385</v>
      </c>
      <c r="AY181" s="130">
        <f t="shared" si="147"/>
        <v>103683.80952380953</v>
      </c>
      <c r="AZ181" s="536"/>
      <c r="BA181" s="226" t="s">
        <v>124</v>
      </c>
      <c r="BB181" s="121">
        <v>158</v>
      </c>
      <c r="BC181" s="130">
        <v>90</v>
      </c>
      <c r="BD181" s="130">
        <v>10752490</v>
      </c>
      <c r="BE181" s="131">
        <f t="shared" si="183"/>
        <v>7.5187969924812026E-2</v>
      </c>
      <c r="BF181" s="131">
        <f t="shared" si="148"/>
        <v>0.569620253164557</v>
      </c>
      <c r="BG181" s="156">
        <f t="shared" si="149"/>
        <v>119472.11111111111</v>
      </c>
      <c r="BH181" s="536"/>
      <c r="BI181" s="226" t="s">
        <v>124</v>
      </c>
      <c r="BJ181" s="121">
        <f t="shared" si="150"/>
        <v>1881</v>
      </c>
      <c r="BK181" s="130">
        <f t="shared" si="134"/>
        <v>1129</v>
      </c>
      <c r="BL181" s="130">
        <f t="shared" si="135"/>
        <v>106852160</v>
      </c>
      <c r="BM181" s="131">
        <f t="shared" si="184"/>
        <v>6.1606460766124631E-2</v>
      </c>
      <c r="BN181" s="131">
        <f t="shared" si="151"/>
        <v>0.60021265284423175</v>
      </c>
      <c r="BO181" s="130">
        <f t="shared" si="152"/>
        <v>94643.188662533212</v>
      </c>
      <c r="BP181" s="182"/>
    </row>
    <row r="182" spans="2:68" s="75" customFormat="1">
      <c r="B182" s="546"/>
      <c r="C182" s="549"/>
      <c r="D182" s="536"/>
      <c r="E182" s="223" t="s">
        <v>117</v>
      </c>
      <c r="F182" s="121">
        <v>1</v>
      </c>
      <c r="G182" s="130">
        <v>0</v>
      </c>
      <c r="H182" s="130">
        <v>0</v>
      </c>
      <c r="I182" s="131">
        <f t="shared" si="177"/>
        <v>0</v>
      </c>
      <c r="J182" s="131">
        <f t="shared" si="136"/>
        <v>0</v>
      </c>
      <c r="K182" s="156" t="str">
        <f t="shared" si="137"/>
        <v>-</v>
      </c>
      <c r="L182" s="536"/>
      <c r="M182" s="227" t="s">
        <v>117</v>
      </c>
      <c r="N182" s="121">
        <v>1</v>
      </c>
      <c r="O182" s="130">
        <v>0</v>
      </c>
      <c r="P182" s="130">
        <v>0</v>
      </c>
      <c r="Q182" s="131">
        <f t="shared" si="178"/>
        <v>0</v>
      </c>
      <c r="R182" s="131">
        <f t="shared" si="138"/>
        <v>0</v>
      </c>
      <c r="S182" s="125" t="str">
        <f t="shared" si="139"/>
        <v>-</v>
      </c>
      <c r="T182" s="536"/>
      <c r="U182" s="227" t="s">
        <v>117</v>
      </c>
      <c r="V182" s="121">
        <v>511</v>
      </c>
      <c r="W182" s="130">
        <v>315</v>
      </c>
      <c r="X182" s="130">
        <v>19313770</v>
      </c>
      <c r="Y182" s="131">
        <f t="shared" si="179"/>
        <v>5.6049822064056939E-2</v>
      </c>
      <c r="Z182" s="131">
        <f t="shared" si="140"/>
        <v>0.61643835616438358</v>
      </c>
      <c r="AA182" s="130">
        <f t="shared" si="141"/>
        <v>61313.555555555555</v>
      </c>
      <c r="AB182" s="536"/>
      <c r="AC182" s="227" t="s">
        <v>117</v>
      </c>
      <c r="AD182" s="121">
        <v>280</v>
      </c>
      <c r="AE182" s="130">
        <v>168</v>
      </c>
      <c r="AF182" s="130">
        <v>12544160</v>
      </c>
      <c r="AG182" s="131">
        <f t="shared" si="180"/>
        <v>3.328050713153724E-2</v>
      </c>
      <c r="AH182" s="131">
        <f t="shared" si="142"/>
        <v>0.6</v>
      </c>
      <c r="AI182" s="125">
        <f t="shared" si="143"/>
        <v>74667.619047619053</v>
      </c>
      <c r="AJ182" s="536"/>
      <c r="AK182" s="227" t="s">
        <v>117</v>
      </c>
      <c r="AL182" s="121">
        <v>158</v>
      </c>
      <c r="AM182" s="130">
        <v>75</v>
      </c>
      <c r="AN182" s="130">
        <v>8675690</v>
      </c>
      <c r="AO182" s="131">
        <f t="shared" si="181"/>
        <v>1.9260400616332819E-2</v>
      </c>
      <c r="AP182" s="131">
        <f t="shared" si="144"/>
        <v>0.47468354430379744</v>
      </c>
      <c r="AQ182" s="125">
        <f t="shared" si="145"/>
        <v>115675.86666666667</v>
      </c>
      <c r="AR182" s="536"/>
      <c r="AS182" s="227" t="s">
        <v>117</v>
      </c>
      <c r="AT182" s="121">
        <v>107</v>
      </c>
      <c r="AU182" s="130">
        <v>54</v>
      </c>
      <c r="AV182" s="130">
        <v>7672650</v>
      </c>
      <c r="AW182" s="131">
        <f t="shared" si="182"/>
        <v>2.197802197802198E-2</v>
      </c>
      <c r="AX182" s="131">
        <f t="shared" si="146"/>
        <v>0.50467289719626163</v>
      </c>
      <c r="AY182" s="130">
        <f t="shared" si="147"/>
        <v>142086.11111111112</v>
      </c>
      <c r="AZ182" s="536"/>
      <c r="BA182" s="227" t="s">
        <v>117</v>
      </c>
      <c r="BB182" s="121">
        <v>62</v>
      </c>
      <c r="BC182" s="130">
        <v>28</v>
      </c>
      <c r="BD182" s="130">
        <v>6216850</v>
      </c>
      <c r="BE182" s="131">
        <f t="shared" si="183"/>
        <v>2.3391812865497075E-2</v>
      </c>
      <c r="BF182" s="131">
        <f t="shared" si="148"/>
        <v>0.45161290322580644</v>
      </c>
      <c r="BG182" s="156">
        <f t="shared" si="149"/>
        <v>222030.35714285713</v>
      </c>
      <c r="BH182" s="536"/>
      <c r="BI182" s="227" t="s">
        <v>117</v>
      </c>
      <c r="BJ182" s="121">
        <f t="shared" si="150"/>
        <v>1120</v>
      </c>
      <c r="BK182" s="130">
        <f t="shared" si="134"/>
        <v>640</v>
      </c>
      <c r="BL182" s="130">
        <f t="shared" si="135"/>
        <v>54423120</v>
      </c>
      <c r="BM182" s="131">
        <f t="shared" si="184"/>
        <v>3.4923060133144168E-2</v>
      </c>
      <c r="BN182" s="131">
        <f t="shared" si="151"/>
        <v>0.5714285714285714</v>
      </c>
      <c r="BO182" s="130">
        <f t="shared" si="152"/>
        <v>85036.125</v>
      </c>
      <c r="BP182" s="182"/>
    </row>
    <row r="183" spans="2:68" s="75" customFormat="1">
      <c r="B183" s="546">
        <v>17</v>
      </c>
      <c r="C183" s="548" t="s">
        <v>78</v>
      </c>
      <c r="D183" s="540">
        <f>BS24</f>
        <v>48</v>
      </c>
      <c r="E183" s="224" t="s">
        <v>104</v>
      </c>
      <c r="F183" s="120">
        <v>33</v>
      </c>
      <c r="G183" s="128">
        <v>24</v>
      </c>
      <c r="H183" s="128">
        <v>2789640</v>
      </c>
      <c r="I183" s="129">
        <f>IFERROR(G183/$D$183,"-")</f>
        <v>0.5</v>
      </c>
      <c r="J183" s="129">
        <f t="shared" si="136"/>
        <v>0.72727272727272729</v>
      </c>
      <c r="K183" s="155">
        <f t="shared" si="137"/>
        <v>116235</v>
      </c>
      <c r="L183" s="540">
        <f>BT24</f>
        <v>153</v>
      </c>
      <c r="M183" s="224" t="s">
        <v>104</v>
      </c>
      <c r="N183" s="120">
        <v>76</v>
      </c>
      <c r="O183" s="128">
        <v>43</v>
      </c>
      <c r="P183" s="128">
        <v>5103380</v>
      </c>
      <c r="Q183" s="129">
        <f>IFERROR(O183/$L$183,"-")</f>
        <v>0.28104575163398693</v>
      </c>
      <c r="R183" s="129">
        <f t="shared" si="138"/>
        <v>0.56578947368421051</v>
      </c>
      <c r="S183" s="124">
        <f t="shared" si="139"/>
        <v>118683.25581395348</v>
      </c>
      <c r="T183" s="540">
        <f>BU24</f>
        <v>8183</v>
      </c>
      <c r="U183" s="224" t="s">
        <v>104</v>
      </c>
      <c r="V183" s="120">
        <v>4015</v>
      </c>
      <c r="W183" s="128">
        <v>2552</v>
      </c>
      <c r="X183" s="128">
        <v>193957170</v>
      </c>
      <c r="Y183" s="129">
        <f>IFERROR(W183/$T$183,"-")</f>
        <v>0.3118660637907858</v>
      </c>
      <c r="Z183" s="129">
        <f t="shared" si="140"/>
        <v>0.63561643835616444</v>
      </c>
      <c r="AA183" s="128">
        <f t="shared" si="141"/>
        <v>76002.025862068971</v>
      </c>
      <c r="AB183" s="540">
        <f>BV24</f>
        <v>7233</v>
      </c>
      <c r="AC183" s="224" t="s">
        <v>104</v>
      </c>
      <c r="AD183" s="120">
        <v>3874</v>
      </c>
      <c r="AE183" s="128">
        <v>2452</v>
      </c>
      <c r="AF183" s="128">
        <v>205165460</v>
      </c>
      <c r="AG183" s="129">
        <f>IFERROR(AE183/$AB$183,"-")</f>
        <v>0.33900179731784874</v>
      </c>
      <c r="AH183" s="129">
        <f t="shared" si="142"/>
        <v>0.63293753226639138</v>
      </c>
      <c r="AI183" s="124">
        <f t="shared" si="143"/>
        <v>83672.699836867861</v>
      </c>
      <c r="AJ183" s="540">
        <f>BW24</f>
        <v>5468</v>
      </c>
      <c r="AK183" s="224" t="s">
        <v>104</v>
      </c>
      <c r="AL183" s="120">
        <v>2727</v>
      </c>
      <c r="AM183" s="128">
        <v>1628</v>
      </c>
      <c r="AN183" s="128">
        <v>146684620</v>
      </c>
      <c r="AO183" s="129">
        <f>IFERROR(AM183/$AJ$183,"-")</f>
        <v>0.29773226042428674</v>
      </c>
      <c r="AP183" s="129">
        <f t="shared" si="144"/>
        <v>0.59699303263659698</v>
      </c>
      <c r="AQ183" s="124">
        <f t="shared" si="145"/>
        <v>90101.117936117938</v>
      </c>
      <c r="AR183" s="540">
        <f>BX24</f>
        <v>3318</v>
      </c>
      <c r="AS183" s="224" t="s">
        <v>104</v>
      </c>
      <c r="AT183" s="120">
        <v>1440</v>
      </c>
      <c r="AU183" s="128">
        <v>844</v>
      </c>
      <c r="AV183" s="128">
        <v>79181580</v>
      </c>
      <c r="AW183" s="129">
        <f>IFERROR(AU183/$AR$183,"-")</f>
        <v>0.25437010247136832</v>
      </c>
      <c r="AX183" s="129">
        <f t="shared" si="146"/>
        <v>0.58611111111111114</v>
      </c>
      <c r="AY183" s="128">
        <f t="shared" si="147"/>
        <v>93817.037914691944</v>
      </c>
      <c r="AZ183" s="540">
        <f>BY24</f>
        <v>1545</v>
      </c>
      <c r="BA183" s="224" t="s">
        <v>104</v>
      </c>
      <c r="BB183" s="120">
        <v>465</v>
      </c>
      <c r="BC183" s="128">
        <v>268</v>
      </c>
      <c r="BD183" s="128">
        <v>28619950</v>
      </c>
      <c r="BE183" s="129">
        <f>IFERROR(BC183/$AZ$183,"-")</f>
        <v>0.17346278317152103</v>
      </c>
      <c r="BF183" s="129">
        <f t="shared" si="148"/>
        <v>0.57634408602150533</v>
      </c>
      <c r="BG183" s="155">
        <f t="shared" si="149"/>
        <v>106790.85820895522</v>
      </c>
      <c r="BH183" s="540">
        <f>BZ24</f>
        <v>25948</v>
      </c>
      <c r="BI183" s="224" t="s">
        <v>104</v>
      </c>
      <c r="BJ183" s="120">
        <f t="shared" si="150"/>
        <v>12630</v>
      </c>
      <c r="BK183" s="128">
        <f t="shared" si="134"/>
        <v>7811</v>
      </c>
      <c r="BL183" s="128">
        <f t="shared" si="135"/>
        <v>661501800</v>
      </c>
      <c r="BM183" s="129">
        <f>IFERROR(BK183/$BH$183,"-")</f>
        <v>0.30102512717743179</v>
      </c>
      <c r="BN183" s="129">
        <f t="shared" si="151"/>
        <v>0.61844813935075216</v>
      </c>
      <c r="BO183" s="128">
        <f t="shared" si="152"/>
        <v>84688.490590193323</v>
      </c>
      <c r="BP183" s="182"/>
    </row>
    <row r="184" spans="2:68" s="75" customFormat="1">
      <c r="B184" s="546"/>
      <c r="C184" s="549"/>
      <c r="D184" s="536"/>
      <c r="E184" s="225" t="s">
        <v>136</v>
      </c>
      <c r="F184" s="121">
        <v>20</v>
      </c>
      <c r="G184" s="130">
        <v>14</v>
      </c>
      <c r="H184" s="130">
        <v>1682400</v>
      </c>
      <c r="I184" s="131">
        <f t="shared" ref="I184:I193" si="185">IFERROR(G184/$D$183,"-")</f>
        <v>0.29166666666666669</v>
      </c>
      <c r="J184" s="131">
        <f t="shared" si="136"/>
        <v>0.7</v>
      </c>
      <c r="K184" s="156">
        <f t="shared" si="137"/>
        <v>120171.42857142857</v>
      </c>
      <c r="L184" s="536"/>
      <c r="M184" s="225" t="s">
        <v>136</v>
      </c>
      <c r="N184" s="121">
        <v>55</v>
      </c>
      <c r="O184" s="130">
        <v>29</v>
      </c>
      <c r="P184" s="130">
        <v>4033670</v>
      </c>
      <c r="Q184" s="131">
        <f t="shared" ref="Q184:Q193" si="186">IFERROR(O184/$L$183,"-")</f>
        <v>0.18954248366013071</v>
      </c>
      <c r="R184" s="131">
        <f t="shared" si="138"/>
        <v>0.52727272727272723</v>
      </c>
      <c r="S184" s="125">
        <f t="shared" si="139"/>
        <v>139092.06896551725</v>
      </c>
      <c r="T184" s="536"/>
      <c r="U184" s="225" t="s">
        <v>136</v>
      </c>
      <c r="V184" s="121">
        <v>3709</v>
      </c>
      <c r="W184" s="130">
        <v>2381</v>
      </c>
      <c r="X184" s="130">
        <v>172808940</v>
      </c>
      <c r="Y184" s="131">
        <f t="shared" ref="Y184:Y193" si="187">IFERROR(W184/$T$183,"-")</f>
        <v>0.2909690822436759</v>
      </c>
      <c r="Z184" s="131">
        <f t="shared" si="140"/>
        <v>0.64195200862766244</v>
      </c>
      <c r="AA184" s="130">
        <f t="shared" si="141"/>
        <v>72578.303233935323</v>
      </c>
      <c r="AB184" s="536"/>
      <c r="AC184" s="225" t="s">
        <v>136</v>
      </c>
      <c r="AD184" s="121">
        <v>3237</v>
      </c>
      <c r="AE184" s="130">
        <v>2090</v>
      </c>
      <c r="AF184" s="130">
        <v>170477830</v>
      </c>
      <c r="AG184" s="131">
        <f t="shared" ref="AG184:AG193" si="188">IFERROR(AE184/$AB$183,"-")</f>
        <v>0.28895340799115166</v>
      </c>
      <c r="AH184" s="131">
        <f t="shared" si="142"/>
        <v>0.64565956132221192</v>
      </c>
      <c r="AI184" s="125">
        <f t="shared" si="143"/>
        <v>81568.339712918663</v>
      </c>
      <c r="AJ184" s="536"/>
      <c r="AK184" s="225" t="s">
        <v>136</v>
      </c>
      <c r="AL184" s="121">
        <v>2144</v>
      </c>
      <c r="AM184" s="130">
        <v>1262</v>
      </c>
      <c r="AN184" s="130">
        <v>107007520</v>
      </c>
      <c r="AO184" s="131">
        <f t="shared" ref="AO184:AO193" si="189">IFERROR(AM184/$AJ$183,"-")</f>
        <v>0.2307973664959766</v>
      </c>
      <c r="AP184" s="131">
        <f t="shared" si="144"/>
        <v>0.58861940298507465</v>
      </c>
      <c r="AQ184" s="125">
        <f t="shared" si="145"/>
        <v>84792.012678288433</v>
      </c>
      <c r="AR184" s="536"/>
      <c r="AS184" s="225" t="s">
        <v>136</v>
      </c>
      <c r="AT184" s="121">
        <v>1005</v>
      </c>
      <c r="AU184" s="130">
        <v>583</v>
      </c>
      <c r="AV184" s="130">
        <v>50040840</v>
      </c>
      <c r="AW184" s="131">
        <f t="shared" ref="AW184:AW193" si="190">IFERROR(AU184/$AR$183,"-")</f>
        <v>0.175708257986739</v>
      </c>
      <c r="AX184" s="131">
        <f t="shared" si="146"/>
        <v>0.58009950248756215</v>
      </c>
      <c r="AY184" s="130">
        <f t="shared" si="147"/>
        <v>85833.344768439114</v>
      </c>
      <c r="AZ184" s="536"/>
      <c r="BA184" s="225" t="s">
        <v>136</v>
      </c>
      <c r="BB184" s="121">
        <v>278</v>
      </c>
      <c r="BC184" s="130">
        <v>149</v>
      </c>
      <c r="BD184" s="130">
        <v>14841020</v>
      </c>
      <c r="BE184" s="131">
        <f t="shared" ref="BE184:BE193" si="191">IFERROR(BC184/$AZ$183,"-")</f>
        <v>9.6440129449838194E-2</v>
      </c>
      <c r="BF184" s="131">
        <f t="shared" si="148"/>
        <v>0.53597122302158273</v>
      </c>
      <c r="BG184" s="156">
        <f t="shared" si="149"/>
        <v>99604.161073825497</v>
      </c>
      <c r="BH184" s="536"/>
      <c r="BI184" s="225" t="s">
        <v>136</v>
      </c>
      <c r="BJ184" s="121">
        <f t="shared" si="150"/>
        <v>10448</v>
      </c>
      <c r="BK184" s="130">
        <f t="shared" si="134"/>
        <v>6508</v>
      </c>
      <c r="BL184" s="130">
        <f t="shared" si="135"/>
        <v>520892220</v>
      </c>
      <c r="BM184" s="131">
        <f t="shared" ref="BM184:BM193" si="192">IFERROR(BK184/$BH$183,"-")</f>
        <v>0.25080931092955139</v>
      </c>
      <c r="BN184" s="131">
        <f t="shared" si="151"/>
        <v>0.62289433384379789</v>
      </c>
      <c r="BO184" s="130">
        <f t="shared" si="152"/>
        <v>80038.755377996305</v>
      </c>
      <c r="BP184" s="182"/>
    </row>
    <row r="185" spans="2:68" s="75" customFormat="1">
      <c r="B185" s="546"/>
      <c r="C185" s="549"/>
      <c r="D185" s="536"/>
      <c r="E185" s="226" t="s">
        <v>103</v>
      </c>
      <c r="F185" s="121">
        <v>32</v>
      </c>
      <c r="G185" s="130">
        <v>22</v>
      </c>
      <c r="H185" s="130">
        <v>1991320</v>
      </c>
      <c r="I185" s="131">
        <f t="shared" si="185"/>
        <v>0.45833333333333331</v>
      </c>
      <c r="J185" s="131">
        <f t="shared" si="136"/>
        <v>0.6875</v>
      </c>
      <c r="K185" s="156">
        <f t="shared" si="137"/>
        <v>90514.545454545456</v>
      </c>
      <c r="L185" s="536"/>
      <c r="M185" s="226" t="s">
        <v>103</v>
      </c>
      <c r="N185" s="121">
        <v>93</v>
      </c>
      <c r="O185" s="130">
        <v>54</v>
      </c>
      <c r="P185" s="130">
        <v>5330830</v>
      </c>
      <c r="Q185" s="131">
        <f t="shared" si="186"/>
        <v>0.35294117647058826</v>
      </c>
      <c r="R185" s="131">
        <f t="shared" si="138"/>
        <v>0.58064516129032262</v>
      </c>
      <c r="S185" s="125">
        <f t="shared" si="139"/>
        <v>98719.074074074073</v>
      </c>
      <c r="T185" s="536"/>
      <c r="U185" s="226" t="s">
        <v>103</v>
      </c>
      <c r="V185" s="121">
        <v>4934</v>
      </c>
      <c r="W185" s="130">
        <v>3051</v>
      </c>
      <c r="X185" s="130">
        <v>229922050</v>
      </c>
      <c r="Y185" s="131">
        <f t="shared" si="187"/>
        <v>0.37284614444580227</v>
      </c>
      <c r="Z185" s="131">
        <f t="shared" si="140"/>
        <v>0.61836238346169436</v>
      </c>
      <c r="AA185" s="130">
        <f t="shared" si="141"/>
        <v>75359.570632579489</v>
      </c>
      <c r="AB185" s="536"/>
      <c r="AC185" s="226" t="s">
        <v>103</v>
      </c>
      <c r="AD185" s="121">
        <v>4667</v>
      </c>
      <c r="AE185" s="130">
        <v>2914</v>
      </c>
      <c r="AF185" s="130">
        <v>243236840</v>
      </c>
      <c r="AG185" s="131">
        <f t="shared" si="188"/>
        <v>0.40287570855799809</v>
      </c>
      <c r="AH185" s="131">
        <f t="shared" si="142"/>
        <v>0.62438397257338762</v>
      </c>
      <c r="AI185" s="125">
        <f t="shared" si="143"/>
        <v>83471.805078929305</v>
      </c>
      <c r="AJ185" s="536"/>
      <c r="AK185" s="226" t="s">
        <v>103</v>
      </c>
      <c r="AL185" s="121">
        <v>3426</v>
      </c>
      <c r="AM185" s="130">
        <v>2016</v>
      </c>
      <c r="AN185" s="130">
        <v>182371080</v>
      </c>
      <c r="AO185" s="131">
        <f t="shared" si="189"/>
        <v>0.36869056327724947</v>
      </c>
      <c r="AP185" s="131">
        <f t="shared" si="144"/>
        <v>0.58844133099824869</v>
      </c>
      <c r="AQ185" s="125">
        <f t="shared" si="145"/>
        <v>90461.845238095237</v>
      </c>
      <c r="AR185" s="536"/>
      <c r="AS185" s="226" t="s">
        <v>103</v>
      </c>
      <c r="AT185" s="121">
        <v>1965</v>
      </c>
      <c r="AU185" s="130">
        <v>1145</v>
      </c>
      <c r="AV185" s="130">
        <v>109755020</v>
      </c>
      <c r="AW185" s="131">
        <f t="shared" si="190"/>
        <v>0.34508740204942734</v>
      </c>
      <c r="AX185" s="131">
        <f t="shared" si="146"/>
        <v>0.58269720101781175</v>
      </c>
      <c r="AY185" s="130">
        <f t="shared" si="147"/>
        <v>95855.912663755458</v>
      </c>
      <c r="AZ185" s="536"/>
      <c r="BA185" s="226" t="s">
        <v>103</v>
      </c>
      <c r="BB185" s="121">
        <v>697</v>
      </c>
      <c r="BC185" s="130">
        <v>393</v>
      </c>
      <c r="BD185" s="130">
        <v>42250070</v>
      </c>
      <c r="BE185" s="131">
        <f t="shared" si="191"/>
        <v>0.25436893203883493</v>
      </c>
      <c r="BF185" s="131">
        <f t="shared" si="148"/>
        <v>0.56384505021520803</v>
      </c>
      <c r="BG185" s="156">
        <f t="shared" si="149"/>
        <v>107506.53944020356</v>
      </c>
      <c r="BH185" s="536"/>
      <c r="BI185" s="226" t="s">
        <v>103</v>
      </c>
      <c r="BJ185" s="121">
        <f t="shared" si="150"/>
        <v>15814</v>
      </c>
      <c r="BK185" s="130">
        <f t="shared" si="134"/>
        <v>9595</v>
      </c>
      <c r="BL185" s="130">
        <f t="shared" si="135"/>
        <v>814857210</v>
      </c>
      <c r="BM185" s="131">
        <f t="shared" si="192"/>
        <v>0.36977801757360873</v>
      </c>
      <c r="BN185" s="131">
        <f t="shared" si="151"/>
        <v>0.60674086252687487</v>
      </c>
      <c r="BO185" s="130">
        <f t="shared" si="152"/>
        <v>84925.191245440335</v>
      </c>
      <c r="BP185" s="182"/>
    </row>
    <row r="186" spans="2:68" s="75" customFormat="1">
      <c r="B186" s="546"/>
      <c r="C186" s="549"/>
      <c r="D186" s="536"/>
      <c r="E186" s="226" t="s">
        <v>106</v>
      </c>
      <c r="F186" s="121">
        <v>14</v>
      </c>
      <c r="G186" s="130">
        <v>9</v>
      </c>
      <c r="H186" s="130">
        <v>857790</v>
      </c>
      <c r="I186" s="131">
        <f t="shared" si="185"/>
        <v>0.1875</v>
      </c>
      <c r="J186" s="131">
        <f t="shared" si="136"/>
        <v>0.6428571428571429</v>
      </c>
      <c r="K186" s="156">
        <f t="shared" si="137"/>
        <v>95310</v>
      </c>
      <c r="L186" s="536"/>
      <c r="M186" s="226" t="s">
        <v>106</v>
      </c>
      <c r="N186" s="121">
        <v>44</v>
      </c>
      <c r="O186" s="130">
        <v>25</v>
      </c>
      <c r="P186" s="130">
        <v>2722980</v>
      </c>
      <c r="Q186" s="131">
        <f t="shared" si="186"/>
        <v>0.16339869281045752</v>
      </c>
      <c r="R186" s="131">
        <f t="shared" si="138"/>
        <v>0.56818181818181823</v>
      </c>
      <c r="S186" s="125">
        <f t="shared" si="139"/>
        <v>108919.2</v>
      </c>
      <c r="T186" s="536"/>
      <c r="U186" s="226" t="s">
        <v>106</v>
      </c>
      <c r="V186" s="121">
        <v>1885</v>
      </c>
      <c r="W186" s="130">
        <v>1215</v>
      </c>
      <c r="X186" s="130">
        <v>94731070</v>
      </c>
      <c r="Y186" s="131">
        <f t="shared" si="187"/>
        <v>0.14847855309788585</v>
      </c>
      <c r="Z186" s="131">
        <f t="shared" si="140"/>
        <v>0.64456233421750664</v>
      </c>
      <c r="AA186" s="130">
        <f t="shared" si="141"/>
        <v>77967.95884773662</v>
      </c>
      <c r="AB186" s="536"/>
      <c r="AC186" s="226" t="s">
        <v>106</v>
      </c>
      <c r="AD186" s="121">
        <v>2042</v>
      </c>
      <c r="AE186" s="130">
        <v>1331</v>
      </c>
      <c r="AF186" s="130">
        <v>113150050</v>
      </c>
      <c r="AG186" s="131">
        <f t="shared" si="188"/>
        <v>0.18401769666804921</v>
      </c>
      <c r="AH186" s="131">
        <f t="shared" si="142"/>
        <v>0.65181194906953965</v>
      </c>
      <c r="AI186" s="125">
        <f t="shared" si="143"/>
        <v>85011.307287753574</v>
      </c>
      <c r="AJ186" s="536"/>
      <c r="AK186" s="226" t="s">
        <v>106</v>
      </c>
      <c r="AL186" s="121">
        <v>1584</v>
      </c>
      <c r="AM186" s="130">
        <v>934</v>
      </c>
      <c r="AN186" s="130">
        <v>80628870</v>
      </c>
      <c r="AO186" s="131">
        <f t="shared" si="189"/>
        <v>0.17081199707388442</v>
      </c>
      <c r="AP186" s="131">
        <f t="shared" si="144"/>
        <v>0.58964646464646464</v>
      </c>
      <c r="AQ186" s="125">
        <f t="shared" si="145"/>
        <v>86326.413276231266</v>
      </c>
      <c r="AR186" s="536"/>
      <c r="AS186" s="226" t="s">
        <v>106</v>
      </c>
      <c r="AT186" s="121">
        <v>914</v>
      </c>
      <c r="AU186" s="130">
        <v>564</v>
      </c>
      <c r="AV186" s="130">
        <v>54662510</v>
      </c>
      <c r="AW186" s="131">
        <f t="shared" si="190"/>
        <v>0.16998191681735986</v>
      </c>
      <c r="AX186" s="131">
        <f t="shared" si="146"/>
        <v>0.61706783369803064</v>
      </c>
      <c r="AY186" s="130">
        <f t="shared" si="147"/>
        <v>96919.343971631199</v>
      </c>
      <c r="AZ186" s="536"/>
      <c r="BA186" s="226" t="s">
        <v>106</v>
      </c>
      <c r="BB186" s="121">
        <v>344</v>
      </c>
      <c r="BC186" s="130">
        <v>191</v>
      </c>
      <c r="BD186" s="130">
        <v>22163640</v>
      </c>
      <c r="BE186" s="131">
        <f t="shared" si="191"/>
        <v>0.12362459546925567</v>
      </c>
      <c r="BF186" s="131">
        <f t="shared" si="148"/>
        <v>0.55523255813953487</v>
      </c>
      <c r="BG186" s="156">
        <f t="shared" si="149"/>
        <v>116040</v>
      </c>
      <c r="BH186" s="536"/>
      <c r="BI186" s="226" t="s">
        <v>106</v>
      </c>
      <c r="BJ186" s="121">
        <f t="shared" si="150"/>
        <v>6827</v>
      </c>
      <c r="BK186" s="130">
        <f t="shared" si="134"/>
        <v>4269</v>
      </c>
      <c r="BL186" s="130">
        <f t="shared" si="135"/>
        <v>368916910</v>
      </c>
      <c r="BM186" s="131">
        <f t="shared" si="192"/>
        <v>0.16452135039309387</v>
      </c>
      <c r="BN186" s="131">
        <f t="shared" si="151"/>
        <v>0.62531126409843274</v>
      </c>
      <c r="BO186" s="130">
        <f t="shared" si="152"/>
        <v>86417.64113375498</v>
      </c>
      <c r="BP186" s="182"/>
    </row>
    <row r="187" spans="2:68" s="75" customFormat="1">
      <c r="B187" s="546"/>
      <c r="C187" s="549"/>
      <c r="D187" s="536"/>
      <c r="E187" s="226" t="s">
        <v>119</v>
      </c>
      <c r="F187" s="121">
        <v>16</v>
      </c>
      <c r="G187" s="130">
        <v>11</v>
      </c>
      <c r="H187" s="130">
        <v>1737770</v>
      </c>
      <c r="I187" s="131">
        <f t="shared" si="185"/>
        <v>0.22916666666666666</v>
      </c>
      <c r="J187" s="131">
        <f t="shared" si="136"/>
        <v>0.6875</v>
      </c>
      <c r="K187" s="156">
        <f t="shared" si="137"/>
        <v>157979.09090909091</v>
      </c>
      <c r="L187" s="536"/>
      <c r="M187" s="226" t="s">
        <v>119</v>
      </c>
      <c r="N187" s="121">
        <v>56</v>
      </c>
      <c r="O187" s="130">
        <v>24</v>
      </c>
      <c r="P187" s="130">
        <v>2769580</v>
      </c>
      <c r="Q187" s="131">
        <f t="shared" si="186"/>
        <v>0.15686274509803921</v>
      </c>
      <c r="R187" s="131">
        <f t="shared" si="138"/>
        <v>0.42857142857142855</v>
      </c>
      <c r="S187" s="125">
        <f t="shared" si="139"/>
        <v>115399.16666666667</v>
      </c>
      <c r="T187" s="536"/>
      <c r="U187" s="226" t="s">
        <v>119</v>
      </c>
      <c r="V187" s="121">
        <v>1873</v>
      </c>
      <c r="W187" s="130">
        <v>1211</v>
      </c>
      <c r="X187" s="130">
        <v>93976740</v>
      </c>
      <c r="Y187" s="131">
        <f t="shared" si="187"/>
        <v>0.14798973481608213</v>
      </c>
      <c r="Z187" s="131">
        <f t="shared" si="140"/>
        <v>0.64655632674853181</v>
      </c>
      <c r="AA187" s="130">
        <f t="shared" si="141"/>
        <v>77602.592898431045</v>
      </c>
      <c r="AB187" s="536"/>
      <c r="AC187" s="226" t="s">
        <v>119</v>
      </c>
      <c r="AD187" s="121">
        <v>2156</v>
      </c>
      <c r="AE187" s="130">
        <v>1376</v>
      </c>
      <c r="AF187" s="130">
        <v>119194710</v>
      </c>
      <c r="AG187" s="131">
        <f t="shared" si="188"/>
        <v>0.19023918152910271</v>
      </c>
      <c r="AH187" s="131">
        <f t="shared" si="142"/>
        <v>0.63821892393320967</v>
      </c>
      <c r="AI187" s="125">
        <f t="shared" si="143"/>
        <v>86624.0625</v>
      </c>
      <c r="AJ187" s="536"/>
      <c r="AK187" s="226" t="s">
        <v>119</v>
      </c>
      <c r="AL187" s="121">
        <v>1733</v>
      </c>
      <c r="AM187" s="130">
        <v>1057</v>
      </c>
      <c r="AN187" s="130">
        <v>96067080</v>
      </c>
      <c r="AO187" s="131">
        <f t="shared" si="189"/>
        <v>0.193306510607169</v>
      </c>
      <c r="AP187" s="131">
        <f t="shared" si="144"/>
        <v>0.60992498557414887</v>
      </c>
      <c r="AQ187" s="125">
        <f t="shared" si="145"/>
        <v>90886.546830652791</v>
      </c>
      <c r="AR187" s="536"/>
      <c r="AS187" s="226" t="s">
        <v>119</v>
      </c>
      <c r="AT187" s="121">
        <v>985</v>
      </c>
      <c r="AU187" s="130">
        <v>607</v>
      </c>
      <c r="AV187" s="130">
        <v>56226000</v>
      </c>
      <c r="AW187" s="131">
        <f t="shared" si="190"/>
        <v>0.18294153104279687</v>
      </c>
      <c r="AX187" s="131">
        <f t="shared" si="146"/>
        <v>0.61624365482233501</v>
      </c>
      <c r="AY187" s="130">
        <f t="shared" si="147"/>
        <v>92629.324546952223</v>
      </c>
      <c r="AZ187" s="536"/>
      <c r="BA187" s="226" t="s">
        <v>119</v>
      </c>
      <c r="BB187" s="121">
        <v>333</v>
      </c>
      <c r="BC187" s="130">
        <v>196</v>
      </c>
      <c r="BD187" s="130">
        <v>22529260</v>
      </c>
      <c r="BE187" s="131">
        <f t="shared" si="191"/>
        <v>0.12686084142394821</v>
      </c>
      <c r="BF187" s="131">
        <f t="shared" si="148"/>
        <v>0.58858858858858853</v>
      </c>
      <c r="BG187" s="156">
        <f t="shared" si="149"/>
        <v>114945.20408163265</v>
      </c>
      <c r="BH187" s="536"/>
      <c r="BI187" s="226" t="s">
        <v>119</v>
      </c>
      <c r="BJ187" s="121">
        <f t="shared" si="150"/>
        <v>7152</v>
      </c>
      <c r="BK187" s="130">
        <f t="shared" si="134"/>
        <v>4482</v>
      </c>
      <c r="BL187" s="130">
        <f t="shared" si="135"/>
        <v>392501140</v>
      </c>
      <c r="BM187" s="131">
        <f t="shared" si="192"/>
        <v>0.17273007553568676</v>
      </c>
      <c r="BN187" s="131">
        <f t="shared" si="151"/>
        <v>0.62667785234899331</v>
      </c>
      <c r="BO187" s="130">
        <f t="shared" si="152"/>
        <v>87572.766622043724</v>
      </c>
      <c r="BP187" s="182"/>
    </row>
    <row r="188" spans="2:68" s="75" customFormat="1">
      <c r="B188" s="546"/>
      <c r="C188" s="549"/>
      <c r="D188" s="536"/>
      <c r="E188" s="226" t="s">
        <v>120</v>
      </c>
      <c r="F188" s="121">
        <v>13</v>
      </c>
      <c r="G188" s="130">
        <v>7</v>
      </c>
      <c r="H188" s="130">
        <v>616280</v>
      </c>
      <c r="I188" s="131">
        <f t="shared" si="185"/>
        <v>0.14583333333333334</v>
      </c>
      <c r="J188" s="131">
        <f t="shared" si="136"/>
        <v>0.53846153846153844</v>
      </c>
      <c r="K188" s="156">
        <f t="shared" si="137"/>
        <v>88040</v>
      </c>
      <c r="L188" s="536"/>
      <c r="M188" s="226" t="s">
        <v>120</v>
      </c>
      <c r="N188" s="121">
        <v>34</v>
      </c>
      <c r="O188" s="130">
        <v>16</v>
      </c>
      <c r="P188" s="130">
        <v>1601580</v>
      </c>
      <c r="Q188" s="131">
        <f t="shared" si="186"/>
        <v>0.10457516339869281</v>
      </c>
      <c r="R188" s="131">
        <f t="shared" si="138"/>
        <v>0.47058823529411764</v>
      </c>
      <c r="S188" s="125">
        <f t="shared" si="139"/>
        <v>100098.75</v>
      </c>
      <c r="T188" s="536"/>
      <c r="U188" s="226" t="s">
        <v>120</v>
      </c>
      <c r="V188" s="121">
        <v>935</v>
      </c>
      <c r="W188" s="130">
        <v>631</v>
      </c>
      <c r="X188" s="130">
        <v>49462640</v>
      </c>
      <c r="Y188" s="131">
        <f t="shared" si="187"/>
        <v>7.7111083954539902E-2</v>
      </c>
      <c r="Z188" s="131">
        <f t="shared" si="140"/>
        <v>0.67486631016042786</v>
      </c>
      <c r="AA188" s="130">
        <f t="shared" si="141"/>
        <v>78387.702060221869</v>
      </c>
      <c r="AB188" s="536"/>
      <c r="AC188" s="226" t="s">
        <v>120</v>
      </c>
      <c r="AD188" s="121">
        <v>1007</v>
      </c>
      <c r="AE188" s="130">
        <v>649</v>
      </c>
      <c r="AF188" s="130">
        <v>53670330</v>
      </c>
      <c r="AG188" s="131">
        <f t="shared" si="188"/>
        <v>8.9727637218304984E-2</v>
      </c>
      <c r="AH188" s="131">
        <f t="shared" si="142"/>
        <v>0.64448857994041708</v>
      </c>
      <c r="AI188" s="125">
        <f t="shared" si="143"/>
        <v>82696.964560862863</v>
      </c>
      <c r="AJ188" s="536"/>
      <c r="AK188" s="226" t="s">
        <v>120</v>
      </c>
      <c r="AL188" s="121">
        <v>658</v>
      </c>
      <c r="AM188" s="130">
        <v>415</v>
      </c>
      <c r="AN188" s="130">
        <v>37303480</v>
      </c>
      <c r="AO188" s="131">
        <f t="shared" si="189"/>
        <v>7.589612289685442E-2</v>
      </c>
      <c r="AP188" s="131">
        <f t="shared" si="144"/>
        <v>0.6306990881458967</v>
      </c>
      <c r="AQ188" s="125">
        <f t="shared" si="145"/>
        <v>89887.903614457828</v>
      </c>
      <c r="AR188" s="536"/>
      <c r="AS188" s="226" t="s">
        <v>120</v>
      </c>
      <c r="AT188" s="121">
        <v>321</v>
      </c>
      <c r="AU188" s="130">
        <v>197</v>
      </c>
      <c r="AV188" s="130">
        <v>15309530</v>
      </c>
      <c r="AW188" s="131">
        <f t="shared" si="190"/>
        <v>5.9373116335141654E-2</v>
      </c>
      <c r="AX188" s="131">
        <f t="shared" si="146"/>
        <v>0.61370716510903423</v>
      </c>
      <c r="AY188" s="130">
        <f t="shared" si="147"/>
        <v>77713.350253807104</v>
      </c>
      <c r="AZ188" s="536"/>
      <c r="BA188" s="226" t="s">
        <v>120</v>
      </c>
      <c r="BB188" s="121">
        <v>102</v>
      </c>
      <c r="BC188" s="130">
        <v>60</v>
      </c>
      <c r="BD188" s="130">
        <v>5870770</v>
      </c>
      <c r="BE188" s="131">
        <f t="shared" si="191"/>
        <v>3.8834951456310676E-2</v>
      </c>
      <c r="BF188" s="131">
        <f t="shared" si="148"/>
        <v>0.58823529411764708</v>
      </c>
      <c r="BG188" s="156">
        <f t="shared" si="149"/>
        <v>97846.166666666672</v>
      </c>
      <c r="BH188" s="536"/>
      <c r="BI188" s="226" t="s">
        <v>120</v>
      </c>
      <c r="BJ188" s="121">
        <f t="shared" si="150"/>
        <v>3070</v>
      </c>
      <c r="BK188" s="130">
        <f t="shared" si="134"/>
        <v>1975</v>
      </c>
      <c r="BL188" s="130">
        <f t="shared" si="135"/>
        <v>163834610</v>
      </c>
      <c r="BM188" s="131">
        <f t="shared" si="192"/>
        <v>7.6113765993525512E-2</v>
      </c>
      <c r="BN188" s="131">
        <f t="shared" si="151"/>
        <v>0.64332247557003253</v>
      </c>
      <c r="BO188" s="130">
        <f t="shared" si="152"/>
        <v>82954.232911392406</v>
      </c>
      <c r="BP188" s="182"/>
    </row>
    <row r="189" spans="2:68" s="75" customFormat="1">
      <c r="B189" s="546"/>
      <c r="C189" s="549"/>
      <c r="D189" s="536"/>
      <c r="E189" s="226" t="s">
        <v>121</v>
      </c>
      <c r="F189" s="121">
        <v>13</v>
      </c>
      <c r="G189" s="130">
        <v>6</v>
      </c>
      <c r="H189" s="130">
        <v>414160</v>
      </c>
      <c r="I189" s="131">
        <f t="shared" si="185"/>
        <v>0.125</v>
      </c>
      <c r="J189" s="131">
        <f t="shared" si="136"/>
        <v>0.46153846153846156</v>
      </c>
      <c r="K189" s="156">
        <f t="shared" si="137"/>
        <v>69026.666666666672</v>
      </c>
      <c r="L189" s="536"/>
      <c r="M189" s="226" t="s">
        <v>121</v>
      </c>
      <c r="N189" s="121">
        <v>28</v>
      </c>
      <c r="O189" s="130">
        <v>11</v>
      </c>
      <c r="P189" s="130">
        <v>1047750</v>
      </c>
      <c r="Q189" s="131">
        <f t="shared" si="186"/>
        <v>7.1895424836601302E-2</v>
      </c>
      <c r="R189" s="131">
        <f t="shared" si="138"/>
        <v>0.39285714285714285</v>
      </c>
      <c r="S189" s="125">
        <f t="shared" si="139"/>
        <v>95250</v>
      </c>
      <c r="T189" s="536"/>
      <c r="U189" s="226" t="s">
        <v>121</v>
      </c>
      <c r="V189" s="121">
        <v>772</v>
      </c>
      <c r="W189" s="130">
        <v>482</v>
      </c>
      <c r="X189" s="130">
        <v>37779280</v>
      </c>
      <c r="Y189" s="131">
        <f t="shared" si="187"/>
        <v>5.8902602957350607E-2</v>
      </c>
      <c r="Z189" s="131">
        <f t="shared" si="140"/>
        <v>0.62435233160621761</v>
      </c>
      <c r="AA189" s="130">
        <f t="shared" si="141"/>
        <v>78380.248962655605</v>
      </c>
      <c r="AB189" s="536"/>
      <c r="AC189" s="226" t="s">
        <v>121</v>
      </c>
      <c r="AD189" s="121">
        <v>869</v>
      </c>
      <c r="AE189" s="130">
        <v>552</v>
      </c>
      <c r="AF189" s="130">
        <v>45490390</v>
      </c>
      <c r="AG189" s="131">
        <f t="shared" si="188"/>
        <v>7.631688096225632E-2</v>
      </c>
      <c r="AH189" s="131">
        <f t="shared" si="142"/>
        <v>0.63521288837744538</v>
      </c>
      <c r="AI189" s="125">
        <f t="shared" si="143"/>
        <v>82410.126811594208</v>
      </c>
      <c r="AJ189" s="536"/>
      <c r="AK189" s="226" t="s">
        <v>121</v>
      </c>
      <c r="AL189" s="121">
        <v>677</v>
      </c>
      <c r="AM189" s="130">
        <v>403</v>
      </c>
      <c r="AN189" s="130">
        <v>37549350</v>
      </c>
      <c r="AO189" s="131">
        <f t="shared" si="189"/>
        <v>7.3701536210680318E-2</v>
      </c>
      <c r="AP189" s="131">
        <f t="shared" si="144"/>
        <v>0.59527326440177253</v>
      </c>
      <c r="AQ189" s="125">
        <f t="shared" si="145"/>
        <v>93174.565756823824</v>
      </c>
      <c r="AR189" s="536"/>
      <c r="AS189" s="226" t="s">
        <v>121</v>
      </c>
      <c r="AT189" s="121">
        <v>453</v>
      </c>
      <c r="AU189" s="130">
        <v>266</v>
      </c>
      <c r="AV189" s="130">
        <v>25592900</v>
      </c>
      <c r="AW189" s="131">
        <f t="shared" si="190"/>
        <v>8.0168776371308023E-2</v>
      </c>
      <c r="AX189" s="131">
        <f t="shared" si="146"/>
        <v>0.58719646799116998</v>
      </c>
      <c r="AY189" s="130">
        <f t="shared" si="147"/>
        <v>96213.909774436092</v>
      </c>
      <c r="AZ189" s="536"/>
      <c r="BA189" s="226" t="s">
        <v>121</v>
      </c>
      <c r="BB189" s="121">
        <v>172</v>
      </c>
      <c r="BC189" s="130">
        <v>101</v>
      </c>
      <c r="BD189" s="130">
        <v>10658220</v>
      </c>
      <c r="BE189" s="131">
        <f t="shared" si="191"/>
        <v>6.5372168284789645E-2</v>
      </c>
      <c r="BF189" s="131">
        <f t="shared" si="148"/>
        <v>0.58720930232558144</v>
      </c>
      <c r="BG189" s="156">
        <f t="shared" si="149"/>
        <v>105526.93069306931</v>
      </c>
      <c r="BH189" s="536"/>
      <c r="BI189" s="226" t="s">
        <v>121</v>
      </c>
      <c r="BJ189" s="121">
        <f t="shared" si="150"/>
        <v>2984</v>
      </c>
      <c r="BK189" s="130">
        <f t="shared" si="134"/>
        <v>1821</v>
      </c>
      <c r="BL189" s="130">
        <f t="shared" si="135"/>
        <v>158532050</v>
      </c>
      <c r="BM189" s="131">
        <f t="shared" si="192"/>
        <v>7.0178819176815163E-2</v>
      </c>
      <c r="BN189" s="131">
        <f t="shared" si="151"/>
        <v>0.61025469168900803</v>
      </c>
      <c r="BO189" s="130">
        <f t="shared" si="152"/>
        <v>87057.688083470624</v>
      </c>
      <c r="BP189" s="182"/>
    </row>
    <row r="190" spans="2:68" s="75" customFormat="1">
      <c r="B190" s="546"/>
      <c r="C190" s="549"/>
      <c r="D190" s="536"/>
      <c r="E190" s="226" t="s">
        <v>122</v>
      </c>
      <c r="F190" s="121">
        <v>1</v>
      </c>
      <c r="G190" s="130">
        <v>1</v>
      </c>
      <c r="H190" s="130">
        <v>55690</v>
      </c>
      <c r="I190" s="131">
        <f t="shared" si="185"/>
        <v>2.0833333333333332E-2</v>
      </c>
      <c r="J190" s="131">
        <f t="shared" si="136"/>
        <v>1</v>
      </c>
      <c r="K190" s="156">
        <f t="shared" si="137"/>
        <v>55690</v>
      </c>
      <c r="L190" s="536"/>
      <c r="M190" s="226" t="s">
        <v>122</v>
      </c>
      <c r="N190" s="121">
        <v>9</v>
      </c>
      <c r="O190" s="130">
        <v>4</v>
      </c>
      <c r="P190" s="130">
        <v>891450</v>
      </c>
      <c r="Q190" s="131">
        <f t="shared" si="186"/>
        <v>2.6143790849673203E-2</v>
      </c>
      <c r="R190" s="131">
        <f t="shared" si="138"/>
        <v>0.44444444444444442</v>
      </c>
      <c r="S190" s="125">
        <f t="shared" si="139"/>
        <v>222862.5</v>
      </c>
      <c r="T190" s="536"/>
      <c r="U190" s="226" t="s">
        <v>122</v>
      </c>
      <c r="V190" s="121">
        <v>488</v>
      </c>
      <c r="W190" s="130">
        <v>336</v>
      </c>
      <c r="X190" s="130">
        <v>27871510</v>
      </c>
      <c r="Y190" s="131">
        <f t="shared" si="187"/>
        <v>4.1060735671514116E-2</v>
      </c>
      <c r="Z190" s="131">
        <f t="shared" si="140"/>
        <v>0.68852459016393441</v>
      </c>
      <c r="AA190" s="130">
        <f t="shared" si="141"/>
        <v>82950.922619047618</v>
      </c>
      <c r="AB190" s="536"/>
      <c r="AC190" s="226" t="s">
        <v>122</v>
      </c>
      <c r="AD190" s="121">
        <v>476</v>
      </c>
      <c r="AE190" s="130">
        <v>308</v>
      </c>
      <c r="AF190" s="130">
        <v>27130330</v>
      </c>
      <c r="AG190" s="131">
        <f t="shared" si="188"/>
        <v>4.2582607493432879E-2</v>
      </c>
      <c r="AH190" s="131">
        <f t="shared" si="142"/>
        <v>0.6470588235294118</v>
      </c>
      <c r="AI190" s="125">
        <f t="shared" si="143"/>
        <v>88085.487012987011</v>
      </c>
      <c r="AJ190" s="536"/>
      <c r="AK190" s="226" t="s">
        <v>122</v>
      </c>
      <c r="AL190" s="121">
        <v>388</v>
      </c>
      <c r="AM190" s="130">
        <v>244</v>
      </c>
      <c r="AN190" s="130">
        <v>26357050</v>
      </c>
      <c r="AO190" s="131">
        <f t="shared" si="189"/>
        <v>4.4623262618873442E-2</v>
      </c>
      <c r="AP190" s="131">
        <f t="shared" si="144"/>
        <v>0.62886597938144329</v>
      </c>
      <c r="AQ190" s="125">
        <f t="shared" si="145"/>
        <v>108020.69672131147</v>
      </c>
      <c r="AR190" s="536"/>
      <c r="AS190" s="226" t="s">
        <v>122</v>
      </c>
      <c r="AT190" s="121">
        <v>232</v>
      </c>
      <c r="AU190" s="130">
        <v>157</v>
      </c>
      <c r="AV190" s="130">
        <v>17210240</v>
      </c>
      <c r="AW190" s="131">
        <f t="shared" si="190"/>
        <v>4.7317661241711877E-2</v>
      </c>
      <c r="AX190" s="131">
        <f t="shared" si="146"/>
        <v>0.67672413793103448</v>
      </c>
      <c r="AY190" s="130">
        <f t="shared" si="147"/>
        <v>109619.36305732484</v>
      </c>
      <c r="AZ190" s="536"/>
      <c r="BA190" s="226" t="s">
        <v>122</v>
      </c>
      <c r="BB190" s="121">
        <v>64</v>
      </c>
      <c r="BC190" s="130">
        <v>41</v>
      </c>
      <c r="BD190" s="130">
        <v>5142060</v>
      </c>
      <c r="BE190" s="131">
        <f t="shared" si="191"/>
        <v>2.6537216828478965E-2</v>
      </c>
      <c r="BF190" s="131">
        <f t="shared" si="148"/>
        <v>0.640625</v>
      </c>
      <c r="BG190" s="156">
        <f t="shared" si="149"/>
        <v>125416.09756097561</v>
      </c>
      <c r="BH190" s="536"/>
      <c r="BI190" s="226" t="s">
        <v>122</v>
      </c>
      <c r="BJ190" s="121">
        <f t="shared" si="150"/>
        <v>1658</v>
      </c>
      <c r="BK190" s="130">
        <f t="shared" si="134"/>
        <v>1091</v>
      </c>
      <c r="BL190" s="130">
        <f t="shared" si="135"/>
        <v>104658330</v>
      </c>
      <c r="BM190" s="131">
        <f t="shared" si="192"/>
        <v>4.2045629720980422E-2</v>
      </c>
      <c r="BN190" s="131">
        <f t="shared" si="151"/>
        <v>0.65802171290711697</v>
      </c>
      <c r="BO190" s="130">
        <f t="shared" si="152"/>
        <v>95928.808432630613</v>
      </c>
      <c r="BP190" s="182"/>
    </row>
    <row r="191" spans="2:68" s="75" customFormat="1">
      <c r="B191" s="546"/>
      <c r="C191" s="549"/>
      <c r="D191" s="536"/>
      <c r="E191" s="226" t="s">
        <v>123</v>
      </c>
      <c r="F191" s="121">
        <v>23</v>
      </c>
      <c r="G191" s="130">
        <v>17</v>
      </c>
      <c r="H191" s="130">
        <v>2125850</v>
      </c>
      <c r="I191" s="131">
        <f t="shared" si="185"/>
        <v>0.35416666666666669</v>
      </c>
      <c r="J191" s="131">
        <f t="shared" si="136"/>
        <v>0.73913043478260865</v>
      </c>
      <c r="K191" s="156">
        <f t="shared" si="137"/>
        <v>125050</v>
      </c>
      <c r="L191" s="536"/>
      <c r="M191" s="226" t="s">
        <v>123</v>
      </c>
      <c r="N191" s="121">
        <v>58</v>
      </c>
      <c r="O191" s="130">
        <v>32</v>
      </c>
      <c r="P191" s="130">
        <v>4124980</v>
      </c>
      <c r="Q191" s="131">
        <f t="shared" si="186"/>
        <v>0.20915032679738563</v>
      </c>
      <c r="R191" s="131">
        <f t="shared" si="138"/>
        <v>0.55172413793103448</v>
      </c>
      <c r="S191" s="125">
        <f t="shared" si="139"/>
        <v>128905.625</v>
      </c>
      <c r="T191" s="536"/>
      <c r="U191" s="226" t="s">
        <v>123</v>
      </c>
      <c r="V191" s="121">
        <v>3425</v>
      </c>
      <c r="W191" s="130">
        <v>2326</v>
      </c>
      <c r="X191" s="130">
        <v>187034860</v>
      </c>
      <c r="Y191" s="131">
        <f t="shared" si="187"/>
        <v>0.28424783086887451</v>
      </c>
      <c r="Z191" s="131">
        <f t="shared" si="140"/>
        <v>0.67912408759124088</v>
      </c>
      <c r="AA191" s="130">
        <f t="shared" si="141"/>
        <v>80410.515907136709</v>
      </c>
      <c r="AB191" s="536"/>
      <c r="AC191" s="226" t="s">
        <v>123</v>
      </c>
      <c r="AD191" s="121">
        <v>3249</v>
      </c>
      <c r="AE191" s="130">
        <v>2155</v>
      </c>
      <c r="AF191" s="130">
        <v>181503920</v>
      </c>
      <c r="AG191" s="131">
        <f t="shared" si="188"/>
        <v>0.29793999723489561</v>
      </c>
      <c r="AH191" s="131">
        <f t="shared" si="142"/>
        <v>0.66328100954139735</v>
      </c>
      <c r="AI191" s="125">
        <f t="shared" si="143"/>
        <v>84224.556844547566</v>
      </c>
      <c r="AJ191" s="536"/>
      <c r="AK191" s="226" t="s">
        <v>123</v>
      </c>
      <c r="AL191" s="121">
        <v>2183</v>
      </c>
      <c r="AM191" s="130">
        <v>1356</v>
      </c>
      <c r="AN191" s="130">
        <v>122787830</v>
      </c>
      <c r="AO191" s="131">
        <f t="shared" si="189"/>
        <v>0.24798829553767374</v>
      </c>
      <c r="AP191" s="131">
        <f t="shared" si="144"/>
        <v>0.62116353641777367</v>
      </c>
      <c r="AQ191" s="125">
        <f t="shared" si="145"/>
        <v>90551.497050147489</v>
      </c>
      <c r="AR191" s="536"/>
      <c r="AS191" s="226" t="s">
        <v>123</v>
      </c>
      <c r="AT191" s="121">
        <v>1065</v>
      </c>
      <c r="AU191" s="130">
        <v>635</v>
      </c>
      <c r="AV191" s="130">
        <v>57960280</v>
      </c>
      <c r="AW191" s="131">
        <f t="shared" si="190"/>
        <v>0.19138034960819772</v>
      </c>
      <c r="AX191" s="131">
        <f t="shared" si="146"/>
        <v>0.59624413145539901</v>
      </c>
      <c r="AY191" s="130">
        <f t="shared" si="147"/>
        <v>91276.031496062991</v>
      </c>
      <c r="AZ191" s="536"/>
      <c r="BA191" s="226" t="s">
        <v>123</v>
      </c>
      <c r="BB191" s="121">
        <v>309</v>
      </c>
      <c r="BC191" s="130">
        <v>168</v>
      </c>
      <c r="BD191" s="130">
        <v>18303640</v>
      </c>
      <c r="BE191" s="131">
        <f t="shared" si="191"/>
        <v>0.1087378640776699</v>
      </c>
      <c r="BF191" s="131">
        <f t="shared" si="148"/>
        <v>0.5436893203883495</v>
      </c>
      <c r="BG191" s="156">
        <f t="shared" si="149"/>
        <v>108950.23809523809</v>
      </c>
      <c r="BH191" s="536"/>
      <c r="BI191" s="226" t="s">
        <v>123</v>
      </c>
      <c r="BJ191" s="121">
        <f t="shared" si="150"/>
        <v>10312</v>
      </c>
      <c r="BK191" s="130">
        <f t="shared" si="134"/>
        <v>6689</v>
      </c>
      <c r="BL191" s="130">
        <f t="shared" si="135"/>
        <v>573841360</v>
      </c>
      <c r="BM191" s="131">
        <f t="shared" si="192"/>
        <v>0.2577848003699707</v>
      </c>
      <c r="BN191" s="131">
        <f t="shared" si="151"/>
        <v>0.64866175329712961</v>
      </c>
      <c r="BO191" s="130">
        <f t="shared" si="152"/>
        <v>85788.811481536846</v>
      </c>
      <c r="BP191" s="182"/>
    </row>
    <row r="192" spans="2:68" s="75" customFormat="1">
      <c r="B192" s="546"/>
      <c r="C192" s="549"/>
      <c r="D192" s="536"/>
      <c r="E192" s="226" t="s">
        <v>124</v>
      </c>
      <c r="F192" s="121">
        <v>7</v>
      </c>
      <c r="G192" s="130">
        <v>6</v>
      </c>
      <c r="H192" s="130">
        <v>506660</v>
      </c>
      <c r="I192" s="131">
        <f t="shared" si="185"/>
        <v>0.125</v>
      </c>
      <c r="J192" s="131">
        <f t="shared" si="136"/>
        <v>0.8571428571428571</v>
      </c>
      <c r="K192" s="156">
        <f t="shared" si="137"/>
        <v>84443.333333333328</v>
      </c>
      <c r="L192" s="536"/>
      <c r="M192" s="226" t="s">
        <v>124</v>
      </c>
      <c r="N192" s="121">
        <v>22</v>
      </c>
      <c r="O192" s="130">
        <v>9</v>
      </c>
      <c r="P192" s="130">
        <v>901150</v>
      </c>
      <c r="Q192" s="131">
        <f t="shared" si="186"/>
        <v>5.8823529411764705E-2</v>
      </c>
      <c r="R192" s="131">
        <f t="shared" si="138"/>
        <v>0.40909090909090912</v>
      </c>
      <c r="S192" s="125">
        <f t="shared" si="139"/>
        <v>100127.77777777778</v>
      </c>
      <c r="T192" s="536"/>
      <c r="U192" s="226" t="s">
        <v>124</v>
      </c>
      <c r="V192" s="121">
        <v>695</v>
      </c>
      <c r="W192" s="130">
        <v>435</v>
      </c>
      <c r="X192" s="130">
        <v>34294940</v>
      </c>
      <c r="Y192" s="131">
        <f t="shared" si="187"/>
        <v>5.3158988146156667E-2</v>
      </c>
      <c r="Z192" s="131">
        <f t="shared" si="140"/>
        <v>0.62589928057553956</v>
      </c>
      <c r="AA192" s="130">
        <f t="shared" si="141"/>
        <v>78838.942528735628</v>
      </c>
      <c r="AB192" s="536"/>
      <c r="AC192" s="226" t="s">
        <v>124</v>
      </c>
      <c r="AD192" s="121">
        <v>863</v>
      </c>
      <c r="AE192" s="130">
        <v>542</v>
      </c>
      <c r="AF192" s="130">
        <v>47445680</v>
      </c>
      <c r="AG192" s="131">
        <f t="shared" si="188"/>
        <v>7.4934328770911107E-2</v>
      </c>
      <c r="AH192" s="131">
        <f t="shared" si="142"/>
        <v>0.62804171494785632</v>
      </c>
      <c r="AI192" s="125">
        <f t="shared" si="143"/>
        <v>87538.154981549815</v>
      </c>
      <c r="AJ192" s="536"/>
      <c r="AK192" s="226" t="s">
        <v>124</v>
      </c>
      <c r="AL192" s="121">
        <v>694</v>
      </c>
      <c r="AM192" s="130">
        <v>413</v>
      </c>
      <c r="AN192" s="130">
        <v>40448430</v>
      </c>
      <c r="AO192" s="131">
        <f t="shared" si="189"/>
        <v>7.5530358449158744E-2</v>
      </c>
      <c r="AP192" s="131">
        <f t="shared" si="144"/>
        <v>0.59510086455331412</v>
      </c>
      <c r="AQ192" s="125">
        <f t="shared" si="145"/>
        <v>97938.087167070218</v>
      </c>
      <c r="AR192" s="536"/>
      <c r="AS192" s="226" t="s">
        <v>124</v>
      </c>
      <c r="AT192" s="121">
        <v>503</v>
      </c>
      <c r="AU192" s="130">
        <v>305</v>
      </c>
      <c r="AV192" s="130">
        <v>32559920</v>
      </c>
      <c r="AW192" s="131">
        <f t="shared" si="190"/>
        <v>9.1922845087402047E-2</v>
      </c>
      <c r="AX192" s="131">
        <f t="shared" si="146"/>
        <v>0.6063618290258449</v>
      </c>
      <c r="AY192" s="130">
        <f t="shared" si="147"/>
        <v>106753.83606557376</v>
      </c>
      <c r="AZ192" s="536"/>
      <c r="BA192" s="226" t="s">
        <v>124</v>
      </c>
      <c r="BB192" s="121">
        <v>220</v>
      </c>
      <c r="BC192" s="130">
        <v>125</v>
      </c>
      <c r="BD192" s="130">
        <v>14653470</v>
      </c>
      <c r="BE192" s="131">
        <f t="shared" si="191"/>
        <v>8.0906148867313912E-2</v>
      </c>
      <c r="BF192" s="131">
        <f t="shared" si="148"/>
        <v>0.56818181818181823</v>
      </c>
      <c r="BG192" s="156">
        <f t="shared" si="149"/>
        <v>117227.76</v>
      </c>
      <c r="BH192" s="536"/>
      <c r="BI192" s="226" t="s">
        <v>124</v>
      </c>
      <c r="BJ192" s="121">
        <f t="shared" si="150"/>
        <v>3004</v>
      </c>
      <c r="BK192" s="130">
        <f t="shared" si="134"/>
        <v>1835</v>
      </c>
      <c r="BL192" s="130">
        <f t="shared" si="135"/>
        <v>170810250</v>
      </c>
      <c r="BM192" s="131">
        <f t="shared" si="192"/>
        <v>7.0718359796516111E-2</v>
      </c>
      <c r="BN192" s="131">
        <f t="shared" si="151"/>
        <v>0.61085219707057259</v>
      </c>
      <c r="BO192" s="130">
        <f t="shared" si="152"/>
        <v>93084.604904632157</v>
      </c>
      <c r="BP192" s="182"/>
    </row>
    <row r="193" spans="2:68" s="75" customFormat="1">
      <c r="B193" s="546"/>
      <c r="C193" s="549"/>
      <c r="D193" s="536"/>
      <c r="E193" s="223" t="s">
        <v>117</v>
      </c>
      <c r="F193" s="121">
        <v>3</v>
      </c>
      <c r="G193" s="130">
        <v>3</v>
      </c>
      <c r="H193" s="130">
        <v>507300</v>
      </c>
      <c r="I193" s="131">
        <f t="shared" si="185"/>
        <v>6.25E-2</v>
      </c>
      <c r="J193" s="131">
        <f t="shared" si="136"/>
        <v>1</v>
      </c>
      <c r="K193" s="156">
        <f t="shared" si="137"/>
        <v>169100</v>
      </c>
      <c r="L193" s="536"/>
      <c r="M193" s="227" t="s">
        <v>117</v>
      </c>
      <c r="N193" s="121">
        <v>7</v>
      </c>
      <c r="O193" s="130">
        <v>4</v>
      </c>
      <c r="P193" s="130">
        <v>307500</v>
      </c>
      <c r="Q193" s="131">
        <f t="shared" si="186"/>
        <v>2.6143790849673203E-2</v>
      </c>
      <c r="R193" s="131">
        <f t="shared" si="138"/>
        <v>0.5714285714285714</v>
      </c>
      <c r="S193" s="125">
        <f t="shared" si="139"/>
        <v>76875</v>
      </c>
      <c r="T193" s="536"/>
      <c r="U193" s="227" t="s">
        <v>117</v>
      </c>
      <c r="V193" s="121">
        <v>678</v>
      </c>
      <c r="W193" s="130">
        <v>372</v>
      </c>
      <c r="X193" s="130">
        <v>25925910</v>
      </c>
      <c r="Y193" s="131">
        <f t="shared" si="187"/>
        <v>4.5460100207747767E-2</v>
      </c>
      <c r="Z193" s="131">
        <f t="shared" si="140"/>
        <v>0.54867256637168138</v>
      </c>
      <c r="AA193" s="130">
        <f t="shared" si="141"/>
        <v>69693.306451612909</v>
      </c>
      <c r="AB193" s="536"/>
      <c r="AC193" s="227" t="s">
        <v>117</v>
      </c>
      <c r="AD193" s="121">
        <v>344</v>
      </c>
      <c r="AE193" s="130">
        <v>216</v>
      </c>
      <c r="AF193" s="130">
        <v>16825260</v>
      </c>
      <c r="AG193" s="131">
        <f t="shared" si="188"/>
        <v>2.9863127333056821E-2</v>
      </c>
      <c r="AH193" s="131">
        <f t="shared" si="142"/>
        <v>0.62790697674418605</v>
      </c>
      <c r="AI193" s="125">
        <f t="shared" si="143"/>
        <v>77894.722222222219</v>
      </c>
      <c r="AJ193" s="536"/>
      <c r="AK193" s="227" t="s">
        <v>117</v>
      </c>
      <c r="AL193" s="121">
        <v>238</v>
      </c>
      <c r="AM193" s="130">
        <v>124</v>
      </c>
      <c r="AN193" s="130">
        <v>15002710</v>
      </c>
      <c r="AO193" s="131">
        <f t="shared" si="189"/>
        <v>2.2677395757132408E-2</v>
      </c>
      <c r="AP193" s="131">
        <f t="shared" si="144"/>
        <v>0.52100840336134457</v>
      </c>
      <c r="AQ193" s="125">
        <f t="shared" si="145"/>
        <v>120989.59677419355</v>
      </c>
      <c r="AR193" s="536"/>
      <c r="AS193" s="227" t="s">
        <v>117</v>
      </c>
      <c r="AT193" s="121">
        <v>122</v>
      </c>
      <c r="AU193" s="130">
        <v>54</v>
      </c>
      <c r="AV193" s="130">
        <v>8987870</v>
      </c>
      <c r="AW193" s="131">
        <f t="shared" si="190"/>
        <v>1.62748643761302E-2</v>
      </c>
      <c r="AX193" s="131">
        <f t="shared" si="146"/>
        <v>0.44262295081967212</v>
      </c>
      <c r="AY193" s="130">
        <f t="shared" si="147"/>
        <v>166442.03703703705</v>
      </c>
      <c r="AZ193" s="536"/>
      <c r="BA193" s="227" t="s">
        <v>117</v>
      </c>
      <c r="BB193" s="121">
        <v>68</v>
      </c>
      <c r="BC193" s="130">
        <v>29</v>
      </c>
      <c r="BD193" s="130">
        <v>3470880</v>
      </c>
      <c r="BE193" s="131">
        <f t="shared" si="191"/>
        <v>1.8770226537216828E-2</v>
      </c>
      <c r="BF193" s="131">
        <f t="shared" si="148"/>
        <v>0.4264705882352941</v>
      </c>
      <c r="BG193" s="156">
        <f t="shared" si="149"/>
        <v>119685.5172413793</v>
      </c>
      <c r="BH193" s="536"/>
      <c r="BI193" s="227" t="s">
        <v>117</v>
      </c>
      <c r="BJ193" s="121">
        <f t="shared" si="150"/>
        <v>1460</v>
      </c>
      <c r="BK193" s="130">
        <f t="shared" si="134"/>
        <v>802</v>
      </c>
      <c r="BL193" s="130">
        <f t="shared" si="135"/>
        <v>71027430</v>
      </c>
      <c r="BM193" s="131">
        <f t="shared" si="192"/>
        <v>3.0907969785725298E-2</v>
      </c>
      <c r="BN193" s="131">
        <f t="shared" si="151"/>
        <v>0.5493150684931507</v>
      </c>
      <c r="BO193" s="130">
        <f t="shared" si="152"/>
        <v>88562.880299251876</v>
      </c>
      <c r="BP193" s="182"/>
    </row>
    <row r="194" spans="2:68" s="75" customFormat="1">
      <c r="B194" s="546">
        <v>18</v>
      </c>
      <c r="C194" s="547" t="s">
        <v>55</v>
      </c>
      <c r="D194" s="539">
        <f>BS25</f>
        <v>27</v>
      </c>
      <c r="E194" s="224" t="s">
        <v>104</v>
      </c>
      <c r="F194" s="120">
        <v>15</v>
      </c>
      <c r="G194" s="128">
        <v>9</v>
      </c>
      <c r="H194" s="128">
        <v>1272670</v>
      </c>
      <c r="I194" s="129">
        <f>IFERROR(G194/$D$194,"-")</f>
        <v>0.33333333333333331</v>
      </c>
      <c r="J194" s="129">
        <f t="shared" si="136"/>
        <v>0.6</v>
      </c>
      <c r="K194" s="155">
        <f t="shared" si="137"/>
        <v>141407.77777777778</v>
      </c>
      <c r="L194" s="539">
        <f>BT25</f>
        <v>107</v>
      </c>
      <c r="M194" s="224" t="s">
        <v>104</v>
      </c>
      <c r="N194" s="120">
        <v>61</v>
      </c>
      <c r="O194" s="128">
        <v>43</v>
      </c>
      <c r="P194" s="128">
        <v>4541320</v>
      </c>
      <c r="Q194" s="129">
        <f>IFERROR(O194/$L$194,"-")</f>
        <v>0.40186915887850466</v>
      </c>
      <c r="R194" s="129">
        <f t="shared" si="138"/>
        <v>0.70491803278688525</v>
      </c>
      <c r="S194" s="124">
        <f t="shared" si="139"/>
        <v>105612.09302325582</v>
      </c>
      <c r="T194" s="539">
        <f>BU25</f>
        <v>7159</v>
      </c>
      <c r="U194" s="224" t="s">
        <v>104</v>
      </c>
      <c r="V194" s="120">
        <v>3412</v>
      </c>
      <c r="W194" s="128">
        <v>2195</v>
      </c>
      <c r="X194" s="128">
        <v>174240820</v>
      </c>
      <c r="Y194" s="129">
        <f>IFERROR(W194/$T$194,"-")</f>
        <v>0.30660706802626064</v>
      </c>
      <c r="Z194" s="129">
        <f t="shared" si="140"/>
        <v>0.64331770222743256</v>
      </c>
      <c r="AA194" s="128">
        <f t="shared" si="141"/>
        <v>79380.783599088842</v>
      </c>
      <c r="AB194" s="539">
        <f>BV25</f>
        <v>6564</v>
      </c>
      <c r="AC194" s="224" t="s">
        <v>104</v>
      </c>
      <c r="AD194" s="120">
        <v>3394</v>
      </c>
      <c r="AE194" s="128">
        <v>2239</v>
      </c>
      <c r="AF194" s="128">
        <v>203277280</v>
      </c>
      <c r="AG194" s="129">
        <f>IFERROR(AE194/$AB$194,"-")</f>
        <v>0.341102985984156</v>
      </c>
      <c r="AH194" s="129">
        <f t="shared" si="142"/>
        <v>0.65969357690041253</v>
      </c>
      <c r="AI194" s="124">
        <f t="shared" si="143"/>
        <v>90789.316659222866</v>
      </c>
      <c r="AJ194" s="539">
        <f>BW25</f>
        <v>5067</v>
      </c>
      <c r="AK194" s="224" t="s">
        <v>104</v>
      </c>
      <c r="AL194" s="120">
        <v>2514</v>
      </c>
      <c r="AM194" s="128">
        <v>1574</v>
      </c>
      <c r="AN194" s="128">
        <v>163728760</v>
      </c>
      <c r="AO194" s="129">
        <f>IFERROR(AM194/$AJ$194,"-")</f>
        <v>0.31063745806196963</v>
      </c>
      <c r="AP194" s="129">
        <f t="shared" si="144"/>
        <v>0.62609387430389818</v>
      </c>
      <c r="AQ194" s="124">
        <f t="shared" si="145"/>
        <v>104020.81321473952</v>
      </c>
      <c r="AR194" s="539">
        <f>BX25</f>
        <v>2929</v>
      </c>
      <c r="AS194" s="224" t="s">
        <v>104</v>
      </c>
      <c r="AT194" s="120">
        <v>1203</v>
      </c>
      <c r="AU194" s="128">
        <v>729</v>
      </c>
      <c r="AV194" s="128">
        <v>75007310</v>
      </c>
      <c r="AW194" s="129">
        <f>IFERROR(AU194/$AR$194,"-")</f>
        <v>0.24889040628200751</v>
      </c>
      <c r="AX194" s="129">
        <f t="shared" si="146"/>
        <v>0.6059850374064838</v>
      </c>
      <c r="AY194" s="128">
        <f t="shared" si="147"/>
        <v>102890.68587105624</v>
      </c>
      <c r="AZ194" s="539">
        <f>BY25</f>
        <v>1344</v>
      </c>
      <c r="BA194" s="224" t="s">
        <v>104</v>
      </c>
      <c r="BB194" s="120">
        <v>369</v>
      </c>
      <c r="BC194" s="128">
        <v>183</v>
      </c>
      <c r="BD194" s="128">
        <v>21869310</v>
      </c>
      <c r="BE194" s="129">
        <f>IFERROR(BC194/$AZ$194,"-")</f>
        <v>0.13616071428571427</v>
      </c>
      <c r="BF194" s="129">
        <f t="shared" si="148"/>
        <v>0.49593495934959347</v>
      </c>
      <c r="BG194" s="155">
        <f t="shared" si="149"/>
        <v>119504.4262295082</v>
      </c>
      <c r="BH194" s="539">
        <f>BZ25</f>
        <v>23197</v>
      </c>
      <c r="BI194" s="224" t="s">
        <v>104</v>
      </c>
      <c r="BJ194" s="120">
        <f t="shared" si="150"/>
        <v>10968</v>
      </c>
      <c r="BK194" s="128">
        <f t="shared" si="134"/>
        <v>6972</v>
      </c>
      <c r="BL194" s="128">
        <f t="shared" si="135"/>
        <v>643937470</v>
      </c>
      <c r="BM194" s="129">
        <f>IFERROR(BK194/$BH$194,"-")</f>
        <v>0.30055610639306807</v>
      </c>
      <c r="BN194" s="129">
        <f t="shared" si="151"/>
        <v>0.6356673960612691</v>
      </c>
      <c r="BO194" s="128">
        <f t="shared" si="152"/>
        <v>92360.509179575442</v>
      </c>
      <c r="BP194" s="182"/>
    </row>
    <row r="195" spans="2:68" s="75" customFormat="1">
      <c r="B195" s="546"/>
      <c r="C195" s="547"/>
      <c r="D195" s="539"/>
      <c r="E195" s="225" t="s">
        <v>136</v>
      </c>
      <c r="F195" s="121">
        <v>10</v>
      </c>
      <c r="G195" s="130">
        <v>6</v>
      </c>
      <c r="H195" s="130">
        <v>1136420</v>
      </c>
      <c r="I195" s="131">
        <f t="shared" ref="I195:I204" si="193">IFERROR(G195/$D$194,"-")</f>
        <v>0.22222222222222221</v>
      </c>
      <c r="J195" s="131">
        <f t="shared" si="136"/>
        <v>0.6</v>
      </c>
      <c r="K195" s="156">
        <f t="shared" si="137"/>
        <v>189403.33333333334</v>
      </c>
      <c r="L195" s="539"/>
      <c r="M195" s="225" t="s">
        <v>136</v>
      </c>
      <c r="N195" s="121">
        <v>45</v>
      </c>
      <c r="O195" s="130">
        <v>33</v>
      </c>
      <c r="P195" s="130">
        <v>2755510</v>
      </c>
      <c r="Q195" s="131">
        <f t="shared" ref="Q195:Q204" si="194">IFERROR(O195/$L$194,"-")</f>
        <v>0.30841121495327101</v>
      </c>
      <c r="R195" s="131">
        <f t="shared" si="138"/>
        <v>0.73333333333333328</v>
      </c>
      <c r="S195" s="125">
        <f t="shared" si="139"/>
        <v>83500.303030303025</v>
      </c>
      <c r="T195" s="539"/>
      <c r="U195" s="225" t="s">
        <v>136</v>
      </c>
      <c r="V195" s="121">
        <v>3192</v>
      </c>
      <c r="W195" s="130">
        <v>2067</v>
      </c>
      <c r="X195" s="130">
        <v>157754800</v>
      </c>
      <c r="Y195" s="131">
        <f t="shared" ref="Y195:Y204" si="195">IFERROR(W195/$T$194,"-")</f>
        <v>0.28872747590445591</v>
      </c>
      <c r="Z195" s="131">
        <f t="shared" si="140"/>
        <v>0.64755639097744366</v>
      </c>
      <c r="AA195" s="130">
        <f t="shared" si="141"/>
        <v>76320.657958393815</v>
      </c>
      <c r="AB195" s="539"/>
      <c r="AC195" s="225" t="s">
        <v>136</v>
      </c>
      <c r="AD195" s="121">
        <v>2927</v>
      </c>
      <c r="AE195" s="130">
        <v>1969</v>
      </c>
      <c r="AF195" s="130">
        <v>170881940</v>
      </c>
      <c r="AG195" s="131">
        <f t="shared" ref="AG195:AG204" si="196">IFERROR(AE195/$AB$194,"-")</f>
        <v>0.29996953077391836</v>
      </c>
      <c r="AH195" s="131">
        <f t="shared" si="142"/>
        <v>0.67270242569183469</v>
      </c>
      <c r="AI195" s="125">
        <f t="shared" si="143"/>
        <v>86786.155408836974</v>
      </c>
      <c r="AJ195" s="539"/>
      <c r="AK195" s="225" t="s">
        <v>136</v>
      </c>
      <c r="AL195" s="121">
        <v>1998</v>
      </c>
      <c r="AM195" s="130">
        <v>1274</v>
      </c>
      <c r="AN195" s="130">
        <v>117336470</v>
      </c>
      <c r="AO195" s="131">
        <f t="shared" ref="AO195:AO204" si="197">IFERROR(AM195/$AJ$194,"-")</f>
        <v>0.25143082691928165</v>
      </c>
      <c r="AP195" s="131">
        <f t="shared" si="144"/>
        <v>0.63763763763763759</v>
      </c>
      <c r="AQ195" s="125">
        <f t="shared" si="145"/>
        <v>92100.839874411307</v>
      </c>
      <c r="AR195" s="539"/>
      <c r="AS195" s="225" t="s">
        <v>136</v>
      </c>
      <c r="AT195" s="121">
        <v>942</v>
      </c>
      <c r="AU195" s="130">
        <v>548</v>
      </c>
      <c r="AV195" s="130">
        <v>52356220</v>
      </c>
      <c r="AW195" s="131">
        <f t="shared" ref="AW195:AW204" si="198">IFERROR(AU195/$AR$194,"-")</f>
        <v>0.18709457152611814</v>
      </c>
      <c r="AX195" s="131">
        <f t="shared" si="146"/>
        <v>0.58174097664543523</v>
      </c>
      <c r="AY195" s="130">
        <f t="shared" si="147"/>
        <v>95540.547445255477</v>
      </c>
      <c r="AZ195" s="539"/>
      <c r="BA195" s="225" t="s">
        <v>136</v>
      </c>
      <c r="BB195" s="121">
        <v>248</v>
      </c>
      <c r="BC195" s="130">
        <v>114</v>
      </c>
      <c r="BD195" s="130">
        <v>13653770</v>
      </c>
      <c r="BE195" s="131">
        <f t="shared" ref="BE195:BE204" si="199">IFERROR(BC195/$AZ$194,"-")</f>
        <v>8.4821428571428575E-2</v>
      </c>
      <c r="BF195" s="131">
        <f t="shared" si="148"/>
        <v>0.45967741935483869</v>
      </c>
      <c r="BG195" s="156">
        <f t="shared" si="149"/>
        <v>119769.91228070176</v>
      </c>
      <c r="BH195" s="539"/>
      <c r="BI195" s="225" t="s">
        <v>136</v>
      </c>
      <c r="BJ195" s="121">
        <f t="shared" si="150"/>
        <v>9362</v>
      </c>
      <c r="BK195" s="130">
        <f t="shared" si="134"/>
        <v>6011</v>
      </c>
      <c r="BL195" s="130">
        <f t="shared" si="135"/>
        <v>515875130</v>
      </c>
      <c r="BM195" s="131">
        <f t="shared" ref="BM195:BM204" si="200">IFERROR(BK195/$BH$194,"-")</f>
        <v>0.25912833556063286</v>
      </c>
      <c r="BN195" s="131">
        <f t="shared" si="151"/>
        <v>0.64206366161076689</v>
      </c>
      <c r="BO195" s="130">
        <f t="shared" si="152"/>
        <v>85821.848278156715</v>
      </c>
      <c r="BP195" s="182"/>
    </row>
    <row r="196" spans="2:68" s="75" customFormat="1">
      <c r="B196" s="546"/>
      <c r="C196" s="547"/>
      <c r="D196" s="539"/>
      <c r="E196" s="226" t="s">
        <v>103</v>
      </c>
      <c r="F196" s="121">
        <v>15</v>
      </c>
      <c r="G196" s="130">
        <v>7</v>
      </c>
      <c r="H196" s="130">
        <v>1226010</v>
      </c>
      <c r="I196" s="131">
        <f t="shared" si="193"/>
        <v>0.25925925925925924</v>
      </c>
      <c r="J196" s="131">
        <f t="shared" si="136"/>
        <v>0.46666666666666667</v>
      </c>
      <c r="K196" s="156">
        <f t="shared" si="137"/>
        <v>175144.28571428571</v>
      </c>
      <c r="L196" s="539"/>
      <c r="M196" s="226" t="s">
        <v>103</v>
      </c>
      <c r="N196" s="121">
        <v>63</v>
      </c>
      <c r="O196" s="130">
        <v>44</v>
      </c>
      <c r="P196" s="130">
        <v>4500930</v>
      </c>
      <c r="Q196" s="131">
        <f t="shared" si="194"/>
        <v>0.41121495327102803</v>
      </c>
      <c r="R196" s="131">
        <f t="shared" si="138"/>
        <v>0.69841269841269837</v>
      </c>
      <c r="S196" s="125">
        <f t="shared" si="139"/>
        <v>102293.86363636363</v>
      </c>
      <c r="T196" s="539"/>
      <c r="U196" s="226" t="s">
        <v>103</v>
      </c>
      <c r="V196" s="121">
        <v>4269</v>
      </c>
      <c r="W196" s="130">
        <v>2648</v>
      </c>
      <c r="X196" s="130">
        <v>209612310</v>
      </c>
      <c r="Y196" s="131">
        <f t="shared" si="195"/>
        <v>0.36988406201983515</v>
      </c>
      <c r="Z196" s="131">
        <f t="shared" si="140"/>
        <v>0.62028578121339895</v>
      </c>
      <c r="AA196" s="130">
        <f t="shared" si="141"/>
        <v>79158.727341389735</v>
      </c>
      <c r="AB196" s="539"/>
      <c r="AC196" s="226" t="s">
        <v>103</v>
      </c>
      <c r="AD196" s="121">
        <v>4153</v>
      </c>
      <c r="AE196" s="130">
        <v>2713</v>
      </c>
      <c r="AF196" s="130">
        <v>247747700</v>
      </c>
      <c r="AG196" s="131">
        <f t="shared" si="196"/>
        <v>0.41331505179768435</v>
      </c>
      <c r="AH196" s="131">
        <f t="shared" si="142"/>
        <v>0.65326270166144951</v>
      </c>
      <c r="AI196" s="125">
        <f t="shared" si="143"/>
        <v>91318.724659049025</v>
      </c>
      <c r="AJ196" s="539"/>
      <c r="AK196" s="226" t="s">
        <v>103</v>
      </c>
      <c r="AL196" s="121">
        <v>3275</v>
      </c>
      <c r="AM196" s="130">
        <v>2019</v>
      </c>
      <c r="AN196" s="130">
        <v>200936850</v>
      </c>
      <c r="AO196" s="131">
        <f t="shared" si="197"/>
        <v>0.39846062759029011</v>
      </c>
      <c r="AP196" s="131">
        <f t="shared" si="144"/>
        <v>0.61648854961832056</v>
      </c>
      <c r="AQ196" s="125">
        <f t="shared" si="145"/>
        <v>99522.956909361063</v>
      </c>
      <c r="AR196" s="539"/>
      <c r="AS196" s="226" t="s">
        <v>103</v>
      </c>
      <c r="AT196" s="121">
        <v>1786</v>
      </c>
      <c r="AU196" s="130">
        <v>1062</v>
      </c>
      <c r="AV196" s="130">
        <v>111865000</v>
      </c>
      <c r="AW196" s="131">
        <f t="shared" si="198"/>
        <v>0.36258108569477637</v>
      </c>
      <c r="AX196" s="131">
        <f t="shared" si="146"/>
        <v>0.59462486002239645</v>
      </c>
      <c r="AY196" s="130">
        <f t="shared" si="147"/>
        <v>105334.27495291902</v>
      </c>
      <c r="AZ196" s="539"/>
      <c r="BA196" s="226" t="s">
        <v>103</v>
      </c>
      <c r="BB196" s="121">
        <v>642</v>
      </c>
      <c r="BC196" s="130">
        <v>327</v>
      </c>
      <c r="BD196" s="130">
        <v>40569120</v>
      </c>
      <c r="BE196" s="131">
        <f t="shared" si="199"/>
        <v>0.24330357142857142</v>
      </c>
      <c r="BF196" s="131">
        <f t="shared" si="148"/>
        <v>0.50934579439252337</v>
      </c>
      <c r="BG196" s="156">
        <f t="shared" si="149"/>
        <v>124064.58715596331</v>
      </c>
      <c r="BH196" s="539"/>
      <c r="BI196" s="226" t="s">
        <v>103</v>
      </c>
      <c r="BJ196" s="121">
        <f t="shared" si="150"/>
        <v>14203</v>
      </c>
      <c r="BK196" s="130">
        <f t="shared" si="134"/>
        <v>8820</v>
      </c>
      <c r="BL196" s="130">
        <f t="shared" si="135"/>
        <v>816457920</v>
      </c>
      <c r="BM196" s="131">
        <f t="shared" si="200"/>
        <v>0.38022158037677284</v>
      </c>
      <c r="BN196" s="131">
        <f t="shared" si="151"/>
        <v>0.62099556431739777</v>
      </c>
      <c r="BO196" s="130">
        <f t="shared" si="152"/>
        <v>92568.925170068032</v>
      </c>
      <c r="BP196" s="182"/>
    </row>
    <row r="197" spans="2:68" s="75" customFormat="1">
      <c r="B197" s="546"/>
      <c r="C197" s="547"/>
      <c r="D197" s="539"/>
      <c r="E197" s="226" t="s">
        <v>106</v>
      </c>
      <c r="F197" s="121">
        <v>5</v>
      </c>
      <c r="G197" s="130">
        <v>4</v>
      </c>
      <c r="H197" s="130">
        <v>983960</v>
      </c>
      <c r="I197" s="131">
        <f t="shared" si="193"/>
        <v>0.14814814814814814</v>
      </c>
      <c r="J197" s="131">
        <f t="shared" si="136"/>
        <v>0.8</v>
      </c>
      <c r="K197" s="156">
        <f t="shared" si="137"/>
        <v>245990</v>
      </c>
      <c r="L197" s="539"/>
      <c r="M197" s="226" t="s">
        <v>106</v>
      </c>
      <c r="N197" s="121">
        <v>36</v>
      </c>
      <c r="O197" s="130">
        <v>22</v>
      </c>
      <c r="P197" s="130">
        <v>1596640</v>
      </c>
      <c r="Q197" s="131">
        <f t="shared" si="194"/>
        <v>0.20560747663551401</v>
      </c>
      <c r="R197" s="131">
        <f t="shared" si="138"/>
        <v>0.61111111111111116</v>
      </c>
      <c r="S197" s="125">
        <f t="shared" si="139"/>
        <v>72574.545454545456</v>
      </c>
      <c r="T197" s="539"/>
      <c r="U197" s="226" t="s">
        <v>106</v>
      </c>
      <c r="V197" s="121">
        <v>1391</v>
      </c>
      <c r="W197" s="130">
        <v>890</v>
      </c>
      <c r="X197" s="130">
        <v>75836870</v>
      </c>
      <c r="Y197" s="131">
        <f t="shared" si="195"/>
        <v>0.12431903897192345</v>
      </c>
      <c r="Z197" s="131">
        <f t="shared" si="140"/>
        <v>0.63982746225736875</v>
      </c>
      <c r="AA197" s="130">
        <f t="shared" si="141"/>
        <v>85209.966292134835</v>
      </c>
      <c r="AB197" s="539"/>
      <c r="AC197" s="226" t="s">
        <v>106</v>
      </c>
      <c r="AD197" s="121">
        <v>1541</v>
      </c>
      <c r="AE197" s="130">
        <v>1028</v>
      </c>
      <c r="AF197" s="130">
        <v>99503820</v>
      </c>
      <c r="AG197" s="131">
        <f t="shared" si="196"/>
        <v>0.15661182205971969</v>
      </c>
      <c r="AH197" s="131">
        <f t="shared" si="142"/>
        <v>0.66709928617780667</v>
      </c>
      <c r="AI197" s="125">
        <f t="shared" si="143"/>
        <v>96793.599221789889</v>
      </c>
      <c r="AJ197" s="539"/>
      <c r="AK197" s="226" t="s">
        <v>106</v>
      </c>
      <c r="AL197" s="121">
        <v>1308</v>
      </c>
      <c r="AM197" s="130">
        <v>834</v>
      </c>
      <c r="AN197" s="130">
        <v>81793930</v>
      </c>
      <c r="AO197" s="131">
        <f t="shared" si="197"/>
        <v>0.16459443457667258</v>
      </c>
      <c r="AP197" s="131">
        <f t="shared" si="144"/>
        <v>0.63761467889908252</v>
      </c>
      <c r="AQ197" s="125">
        <f t="shared" si="145"/>
        <v>98074.256594724226</v>
      </c>
      <c r="AR197" s="539"/>
      <c r="AS197" s="226" t="s">
        <v>106</v>
      </c>
      <c r="AT197" s="121">
        <v>764</v>
      </c>
      <c r="AU197" s="130">
        <v>446</v>
      </c>
      <c r="AV197" s="130">
        <v>46080060</v>
      </c>
      <c r="AW197" s="131">
        <f t="shared" si="198"/>
        <v>0.15227039945373846</v>
      </c>
      <c r="AX197" s="131">
        <f t="shared" si="146"/>
        <v>0.58376963350785338</v>
      </c>
      <c r="AY197" s="130">
        <f t="shared" si="147"/>
        <v>103318.52017937219</v>
      </c>
      <c r="AZ197" s="539"/>
      <c r="BA197" s="226" t="s">
        <v>106</v>
      </c>
      <c r="BB197" s="121">
        <v>277</v>
      </c>
      <c r="BC197" s="130">
        <v>142</v>
      </c>
      <c r="BD197" s="130">
        <v>17255510</v>
      </c>
      <c r="BE197" s="131">
        <f t="shared" si="199"/>
        <v>0.1056547619047619</v>
      </c>
      <c r="BF197" s="131">
        <f t="shared" si="148"/>
        <v>0.5126353790613718</v>
      </c>
      <c r="BG197" s="156">
        <f t="shared" si="149"/>
        <v>121517.67605633802</v>
      </c>
      <c r="BH197" s="539"/>
      <c r="BI197" s="226" t="s">
        <v>106</v>
      </c>
      <c r="BJ197" s="121">
        <f t="shared" si="150"/>
        <v>5322</v>
      </c>
      <c r="BK197" s="130">
        <f t="shared" si="134"/>
        <v>3366</v>
      </c>
      <c r="BL197" s="130">
        <f t="shared" si="135"/>
        <v>323050790</v>
      </c>
      <c r="BM197" s="131">
        <f t="shared" si="200"/>
        <v>0.14510497047031945</v>
      </c>
      <c r="BN197" s="131">
        <f t="shared" si="151"/>
        <v>0.63246899661781286</v>
      </c>
      <c r="BO197" s="130">
        <f t="shared" si="152"/>
        <v>95974.685086155674</v>
      </c>
      <c r="BP197" s="182"/>
    </row>
    <row r="198" spans="2:68" s="75" customFormat="1">
      <c r="B198" s="546"/>
      <c r="C198" s="547"/>
      <c r="D198" s="539"/>
      <c r="E198" s="226" t="s">
        <v>119</v>
      </c>
      <c r="F198" s="121">
        <v>5</v>
      </c>
      <c r="G198" s="130">
        <v>1</v>
      </c>
      <c r="H198" s="130">
        <v>154070</v>
      </c>
      <c r="I198" s="131">
        <f t="shared" si="193"/>
        <v>3.7037037037037035E-2</v>
      </c>
      <c r="J198" s="131">
        <f t="shared" si="136"/>
        <v>0.2</v>
      </c>
      <c r="K198" s="156">
        <f t="shared" si="137"/>
        <v>154070</v>
      </c>
      <c r="L198" s="539"/>
      <c r="M198" s="226" t="s">
        <v>119</v>
      </c>
      <c r="N198" s="121">
        <v>41</v>
      </c>
      <c r="O198" s="130">
        <v>30</v>
      </c>
      <c r="P198" s="130">
        <v>4131180</v>
      </c>
      <c r="Q198" s="131">
        <f t="shared" si="194"/>
        <v>0.28037383177570091</v>
      </c>
      <c r="R198" s="131">
        <f t="shared" si="138"/>
        <v>0.73170731707317072</v>
      </c>
      <c r="S198" s="125">
        <f t="shared" si="139"/>
        <v>137706</v>
      </c>
      <c r="T198" s="539"/>
      <c r="U198" s="226" t="s">
        <v>119</v>
      </c>
      <c r="V198" s="121">
        <v>1498</v>
      </c>
      <c r="W198" s="130">
        <v>982</v>
      </c>
      <c r="X198" s="130">
        <v>85558820</v>
      </c>
      <c r="Y198" s="131">
        <f t="shared" si="195"/>
        <v>0.13716999580947059</v>
      </c>
      <c r="Z198" s="131">
        <f t="shared" si="140"/>
        <v>0.65554072096128169</v>
      </c>
      <c r="AA198" s="130">
        <f t="shared" si="141"/>
        <v>87127.107942973525</v>
      </c>
      <c r="AB198" s="539"/>
      <c r="AC198" s="226" t="s">
        <v>119</v>
      </c>
      <c r="AD198" s="121">
        <v>1823</v>
      </c>
      <c r="AE198" s="130">
        <v>1195</v>
      </c>
      <c r="AF198" s="130">
        <v>114679020</v>
      </c>
      <c r="AG198" s="131">
        <f t="shared" si="196"/>
        <v>0.18205362583790372</v>
      </c>
      <c r="AH198" s="131">
        <f t="shared" si="142"/>
        <v>0.65551289083927589</v>
      </c>
      <c r="AI198" s="125">
        <f t="shared" si="143"/>
        <v>95965.707112970718</v>
      </c>
      <c r="AJ198" s="539"/>
      <c r="AK198" s="226" t="s">
        <v>119</v>
      </c>
      <c r="AL198" s="121">
        <v>1494</v>
      </c>
      <c r="AM198" s="130">
        <v>957</v>
      </c>
      <c r="AN198" s="130">
        <v>100193130</v>
      </c>
      <c r="AO198" s="131">
        <f t="shared" si="197"/>
        <v>0.18886915334517465</v>
      </c>
      <c r="AP198" s="131">
        <f t="shared" si="144"/>
        <v>0.64056224899598391</v>
      </c>
      <c r="AQ198" s="125">
        <f t="shared" si="145"/>
        <v>104695.01567398119</v>
      </c>
      <c r="AR198" s="539"/>
      <c r="AS198" s="226" t="s">
        <v>119</v>
      </c>
      <c r="AT198" s="121">
        <v>812</v>
      </c>
      <c r="AU198" s="130">
        <v>510</v>
      </c>
      <c r="AV198" s="130">
        <v>53629300</v>
      </c>
      <c r="AW198" s="131">
        <f t="shared" si="198"/>
        <v>0.17412086036189825</v>
      </c>
      <c r="AX198" s="131">
        <f t="shared" si="146"/>
        <v>0.6280788177339901</v>
      </c>
      <c r="AY198" s="130">
        <f t="shared" si="147"/>
        <v>105155.49019607843</v>
      </c>
      <c r="AZ198" s="539"/>
      <c r="BA198" s="226" t="s">
        <v>119</v>
      </c>
      <c r="BB198" s="121">
        <v>300</v>
      </c>
      <c r="BC198" s="130">
        <v>157</v>
      </c>
      <c r="BD198" s="130">
        <v>19224850</v>
      </c>
      <c r="BE198" s="131">
        <f t="shared" si="199"/>
        <v>0.11681547619047619</v>
      </c>
      <c r="BF198" s="131">
        <f t="shared" si="148"/>
        <v>0.52333333333333332</v>
      </c>
      <c r="BG198" s="156">
        <f t="shared" si="149"/>
        <v>122451.27388535033</v>
      </c>
      <c r="BH198" s="539"/>
      <c r="BI198" s="226" t="s">
        <v>119</v>
      </c>
      <c r="BJ198" s="121">
        <f t="shared" si="150"/>
        <v>5973</v>
      </c>
      <c r="BK198" s="130">
        <f t="shared" si="134"/>
        <v>3832</v>
      </c>
      <c r="BL198" s="130">
        <f t="shared" si="135"/>
        <v>377570370</v>
      </c>
      <c r="BM198" s="131">
        <f t="shared" si="200"/>
        <v>0.16519377505711946</v>
      </c>
      <c r="BN198" s="131">
        <f t="shared" si="151"/>
        <v>0.64155365812824372</v>
      </c>
      <c r="BO198" s="130">
        <f t="shared" si="152"/>
        <v>98530.889874739034</v>
      </c>
      <c r="BP198" s="182"/>
    </row>
    <row r="199" spans="2:68" s="75" customFormat="1">
      <c r="B199" s="546"/>
      <c r="C199" s="547"/>
      <c r="D199" s="539"/>
      <c r="E199" s="226" t="s">
        <v>120</v>
      </c>
      <c r="F199" s="121">
        <v>6</v>
      </c>
      <c r="G199" s="130">
        <v>4</v>
      </c>
      <c r="H199" s="130">
        <v>593110</v>
      </c>
      <c r="I199" s="131">
        <f t="shared" si="193"/>
        <v>0.14814814814814814</v>
      </c>
      <c r="J199" s="131">
        <f t="shared" si="136"/>
        <v>0.66666666666666663</v>
      </c>
      <c r="K199" s="156">
        <f t="shared" si="137"/>
        <v>148277.5</v>
      </c>
      <c r="L199" s="539"/>
      <c r="M199" s="226" t="s">
        <v>120</v>
      </c>
      <c r="N199" s="121">
        <v>19</v>
      </c>
      <c r="O199" s="130">
        <v>15</v>
      </c>
      <c r="P199" s="130">
        <v>1277960</v>
      </c>
      <c r="Q199" s="131">
        <f t="shared" si="194"/>
        <v>0.14018691588785046</v>
      </c>
      <c r="R199" s="131">
        <f t="shared" si="138"/>
        <v>0.78947368421052633</v>
      </c>
      <c r="S199" s="125">
        <f t="shared" si="139"/>
        <v>85197.333333333328</v>
      </c>
      <c r="T199" s="539"/>
      <c r="U199" s="226" t="s">
        <v>120</v>
      </c>
      <c r="V199" s="121">
        <v>816</v>
      </c>
      <c r="W199" s="130">
        <v>559</v>
      </c>
      <c r="X199" s="130">
        <v>49758260</v>
      </c>
      <c r="Y199" s="131">
        <f t="shared" si="195"/>
        <v>7.8083531219444058E-2</v>
      </c>
      <c r="Z199" s="131">
        <f t="shared" si="140"/>
        <v>0.68504901960784315</v>
      </c>
      <c r="AA199" s="130">
        <f t="shared" si="141"/>
        <v>89012.987477638642</v>
      </c>
      <c r="AB199" s="539"/>
      <c r="AC199" s="226" t="s">
        <v>120</v>
      </c>
      <c r="AD199" s="121">
        <v>845</v>
      </c>
      <c r="AE199" s="130">
        <v>583</v>
      </c>
      <c r="AF199" s="130">
        <v>62016350</v>
      </c>
      <c r="AG199" s="131">
        <f t="shared" si="196"/>
        <v>8.8817794028031694E-2</v>
      </c>
      <c r="AH199" s="131">
        <f t="shared" si="142"/>
        <v>0.68994082840236681</v>
      </c>
      <c r="AI199" s="125">
        <f t="shared" si="143"/>
        <v>106374.52830188679</v>
      </c>
      <c r="AJ199" s="539"/>
      <c r="AK199" s="226" t="s">
        <v>120</v>
      </c>
      <c r="AL199" s="121">
        <v>648</v>
      </c>
      <c r="AM199" s="130">
        <v>447</v>
      </c>
      <c r="AN199" s="130">
        <v>46952220</v>
      </c>
      <c r="AO199" s="131">
        <f t="shared" si="197"/>
        <v>8.8217880402605087E-2</v>
      </c>
      <c r="AP199" s="131">
        <f t="shared" si="144"/>
        <v>0.68981481481481477</v>
      </c>
      <c r="AQ199" s="125">
        <f t="shared" si="145"/>
        <v>105038.52348993288</v>
      </c>
      <c r="AR199" s="539"/>
      <c r="AS199" s="226" t="s">
        <v>120</v>
      </c>
      <c r="AT199" s="121">
        <v>348</v>
      </c>
      <c r="AU199" s="130">
        <v>219</v>
      </c>
      <c r="AV199" s="130">
        <v>23639600</v>
      </c>
      <c r="AW199" s="131">
        <f t="shared" si="198"/>
        <v>7.4769545920109245E-2</v>
      </c>
      <c r="AX199" s="131">
        <f t="shared" si="146"/>
        <v>0.62931034482758619</v>
      </c>
      <c r="AY199" s="130">
        <f t="shared" si="147"/>
        <v>107943.37899543378</v>
      </c>
      <c r="AZ199" s="539"/>
      <c r="BA199" s="226" t="s">
        <v>120</v>
      </c>
      <c r="BB199" s="121">
        <v>99</v>
      </c>
      <c r="BC199" s="130">
        <v>55</v>
      </c>
      <c r="BD199" s="130">
        <v>6676510</v>
      </c>
      <c r="BE199" s="131">
        <f t="shared" si="199"/>
        <v>4.0922619047619048E-2</v>
      </c>
      <c r="BF199" s="131">
        <f t="shared" si="148"/>
        <v>0.55555555555555558</v>
      </c>
      <c r="BG199" s="156">
        <f t="shared" si="149"/>
        <v>121391.09090909091</v>
      </c>
      <c r="BH199" s="539"/>
      <c r="BI199" s="226" t="s">
        <v>120</v>
      </c>
      <c r="BJ199" s="121">
        <f t="shared" si="150"/>
        <v>2781</v>
      </c>
      <c r="BK199" s="130">
        <f t="shared" ref="BK199:BK262" si="201">SUM(G199,O199,W199,AE199,AM199,AU199,BC199)</f>
        <v>1882</v>
      </c>
      <c r="BL199" s="130">
        <f t="shared" ref="BL199:BL262" si="202">SUM(H199,P199,X199,AF199,AN199,AV199,BD199)</f>
        <v>190914010</v>
      </c>
      <c r="BM199" s="131">
        <f t="shared" si="200"/>
        <v>8.1131180756132265E-2</v>
      </c>
      <c r="BN199" s="131">
        <f t="shared" si="151"/>
        <v>0.67673498741459903</v>
      </c>
      <c r="BO199" s="130">
        <f t="shared" si="152"/>
        <v>101442.08820403826</v>
      </c>
      <c r="BP199" s="182"/>
    </row>
    <row r="200" spans="2:68" s="75" customFormat="1">
      <c r="B200" s="546"/>
      <c r="C200" s="547"/>
      <c r="D200" s="539"/>
      <c r="E200" s="226" t="s">
        <v>121</v>
      </c>
      <c r="F200" s="121">
        <v>8</v>
      </c>
      <c r="G200" s="130">
        <v>4</v>
      </c>
      <c r="H200" s="130">
        <v>464810</v>
      </c>
      <c r="I200" s="131">
        <f t="shared" si="193"/>
        <v>0.14814814814814814</v>
      </c>
      <c r="J200" s="131">
        <f t="shared" ref="J200:J263" si="203">IFERROR(G200/F200,"-")</f>
        <v>0.5</v>
      </c>
      <c r="K200" s="156">
        <f t="shared" ref="K200:K263" si="204">IFERROR(H200/G200,"-")</f>
        <v>116202.5</v>
      </c>
      <c r="L200" s="539"/>
      <c r="M200" s="226" t="s">
        <v>121</v>
      </c>
      <c r="N200" s="121">
        <v>17</v>
      </c>
      <c r="O200" s="130">
        <v>10</v>
      </c>
      <c r="P200" s="130">
        <v>1247030</v>
      </c>
      <c r="Q200" s="131">
        <f t="shared" si="194"/>
        <v>9.3457943925233641E-2</v>
      </c>
      <c r="R200" s="131">
        <f t="shared" ref="R200:R263" si="205">IFERROR(O200/N200,"-")</f>
        <v>0.58823529411764708</v>
      </c>
      <c r="S200" s="125">
        <f t="shared" ref="S200:S263" si="206">IFERROR(P200/O200,"-")</f>
        <v>124703</v>
      </c>
      <c r="T200" s="539"/>
      <c r="U200" s="226" t="s">
        <v>121</v>
      </c>
      <c r="V200" s="121">
        <v>556</v>
      </c>
      <c r="W200" s="130">
        <v>336</v>
      </c>
      <c r="X200" s="130">
        <v>31570820</v>
      </c>
      <c r="Y200" s="131">
        <f t="shared" si="195"/>
        <v>4.6933929319737396E-2</v>
      </c>
      <c r="Z200" s="131">
        <f t="shared" ref="Z200:Z263" si="207">IFERROR(W200/V200,"-")</f>
        <v>0.60431654676258995</v>
      </c>
      <c r="AA200" s="130">
        <f t="shared" ref="AA200:AA263" si="208">IFERROR(X200/W200,"-")</f>
        <v>93960.773809523816</v>
      </c>
      <c r="AB200" s="539"/>
      <c r="AC200" s="226" t="s">
        <v>121</v>
      </c>
      <c r="AD200" s="121">
        <v>628</v>
      </c>
      <c r="AE200" s="130">
        <v>392</v>
      </c>
      <c r="AF200" s="130">
        <v>37007370</v>
      </c>
      <c r="AG200" s="131">
        <f t="shared" si="196"/>
        <v>5.9719683120048751E-2</v>
      </c>
      <c r="AH200" s="131">
        <f t="shared" ref="AH200:AH263" si="209">IFERROR(AE200/AD200,"-")</f>
        <v>0.62420382165605093</v>
      </c>
      <c r="AI200" s="125">
        <f t="shared" ref="AI200:AI263" si="210">IFERROR(AF200/AE200,"-")</f>
        <v>94406.556122448979</v>
      </c>
      <c r="AJ200" s="539"/>
      <c r="AK200" s="226" t="s">
        <v>121</v>
      </c>
      <c r="AL200" s="121">
        <v>618</v>
      </c>
      <c r="AM200" s="130">
        <v>375</v>
      </c>
      <c r="AN200" s="130">
        <v>39984180</v>
      </c>
      <c r="AO200" s="131">
        <f t="shared" si="197"/>
        <v>7.4008288928359978E-2</v>
      </c>
      <c r="AP200" s="131">
        <f t="shared" ref="AP200:AP263" si="211">IFERROR(AM200/AL200,"-")</f>
        <v>0.60679611650485432</v>
      </c>
      <c r="AQ200" s="125">
        <f t="shared" ref="AQ200:AQ263" si="212">IFERROR(AN200/AM200,"-")</f>
        <v>106624.48</v>
      </c>
      <c r="AR200" s="539"/>
      <c r="AS200" s="226" t="s">
        <v>121</v>
      </c>
      <c r="AT200" s="121">
        <v>411</v>
      </c>
      <c r="AU200" s="130">
        <v>224</v>
      </c>
      <c r="AV200" s="130">
        <v>23427300</v>
      </c>
      <c r="AW200" s="131">
        <f t="shared" si="198"/>
        <v>7.6476613178559236E-2</v>
      </c>
      <c r="AX200" s="131">
        <f t="shared" ref="AX200:AX263" si="213">IFERROR(AU200/AT200,"-")</f>
        <v>0.54501216545012166</v>
      </c>
      <c r="AY200" s="130">
        <f t="shared" ref="AY200:AY263" si="214">IFERROR(AV200/AU200,"-")</f>
        <v>104586.16071428571</v>
      </c>
      <c r="AZ200" s="539"/>
      <c r="BA200" s="226" t="s">
        <v>121</v>
      </c>
      <c r="BB200" s="121">
        <v>169</v>
      </c>
      <c r="BC200" s="130">
        <v>85</v>
      </c>
      <c r="BD200" s="130">
        <v>11721580</v>
      </c>
      <c r="BE200" s="131">
        <f t="shared" si="199"/>
        <v>6.3244047619047616E-2</v>
      </c>
      <c r="BF200" s="131">
        <f t="shared" ref="BF200:BF263" si="215">IFERROR(BC200/BB200,"-")</f>
        <v>0.50295857988165682</v>
      </c>
      <c r="BG200" s="156">
        <f t="shared" ref="BG200:BG263" si="216">IFERROR(BD200/BC200,"-")</f>
        <v>137900.9411764706</v>
      </c>
      <c r="BH200" s="539"/>
      <c r="BI200" s="226" t="s">
        <v>121</v>
      </c>
      <c r="BJ200" s="121">
        <f t="shared" ref="BJ200:BJ263" si="217">SUM(F200,N200,V200,AD200,AL200,AT200,BB200)</f>
        <v>2407</v>
      </c>
      <c r="BK200" s="130">
        <f t="shared" si="201"/>
        <v>1426</v>
      </c>
      <c r="BL200" s="130">
        <f t="shared" si="202"/>
        <v>145423090</v>
      </c>
      <c r="BM200" s="131">
        <f t="shared" si="200"/>
        <v>6.1473466396516789E-2</v>
      </c>
      <c r="BN200" s="131">
        <f t="shared" ref="BN200:BN263" si="218">IFERROR(BK200/BJ200,"-")</f>
        <v>0.59243872039883672</v>
      </c>
      <c r="BO200" s="130">
        <f t="shared" ref="BO200:BO263" si="219">IFERROR(BL200/BK200,"-")</f>
        <v>101979.72650771389</v>
      </c>
      <c r="BP200" s="182"/>
    </row>
    <row r="201" spans="2:68" s="75" customFormat="1">
      <c r="B201" s="546"/>
      <c r="C201" s="547"/>
      <c r="D201" s="539"/>
      <c r="E201" s="226" t="s">
        <v>122</v>
      </c>
      <c r="F201" s="121">
        <v>4</v>
      </c>
      <c r="G201" s="130">
        <v>2</v>
      </c>
      <c r="H201" s="130">
        <v>30980</v>
      </c>
      <c r="I201" s="131">
        <f t="shared" si="193"/>
        <v>7.407407407407407E-2</v>
      </c>
      <c r="J201" s="131">
        <f t="shared" si="203"/>
        <v>0.5</v>
      </c>
      <c r="K201" s="156">
        <f t="shared" si="204"/>
        <v>15490</v>
      </c>
      <c r="L201" s="539"/>
      <c r="M201" s="226" t="s">
        <v>122</v>
      </c>
      <c r="N201" s="121">
        <v>12</v>
      </c>
      <c r="O201" s="130">
        <v>7</v>
      </c>
      <c r="P201" s="130">
        <v>1256190</v>
      </c>
      <c r="Q201" s="131">
        <f t="shared" si="194"/>
        <v>6.5420560747663545E-2</v>
      </c>
      <c r="R201" s="131">
        <f t="shared" si="205"/>
        <v>0.58333333333333337</v>
      </c>
      <c r="S201" s="125">
        <f t="shared" si="206"/>
        <v>179455.71428571429</v>
      </c>
      <c r="T201" s="539"/>
      <c r="U201" s="226" t="s">
        <v>122</v>
      </c>
      <c r="V201" s="121">
        <v>373</v>
      </c>
      <c r="W201" s="130">
        <v>251</v>
      </c>
      <c r="X201" s="130">
        <v>22470630</v>
      </c>
      <c r="Y201" s="131">
        <f t="shared" si="195"/>
        <v>3.5060762676351442E-2</v>
      </c>
      <c r="Z201" s="131">
        <f t="shared" si="207"/>
        <v>0.67292225201072386</v>
      </c>
      <c r="AA201" s="130">
        <f t="shared" si="208"/>
        <v>89524.422310756971</v>
      </c>
      <c r="AB201" s="539"/>
      <c r="AC201" s="226" t="s">
        <v>122</v>
      </c>
      <c r="AD201" s="121">
        <v>395</v>
      </c>
      <c r="AE201" s="130">
        <v>292</v>
      </c>
      <c r="AF201" s="130">
        <v>25288780</v>
      </c>
      <c r="AG201" s="131">
        <f t="shared" si="196"/>
        <v>4.4485070079219986E-2</v>
      </c>
      <c r="AH201" s="131">
        <f t="shared" si="209"/>
        <v>0.73924050632911398</v>
      </c>
      <c r="AI201" s="125">
        <f t="shared" si="210"/>
        <v>86605.410958904104</v>
      </c>
      <c r="AJ201" s="539"/>
      <c r="AK201" s="226" t="s">
        <v>122</v>
      </c>
      <c r="AL201" s="121">
        <v>360</v>
      </c>
      <c r="AM201" s="130">
        <v>247</v>
      </c>
      <c r="AN201" s="130">
        <v>28955450</v>
      </c>
      <c r="AO201" s="131">
        <f t="shared" si="197"/>
        <v>4.8746792974146441E-2</v>
      </c>
      <c r="AP201" s="131">
        <f t="shared" si="211"/>
        <v>0.68611111111111112</v>
      </c>
      <c r="AQ201" s="125">
        <f t="shared" si="212"/>
        <v>117228.54251012146</v>
      </c>
      <c r="AR201" s="539"/>
      <c r="AS201" s="226" t="s">
        <v>122</v>
      </c>
      <c r="AT201" s="121">
        <v>189</v>
      </c>
      <c r="AU201" s="130">
        <v>121</v>
      </c>
      <c r="AV201" s="130">
        <v>14711860</v>
      </c>
      <c r="AW201" s="131">
        <f t="shared" si="198"/>
        <v>4.1311027654489588E-2</v>
      </c>
      <c r="AX201" s="131">
        <f t="shared" si="213"/>
        <v>0.64021164021164023</v>
      </c>
      <c r="AY201" s="130">
        <f t="shared" si="214"/>
        <v>121585.61983471074</v>
      </c>
      <c r="AZ201" s="539"/>
      <c r="BA201" s="226" t="s">
        <v>122</v>
      </c>
      <c r="BB201" s="121">
        <v>71</v>
      </c>
      <c r="BC201" s="130">
        <v>46</v>
      </c>
      <c r="BD201" s="130">
        <v>5903700</v>
      </c>
      <c r="BE201" s="131">
        <f t="shared" si="199"/>
        <v>3.4226190476190479E-2</v>
      </c>
      <c r="BF201" s="131">
        <f t="shared" si="215"/>
        <v>0.647887323943662</v>
      </c>
      <c r="BG201" s="156">
        <f t="shared" si="216"/>
        <v>128341.30434782608</v>
      </c>
      <c r="BH201" s="539"/>
      <c r="BI201" s="226" t="s">
        <v>122</v>
      </c>
      <c r="BJ201" s="121">
        <f t="shared" si="217"/>
        <v>1404</v>
      </c>
      <c r="BK201" s="130">
        <f t="shared" si="201"/>
        <v>966</v>
      </c>
      <c r="BL201" s="130">
        <f t="shared" si="202"/>
        <v>98617590</v>
      </c>
      <c r="BM201" s="131">
        <f t="shared" si="200"/>
        <v>4.1643315946027507E-2</v>
      </c>
      <c r="BN201" s="131">
        <f t="shared" si="218"/>
        <v>0.68803418803418803</v>
      </c>
      <c r="BO201" s="130">
        <f t="shared" si="219"/>
        <v>102088.60248447205</v>
      </c>
      <c r="BP201" s="182"/>
    </row>
    <row r="202" spans="2:68" s="75" customFormat="1">
      <c r="B202" s="546"/>
      <c r="C202" s="547"/>
      <c r="D202" s="539"/>
      <c r="E202" s="226" t="s">
        <v>123</v>
      </c>
      <c r="F202" s="121">
        <v>10</v>
      </c>
      <c r="G202" s="130">
        <v>5</v>
      </c>
      <c r="H202" s="130">
        <v>680090</v>
      </c>
      <c r="I202" s="131">
        <f t="shared" si="193"/>
        <v>0.18518518518518517</v>
      </c>
      <c r="J202" s="131">
        <f t="shared" si="203"/>
        <v>0.5</v>
      </c>
      <c r="K202" s="156">
        <f t="shared" si="204"/>
        <v>136018</v>
      </c>
      <c r="L202" s="539"/>
      <c r="M202" s="226" t="s">
        <v>123</v>
      </c>
      <c r="N202" s="121">
        <v>42</v>
      </c>
      <c r="O202" s="130">
        <v>26</v>
      </c>
      <c r="P202" s="130">
        <v>2808130</v>
      </c>
      <c r="Q202" s="131">
        <f t="shared" si="194"/>
        <v>0.24299065420560748</v>
      </c>
      <c r="R202" s="131">
        <f t="shared" si="205"/>
        <v>0.61904761904761907</v>
      </c>
      <c r="S202" s="125">
        <f t="shared" si="206"/>
        <v>108005</v>
      </c>
      <c r="T202" s="539"/>
      <c r="U202" s="226" t="s">
        <v>123</v>
      </c>
      <c r="V202" s="121">
        <v>2869</v>
      </c>
      <c r="W202" s="130">
        <v>1934</v>
      </c>
      <c r="X202" s="130">
        <v>157931850</v>
      </c>
      <c r="Y202" s="131">
        <f t="shared" si="195"/>
        <v>0.27014946221539321</v>
      </c>
      <c r="Z202" s="131">
        <f t="shared" si="207"/>
        <v>0.67410247472987106</v>
      </c>
      <c r="AA202" s="130">
        <f t="shared" si="208"/>
        <v>81660.729058945188</v>
      </c>
      <c r="AB202" s="539"/>
      <c r="AC202" s="226" t="s">
        <v>123</v>
      </c>
      <c r="AD202" s="121">
        <v>2784</v>
      </c>
      <c r="AE202" s="130">
        <v>1902</v>
      </c>
      <c r="AF202" s="130">
        <v>172437670</v>
      </c>
      <c r="AG202" s="131">
        <f t="shared" si="196"/>
        <v>0.28976234003656309</v>
      </c>
      <c r="AH202" s="131">
        <f t="shared" si="209"/>
        <v>0.68318965517241381</v>
      </c>
      <c r="AI202" s="125">
        <f t="shared" si="210"/>
        <v>90661.235541535221</v>
      </c>
      <c r="AJ202" s="539"/>
      <c r="AK202" s="226" t="s">
        <v>123</v>
      </c>
      <c r="AL202" s="121">
        <v>1987</v>
      </c>
      <c r="AM202" s="130">
        <v>1276</v>
      </c>
      <c r="AN202" s="130">
        <v>126595550</v>
      </c>
      <c r="AO202" s="131">
        <f t="shared" si="197"/>
        <v>0.2518255377935662</v>
      </c>
      <c r="AP202" s="131">
        <f t="shared" si="211"/>
        <v>0.64217413185707095</v>
      </c>
      <c r="AQ202" s="125">
        <f t="shared" si="212"/>
        <v>99212.81347962383</v>
      </c>
      <c r="AR202" s="539"/>
      <c r="AS202" s="226" t="s">
        <v>123</v>
      </c>
      <c r="AT202" s="121">
        <v>974</v>
      </c>
      <c r="AU202" s="130">
        <v>608</v>
      </c>
      <c r="AV202" s="130">
        <v>61254600</v>
      </c>
      <c r="AW202" s="131">
        <f t="shared" si="198"/>
        <v>0.20757937862751794</v>
      </c>
      <c r="AX202" s="131">
        <f t="shared" si="213"/>
        <v>0.62422997946611913</v>
      </c>
      <c r="AY202" s="130">
        <f t="shared" si="214"/>
        <v>100747.69736842105</v>
      </c>
      <c r="AZ202" s="539"/>
      <c r="BA202" s="226" t="s">
        <v>123</v>
      </c>
      <c r="BB202" s="121">
        <v>279</v>
      </c>
      <c r="BC202" s="130">
        <v>148</v>
      </c>
      <c r="BD202" s="130">
        <v>19174920</v>
      </c>
      <c r="BE202" s="131">
        <f t="shared" si="199"/>
        <v>0.11011904761904762</v>
      </c>
      <c r="BF202" s="131">
        <f t="shared" si="215"/>
        <v>0.53046594982078854</v>
      </c>
      <c r="BG202" s="156">
        <f t="shared" si="216"/>
        <v>129560.27027027027</v>
      </c>
      <c r="BH202" s="539"/>
      <c r="BI202" s="226" t="s">
        <v>123</v>
      </c>
      <c r="BJ202" s="121">
        <f t="shared" si="217"/>
        <v>8945</v>
      </c>
      <c r="BK202" s="130">
        <f t="shared" si="201"/>
        <v>5899</v>
      </c>
      <c r="BL202" s="130">
        <f t="shared" si="202"/>
        <v>540882810</v>
      </c>
      <c r="BM202" s="131">
        <f t="shared" si="200"/>
        <v>0.25430012501616589</v>
      </c>
      <c r="BN202" s="131">
        <f t="shared" si="218"/>
        <v>0.65947456679709338</v>
      </c>
      <c r="BO202" s="130">
        <f t="shared" si="219"/>
        <v>91690.593320901855</v>
      </c>
      <c r="BP202" s="182"/>
    </row>
    <row r="203" spans="2:68" s="75" customFormat="1">
      <c r="B203" s="546"/>
      <c r="C203" s="547"/>
      <c r="D203" s="539"/>
      <c r="E203" s="226" t="s">
        <v>124</v>
      </c>
      <c r="F203" s="121">
        <v>4</v>
      </c>
      <c r="G203" s="130">
        <v>3</v>
      </c>
      <c r="H203" s="130">
        <v>1016450</v>
      </c>
      <c r="I203" s="131">
        <f t="shared" si="193"/>
        <v>0.1111111111111111</v>
      </c>
      <c r="J203" s="131">
        <f t="shared" si="203"/>
        <v>0.75</v>
      </c>
      <c r="K203" s="156">
        <f t="shared" si="204"/>
        <v>338816.66666666669</v>
      </c>
      <c r="L203" s="539"/>
      <c r="M203" s="226" t="s">
        <v>124</v>
      </c>
      <c r="N203" s="121">
        <v>19</v>
      </c>
      <c r="O203" s="130">
        <v>12</v>
      </c>
      <c r="P203" s="130">
        <v>1895090</v>
      </c>
      <c r="Q203" s="131">
        <f t="shared" si="194"/>
        <v>0.11214953271028037</v>
      </c>
      <c r="R203" s="131">
        <f t="shared" si="205"/>
        <v>0.63157894736842102</v>
      </c>
      <c r="S203" s="125">
        <f t="shared" si="206"/>
        <v>157924.16666666666</v>
      </c>
      <c r="T203" s="539"/>
      <c r="U203" s="226" t="s">
        <v>124</v>
      </c>
      <c r="V203" s="121">
        <v>619</v>
      </c>
      <c r="W203" s="130">
        <v>398</v>
      </c>
      <c r="X203" s="130">
        <v>35905010</v>
      </c>
      <c r="Y203" s="131">
        <f t="shared" si="195"/>
        <v>5.5594356753736557E-2</v>
      </c>
      <c r="Z203" s="131">
        <f t="shared" si="207"/>
        <v>0.64297253634894991</v>
      </c>
      <c r="AA203" s="130">
        <f t="shared" si="208"/>
        <v>90213.592964824114</v>
      </c>
      <c r="AB203" s="539"/>
      <c r="AC203" s="226" t="s">
        <v>124</v>
      </c>
      <c r="AD203" s="121">
        <v>775</v>
      </c>
      <c r="AE203" s="130">
        <v>495</v>
      </c>
      <c r="AF203" s="130">
        <v>50986440</v>
      </c>
      <c r="AG203" s="131">
        <f t="shared" si="196"/>
        <v>7.5411334552102374E-2</v>
      </c>
      <c r="AH203" s="131">
        <f t="shared" si="209"/>
        <v>0.6387096774193548</v>
      </c>
      <c r="AI203" s="125">
        <f t="shared" si="210"/>
        <v>103002.90909090909</v>
      </c>
      <c r="AJ203" s="539"/>
      <c r="AK203" s="226" t="s">
        <v>124</v>
      </c>
      <c r="AL203" s="121">
        <v>725</v>
      </c>
      <c r="AM203" s="130">
        <v>444</v>
      </c>
      <c r="AN203" s="130">
        <v>47092300</v>
      </c>
      <c r="AO203" s="131">
        <f t="shared" si="197"/>
        <v>8.7625814091178214E-2</v>
      </c>
      <c r="AP203" s="131">
        <f t="shared" si="211"/>
        <v>0.61241379310344823</v>
      </c>
      <c r="AQ203" s="125">
        <f t="shared" si="212"/>
        <v>106063.73873873874</v>
      </c>
      <c r="AR203" s="539"/>
      <c r="AS203" s="226" t="s">
        <v>124</v>
      </c>
      <c r="AT203" s="121">
        <v>516</v>
      </c>
      <c r="AU203" s="130">
        <v>315</v>
      </c>
      <c r="AV203" s="130">
        <v>31547070</v>
      </c>
      <c r="AW203" s="131">
        <f t="shared" si="198"/>
        <v>0.10754523728234892</v>
      </c>
      <c r="AX203" s="131">
        <f t="shared" si="213"/>
        <v>0.61046511627906974</v>
      </c>
      <c r="AY203" s="130">
        <f t="shared" si="214"/>
        <v>100149.42857142857</v>
      </c>
      <c r="AZ203" s="539"/>
      <c r="BA203" s="226" t="s">
        <v>124</v>
      </c>
      <c r="BB203" s="121">
        <v>214</v>
      </c>
      <c r="BC203" s="130">
        <v>104</v>
      </c>
      <c r="BD203" s="130">
        <v>12032390</v>
      </c>
      <c r="BE203" s="131">
        <f t="shared" si="199"/>
        <v>7.7380952380952384E-2</v>
      </c>
      <c r="BF203" s="131">
        <f t="shared" si="215"/>
        <v>0.48598130841121495</v>
      </c>
      <c r="BG203" s="156">
        <f t="shared" si="216"/>
        <v>115696.05769230769</v>
      </c>
      <c r="BH203" s="539"/>
      <c r="BI203" s="226" t="s">
        <v>124</v>
      </c>
      <c r="BJ203" s="121">
        <f t="shared" si="217"/>
        <v>2872</v>
      </c>
      <c r="BK203" s="130">
        <f t="shared" si="201"/>
        <v>1771</v>
      </c>
      <c r="BL203" s="130">
        <f t="shared" si="202"/>
        <v>180474750</v>
      </c>
      <c r="BM203" s="131">
        <f t="shared" si="200"/>
        <v>7.634607923438376E-2</v>
      </c>
      <c r="BN203" s="131">
        <f t="shared" si="218"/>
        <v>0.61664345403899723</v>
      </c>
      <c r="BO203" s="130">
        <f t="shared" si="219"/>
        <v>101905.56182947487</v>
      </c>
      <c r="BP203" s="182"/>
    </row>
    <row r="204" spans="2:68" s="75" customFormat="1">
      <c r="B204" s="546"/>
      <c r="C204" s="547"/>
      <c r="D204" s="539"/>
      <c r="E204" s="223" t="s">
        <v>117</v>
      </c>
      <c r="F204" s="123">
        <v>5</v>
      </c>
      <c r="G204" s="134">
        <v>3</v>
      </c>
      <c r="H204" s="134">
        <v>113950</v>
      </c>
      <c r="I204" s="135">
        <f t="shared" si="193"/>
        <v>0.1111111111111111</v>
      </c>
      <c r="J204" s="135">
        <f t="shared" si="203"/>
        <v>0.6</v>
      </c>
      <c r="K204" s="176">
        <f t="shared" si="204"/>
        <v>37983.333333333336</v>
      </c>
      <c r="L204" s="539"/>
      <c r="M204" s="223" t="s">
        <v>117</v>
      </c>
      <c r="N204" s="123">
        <v>7</v>
      </c>
      <c r="O204" s="134">
        <v>5</v>
      </c>
      <c r="P204" s="134">
        <v>420200</v>
      </c>
      <c r="Q204" s="135">
        <f t="shared" si="194"/>
        <v>4.6728971962616821E-2</v>
      </c>
      <c r="R204" s="135">
        <f t="shared" si="205"/>
        <v>0.7142857142857143</v>
      </c>
      <c r="S204" s="127">
        <f t="shared" si="206"/>
        <v>84040</v>
      </c>
      <c r="T204" s="539"/>
      <c r="U204" s="223" t="s">
        <v>117</v>
      </c>
      <c r="V204" s="123">
        <v>594</v>
      </c>
      <c r="W204" s="134">
        <v>331</v>
      </c>
      <c r="X204" s="134">
        <v>25212510</v>
      </c>
      <c r="Y204" s="135">
        <f t="shared" si="195"/>
        <v>4.6235507752479393E-2</v>
      </c>
      <c r="Z204" s="135">
        <f t="shared" si="207"/>
        <v>0.5572390572390572</v>
      </c>
      <c r="AA204" s="134">
        <f t="shared" si="208"/>
        <v>76170.725075528695</v>
      </c>
      <c r="AB204" s="539"/>
      <c r="AC204" s="223" t="s">
        <v>117</v>
      </c>
      <c r="AD204" s="123">
        <v>330</v>
      </c>
      <c r="AE204" s="134">
        <v>185</v>
      </c>
      <c r="AF204" s="134">
        <v>16459930</v>
      </c>
      <c r="AG204" s="135">
        <f t="shared" si="196"/>
        <v>2.8184034125533212E-2</v>
      </c>
      <c r="AH204" s="135">
        <f t="shared" si="209"/>
        <v>0.56060606060606055</v>
      </c>
      <c r="AI204" s="127">
        <f t="shared" si="210"/>
        <v>88972.5945945946</v>
      </c>
      <c r="AJ204" s="539"/>
      <c r="AK204" s="223" t="s">
        <v>117</v>
      </c>
      <c r="AL204" s="123">
        <v>202</v>
      </c>
      <c r="AM204" s="134">
        <v>98</v>
      </c>
      <c r="AN204" s="134">
        <v>13345730</v>
      </c>
      <c r="AO204" s="135">
        <f t="shared" si="197"/>
        <v>1.9340832839944741E-2</v>
      </c>
      <c r="AP204" s="135">
        <f t="shared" si="211"/>
        <v>0.48514851485148514</v>
      </c>
      <c r="AQ204" s="127">
        <f t="shared" si="212"/>
        <v>136180.91836734695</v>
      </c>
      <c r="AR204" s="539"/>
      <c r="AS204" s="223" t="s">
        <v>117</v>
      </c>
      <c r="AT204" s="123">
        <v>119</v>
      </c>
      <c r="AU204" s="134">
        <v>66</v>
      </c>
      <c r="AV204" s="134">
        <v>8924280</v>
      </c>
      <c r="AW204" s="135">
        <f t="shared" si="198"/>
        <v>2.2533287811539775E-2</v>
      </c>
      <c r="AX204" s="135">
        <f t="shared" si="213"/>
        <v>0.55462184873949583</v>
      </c>
      <c r="AY204" s="134">
        <f t="shared" si="214"/>
        <v>135216.36363636365</v>
      </c>
      <c r="AZ204" s="539"/>
      <c r="BA204" s="223" t="s">
        <v>117</v>
      </c>
      <c r="BB204" s="123">
        <v>82</v>
      </c>
      <c r="BC204" s="134">
        <v>44</v>
      </c>
      <c r="BD204" s="134">
        <v>5853830</v>
      </c>
      <c r="BE204" s="135">
        <f t="shared" si="199"/>
        <v>3.273809523809524E-2</v>
      </c>
      <c r="BF204" s="135">
        <f t="shared" si="215"/>
        <v>0.53658536585365857</v>
      </c>
      <c r="BG204" s="176">
        <f t="shared" si="216"/>
        <v>133041.59090909091</v>
      </c>
      <c r="BH204" s="539"/>
      <c r="BI204" s="223" t="s">
        <v>117</v>
      </c>
      <c r="BJ204" s="123">
        <f t="shared" si="217"/>
        <v>1339</v>
      </c>
      <c r="BK204" s="134">
        <f t="shared" si="201"/>
        <v>732</v>
      </c>
      <c r="BL204" s="134">
        <f t="shared" si="202"/>
        <v>70330430</v>
      </c>
      <c r="BM204" s="135">
        <f t="shared" si="200"/>
        <v>3.1555804629909041E-2</v>
      </c>
      <c r="BN204" s="135">
        <f t="shared" si="218"/>
        <v>0.54667662434652731</v>
      </c>
      <c r="BO204" s="134">
        <f t="shared" si="219"/>
        <v>96079.822404371589</v>
      </c>
      <c r="BP204" s="182"/>
    </row>
    <row r="205" spans="2:68" s="75" customFormat="1">
      <c r="B205" s="546">
        <v>19</v>
      </c>
      <c r="C205" s="547" t="s">
        <v>79</v>
      </c>
      <c r="D205" s="539">
        <f>BS26</f>
        <v>33</v>
      </c>
      <c r="E205" s="224" t="s">
        <v>104</v>
      </c>
      <c r="F205" s="120">
        <v>17</v>
      </c>
      <c r="G205" s="128">
        <v>7</v>
      </c>
      <c r="H205" s="128">
        <v>1335830</v>
      </c>
      <c r="I205" s="129">
        <f>IFERROR(G205/$D$205,"-")</f>
        <v>0.21212121212121213</v>
      </c>
      <c r="J205" s="129">
        <f t="shared" si="203"/>
        <v>0.41176470588235292</v>
      </c>
      <c r="K205" s="155">
        <f t="shared" si="204"/>
        <v>190832.85714285713</v>
      </c>
      <c r="L205" s="539">
        <f>BT26</f>
        <v>145</v>
      </c>
      <c r="M205" s="224" t="s">
        <v>104</v>
      </c>
      <c r="N205" s="120">
        <v>75</v>
      </c>
      <c r="O205" s="128">
        <v>44</v>
      </c>
      <c r="P205" s="128">
        <v>3605580</v>
      </c>
      <c r="Q205" s="129">
        <f>IFERROR(O205/$L$205,"-")</f>
        <v>0.30344827586206896</v>
      </c>
      <c r="R205" s="129">
        <f t="shared" si="205"/>
        <v>0.58666666666666667</v>
      </c>
      <c r="S205" s="124">
        <f t="shared" si="206"/>
        <v>81945</v>
      </c>
      <c r="T205" s="539">
        <f>BU26</f>
        <v>5178</v>
      </c>
      <c r="U205" s="224" t="s">
        <v>104</v>
      </c>
      <c r="V205" s="120">
        <v>2453</v>
      </c>
      <c r="W205" s="128">
        <v>1255</v>
      </c>
      <c r="X205" s="128">
        <v>108894960</v>
      </c>
      <c r="Y205" s="129">
        <f>IFERROR(W205/$T$205,"-")</f>
        <v>0.24237157203553494</v>
      </c>
      <c r="Z205" s="129">
        <f t="shared" si="207"/>
        <v>0.51161842641663269</v>
      </c>
      <c r="AA205" s="128">
        <f t="shared" si="208"/>
        <v>86768.89243027888</v>
      </c>
      <c r="AB205" s="539">
        <f>BV26</f>
        <v>4624</v>
      </c>
      <c r="AC205" s="224" t="s">
        <v>104</v>
      </c>
      <c r="AD205" s="120">
        <v>2457</v>
      </c>
      <c r="AE205" s="128">
        <v>1302</v>
      </c>
      <c r="AF205" s="128">
        <v>115495790</v>
      </c>
      <c r="AG205" s="129">
        <f>IFERROR(AE205/$AB$205,"-")</f>
        <v>0.28157439446366783</v>
      </c>
      <c r="AH205" s="129">
        <f t="shared" si="209"/>
        <v>0.52991452991452992</v>
      </c>
      <c r="AI205" s="124">
        <f t="shared" si="210"/>
        <v>88706.443932411668</v>
      </c>
      <c r="AJ205" s="539">
        <f>BW26</f>
        <v>3315</v>
      </c>
      <c r="AK205" s="224" t="s">
        <v>104</v>
      </c>
      <c r="AL205" s="120">
        <v>1605</v>
      </c>
      <c r="AM205" s="128">
        <v>846</v>
      </c>
      <c r="AN205" s="128">
        <v>79563230</v>
      </c>
      <c r="AO205" s="129">
        <f>IFERROR(AM205/$AJ$205,"-")</f>
        <v>0.25520361990950224</v>
      </c>
      <c r="AP205" s="129">
        <f t="shared" si="211"/>
        <v>0.52710280373831775</v>
      </c>
      <c r="AQ205" s="124">
        <f t="shared" si="212"/>
        <v>94046.371158392431</v>
      </c>
      <c r="AR205" s="539">
        <f>BX26</f>
        <v>1923</v>
      </c>
      <c r="AS205" s="224" t="s">
        <v>104</v>
      </c>
      <c r="AT205" s="120">
        <v>784</v>
      </c>
      <c r="AU205" s="128">
        <v>406</v>
      </c>
      <c r="AV205" s="128">
        <v>41740610</v>
      </c>
      <c r="AW205" s="129">
        <f>IFERROR(AU205/$AR$205,"-")</f>
        <v>0.21112844513780551</v>
      </c>
      <c r="AX205" s="129">
        <f t="shared" si="213"/>
        <v>0.5178571428571429</v>
      </c>
      <c r="AY205" s="128">
        <f t="shared" si="214"/>
        <v>102809.3842364532</v>
      </c>
      <c r="AZ205" s="539">
        <f>BY26</f>
        <v>828</v>
      </c>
      <c r="BA205" s="224" t="s">
        <v>104</v>
      </c>
      <c r="BB205" s="120">
        <v>233</v>
      </c>
      <c r="BC205" s="128">
        <v>105</v>
      </c>
      <c r="BD205" s="128">
        <v>14123740</v>
      </c>
      <c r="BE205" s="129">
        <f>IFERROR(BC205/$AZ$205,"-")</f>
        <v>0.12681159420289856</v>
      </c>
      <c r="BF205" s="129">
        <f t="shared" si="215"/>
        <v>0.45064377682403434</v>
      </c>
      <c r="BG205" s="155">
        <f t="shared" si="216"/>
        <v>134511.80952380953</v>
      </c>
      <c r="BH205" s="539">
        <f>BZ26</f>
        <v>16046</v>
      </c>
      <c r="BI205" s="224" t="s">
        <v>104</v>
      </c>
      <c r="BJ205" s="120">
        <f t="shared" si="217"/>
        <v>7624</v>
      </c>
      <c r="BK205" s="128">
        <f t="shared" si="201"/>
        <v>3965</v>
      </c>
      <c r="BL205" s="128">
        <f t="shared" si="202"/>
        <v>364759740</v>
      </c>
      <c r="BM205" s="129">
        <f>IFERROR(BK205/$BH$205,"-")</f>
        <v>0.24710208151564253</v>
      </c>
      <c r="BN205" s="129">
        <f t="shared" si="218"/>
        <v>0.52006820566631684</v>
      </c>
      <c r="BO205" s="128">
        <f t="shared" si="219"/>
        <v>91994.890290037831</v>
      </c>
      <c r="BP205" s="182"/>
    </row>
    <row r="206" spans="2:68" s="75" customFormat="1">
      <c r="B206" s="546"/>
      <c r="C206" s="547"/>
      <c r="D206" s="539"/>
      <c r="E206" s="225" t="s">
        <v>136</v>
      </c>
      <c r="F206" s="121">
        <v>12</v>
      </c>
      <c r="G206" s="130">
        <v>6</v>
      </c>
      <c r="H206" s="130">
        <v>1174730</v>
      </c>
      <c r="I206" s="131">
        <f t="shared" ref="I206:I215" si="220">IFERROR(G206/$D$205,"-")</f>
        <v>0.18181818181818182</v>
      </c>
      <c r="J206" s="131">
        <f t="shared" si="203"/>
        <v>0.5</v>
      </c>
      <c r="K206" s="156">
        <f t="shared" si="204"/>
        <v>195788.33333333334</v>
      </c>
      <c r="L206" s="539"/>
      <c r="M206" s="225" t="s">
        <v>136</v>
      </c>
      <c r="N206" s="121">
        <v>53</v>
      </c>
      <c r="O206" s="130">
        <v>31</v>
      </c>
      <c r="P206" s="130">
        <v>2831920</v>
      </c>
      <c r="Q206" s="131">
        <f t="shared" ref="Q206:Q215" si="221">IFERROR(O206/$L$205,"-")</f>
        <v>0.21379310344827587</v>
      </c>
      <c r="R206" s="131">
        <f t="shared" si="205"/>
        <v>0.58490566037735847</v>
      </c>
      <c r="S206" s="125">
        <f t="shared" si="206"/>
        <v>91352.258064516136</v>
      </c>
      <c r="T206" s="539"/>
      <c r="U206" s="225" t="s">
        <v>136</v>
      </c>
      <c r="V206" s="121">
        <v>2092</v>
      </c>
      <c r="W206" s="130">
        <v>1074</v>
      </c>
      <c r="X206" s="130">
        <v>91512110</v>
      </c>
      <c r="Y206" s="131">
        <f t="shared" ref="Y206:Y215" si="222">IFERROR(W206/$T$205,"-")</f>
        <v>0.2074159907300116</v>
      </c>
      <c r="Z206" s="131">
        <f t="shared" si="207"/>
        <v>0.51338432122370936</v>
      </c>
      <c r="AA206" s="130">
        <f t="shared" si="208"/>
        <v>85206.806331471133</v>
      </c>
      <c r="AB206" s="539"/>
      <c r="AC206" s="225" t="s">
        <v>136</v>
      </c>
      <c r="AD206" s="121">
        <v>1902</v>
      </c>
      <c r="AE206" s="130">
        <v>1007</v>
      </c>
      <c r="AF206" s="130">
        <v>83580950</v>
      </c>
      <c r="AG206" s="131">
        <f t="shared" ref="AG206:AG215" si="223">IFERROR(AE206/$AB$205,"-")</f>
        <v>0.21777681660899653</v>
      </c>
      <c r="AH206" s="131">
        <f t="shared" si="209"/>
        <v>0.52944269190325977</v>
      </c>
      <c r="AI206" s="125">
        <f t="shared" si="210"/>
        <v>82999.950347567035</v>
      </c>
      <c r="AJ206" s="539"/>
      <c r="AK206" s="225" t="s">
        <v>136</v>
      </c>
      <c r="AL206" s="121">
        <v>1181</v>
      </c>
      <c r="AM206" s="130">
        <v>590</v>
      </c>
      <c r="AN206" s="130">
        <v>53547870</v>
      </c>
      <c r="AO206" s="131">
        <f t="shared" ref="AO206:AO215" si="224">IFERROR(AM206/$AJ$205,"-")</f>
        <v>0.17797888386123681</v>
      </c>
      <c r="AP206" s="131">
        <f t="shared" si="211"/>
        <v>0.49957662997459779</v>
      </c>
      <c r="AQ206" s="125">
        <f t="shared" si="212"/>
        <v>90759.101694915254</v>
      </c>
      <c r="AR206" s="539"/>
      <c r="AS206" s="225" t="s">
        <v>136</v>
      </c>
      <c r="AT206" s="121">
        <v>544</v>
      </c>
      <c r="AU206" s="130">
        <v>277</v>
      </c>
      <c r="AV206" s="130">
        <v>24538560</v>
      </c>
      <c r="AW206" s="131">
        <f t="shared" ref="AW206:AW215" si="225">IFERROR(AU206/$AR$205,"-")</f>
        <v>0.14404576183047321</v>
      </c>
      <c r="AX206" s="131">
        <f t="shared" si="213"/>
        <v>0.5091911764705882</v>
      </c>
      <c r="AY206" s="130">
        <f t="shared" si="214"/>
        <v>88586.859205776171</v>
      </c>
      <c r="AZ206" s="539"/>
      <c r="BA206" s="225" t="s">
        <v>136</v>
      </c>
      <c r="BB206" s="121">
        <v>143</v>
      </c>
      <c r="BC206" s="130">
        <v>54</v>
      </c>
      <c r="BD206" s="130">
        <v>6379160</v>
      </c>
      <c r="BE206" s="131">
        <f t="shared" ref="BE206:BE215" si="226">IFERROR(BC206/$AZ$205,"-")</f>
        <v>6.5217391304347824E-2</v>
      </c>
      <c r="BF206" s="131">
        <f t="shared" si="215"/>
        <v>0.3776223776223776</v>
      </c>
      <c r="BG206" s="156">
        <f t="shared" si="216"/>
        <v>118132.5925925926</v>
      </c>
      <c r="BH206" s="539"/>
      <c r="BI206" s="225" t="s">
        <v>136</v>
      </c>
      <c r="BJ206" s="121">
        <f t="shared" si="217"/>
        <v>5927</v>
      </c>
      <c r="BK206" s="130">
        <f t="shared" si="201"/>
        <v>3039</v>
      </c>
      <c r="BL206" s="130">
        <f t="shared" si="202"/>
        <v>263565300</v>
      </c>
      <c r="BM206" s="131">
        <f t="shared" ref="BM206:BM215" si="227">IFERROR(BK206/$BH$205,"-")</f>
        <v>0.18939299513897545</v>
      </c>
      <c r="BN206" s="131">
        <f t="shared" si="218"/>
        <v>0.51273831618019239</v>
      </c>
      <c r="BO206" s="130">
        <f t="shared" si="219"/>
        <v>86727.640671273446</v>
      </c>
      <c r="BP206" s="182"/>
    </row>
    <row r="207" spans="2:68" s="75" customFormat="1">
      <c r="B207" s="546"/>
      <c r="C207" s="547"/>
      <c r="D207" s="539"/>
      <c r="E207" s="226" t="s">
        <v>103</v>
      </c>
      <c r="F207" s="121">
        <v>18</v>
      </c>
      <c r="G207" s="130">
        <v>7</v>
      </c>
      <c r="H207" s="130">
        <v>660730</v>
      </c>
      <c r="I207" s="131">
        <f t="shared" si="220"/>
        <v>0.21212121212121213</v>
      </c>
      <c r="J207" s="131">
        <f t="shared" si="203"/>
        <v>0.3888888888888889</v>
      </c>
      <c r="K207" s="156">
        <f t="shared" si="204"/>
        <v>94390</v>
      </c>
      <c r="L207" s="539"/>
      <c r="M207" s="226" t="s">
        <v>103</v>
      </c>
      <c r="N207" s="121">
        <v>83</v>
      </c>
      <c r="O207" s="130">
        <v>44</v>
      </c>
      <c r="P207" s="130">
        <v>3912370</v>
      </c>
      <c r="Q207" s="131">
        <f t="shared" si="221"/>
        <v>0.30344827586206896</v>
      </c>
      <c r="R207" s="131">
        <f t="shared" si="205"/>
        <v>0.53012048192771088</v>
      </c>
      <c r="S207" s="125">
        <f t="shared" si="206"/>
        <v>88917.5</v>
      </c>
      <c r="T207" s="539"/>
      <c r="U207" s="226" t="s">
        <v>103</v>
      </c>
      <c r="V207" s="121">
        <v>3113</v>
      </c>
      <c r="W207" s="130">
        <v>1520</v>
      </c>
      <c r="X207" s="130">
        <v>127759320</v>
      </c>
      <c r="Y207" s="131">
        <f t="shared" si="222"/>
        <v>0.29354963306295867</v>
      </c>
      <c r="Z207" s="131">
        <f t="shared" si="207"/>
        <v>0.48827497590748475</v>
      </c>
      <c r="AA207" s="130">
        <f t="shared" si="208"/>
        <v>84052.18421052632</v>
      </c>
      <c r="AB207" s="539"/>
      <c r="AC207" s="226" t="s">
        <v>103</v>
      </c>
      <c r="AD207" s="121">
        <v>2942</v>
      </c>
      <c r="AE207" s="130">
        <v>1517</v>
      </c>
      <c r="AF207" s="130">
        <v>133092620</v>
      </c>
      <c r="AG207" s="131">
        <f t="shared" si="223"/>
        <v>0.32807093425605538</v>
      </c>
      <c r="AH207" s="131">
        <f t="shared" si="209"/>
        <v>0.5156356220258328</v>
      </c>
      <c r="AI207" s="125">
        <f t="shared" si="210"/>
        <v>87734.093605800925</v>
      </c>
      <c r="AJ207" s="539"/>
      <c r="AK207" s="226" t="s">
        <v>103</v>
      </c>
      <c r="AL207" s="121">
        <v>2042</v>
      </c>
      <c r="AM207" s="130">
        <v>1040</v>
      </c>
      <c r="AN207" s="130">
        <v>101030500</v>
      </c>
      <c r="AO207" s="131">
        <f t="shared" si="224"/>
        <v>0.31372549019607843</v>
      </c>
      <c r="AP207" s="131">
        <f t="shared" si="211"/>
        <v>0.50930460333006855</v>
      </c>
      <c r="AQ207" s="125">
        <f t="shared" si="212"/>
        <v>97144.711538461532</v>
      </c>
      <c r="AR207" s="539"/>
      <c r="AS207" s="226" t="s">
        <v>103</v>
      </c>
      <c r="AT207" s="121">
        <v>1097</v>
      </c>
      <c r="AU207" s="130">
        <v>574</v>
      </c>
      <c r="AV207" s="130">
        <v>63252670</v>
      </c>
      <c r="AW207" s="131">
        <f t="shared" si="225"/>
        <v>0.29849193967758708</v>
      </c>
      <c r="AX207" s="131">
        <f t="shared" si="213"/>
        <v>0.52324521422060166</v>
      </c>
      <c r="AY207" s="130">
        <f t="shared" si="214"/>
        <v>110196.28919860628</v>
      </c>
      <c r="AZ207" s="539"/>
      <c r="BA207" s="226" t="s">
        <v>103</v>
      </c>
      <c r="BB207" s="121">
        <v>357</v>
      </c>
      <c r="BC207" s="130">
        <v>176</v>
      </c>
      <c r="BD207" s="130">
        <v>22936830</v>
      </c>
      <c r="BE207" s="131">
        <f t="shared" si="226"/>
        <v>0.21256038647342995</v>
      </c>
      <c r="BF207" s="131">
        <f t="shared" si="215"/>
        <v>0.49299719887955185</v>
      </c>
      <c r="BG207" s="156">
        <f t="shared" si="216"/>
        <v>130322.89772727272</v>
      </c>
      <c r="BH207" s="539"/>
      <c r="BI207" s="226" t="s">
        <v>103</v>
      </c>
      <c r="BJ207" s="121">
        <f t="shared" si="217"/>
        <v>9652</v>
      </c>
      <c r="BK207" s="130">
        <f t="shared" si="201"/>
        <v>4878</v>
      </c>
      <c r="BL207" s="130">
        <f t="shared" si="202"/>
        <v>452645040</v>
      </c>
      <c r="BM207" s="131">
        <f t="shared" si="227"/>
        <v>0.30400099713324191</v>
      </c>
      <c r="BN207" s="131">
        <f t="shared" si="218"/>
        <v>0.50538748445917947</v>
      </c>
      <c r="BO207" s="130">
        <f t="shared" si="219"/>
        <v>92793.161131611312</v>
      </c>
      <c r="BP207" s="182"/>
    </row>
    <row r="208" spans="2:68" s="75" customFormat="1">
      <c r="B208" s="546"/>
      <c r="C208" s="547"/>
      <c r="D208" s="539"/>
      <c r="E208" s="226" t="s">
        <v>106</v>
      </c>
      <c r="F208" s="121">
        <v>7</v>
      </c>
      <c r="G208" s="130">
        <v>3</v>
      </c>
      <c r="H208" s="130">
        <v>1167140</v>
      </c>
      <c r="I208" s="131">
        <f t="shared" si="220"/>
        <v>9.0909090909090912E-2</v>
      </c>
      <c r="J208" s="131">
        <f t="shared" si="203"/>
        <v>0.42857142857142855</v>
      </c>
      <c r="K208" s="156">
        <f t="shared" si="204"/>
        <v>389046.66666666669</v>
      </c>
      <c r="L208" s="539"/>
      <c r="M208" s="226" t="s">
        <v>106</v>
      </c>
      <c r="N208" s="121">
        <v>36</v>
      </c>
      <c r="O208" s="130">
        <v>25</v>
      </c>
      <c r="P208" s="130">
        <v>2040000</v>
      </c>
      <c r="Q208" s="131">
        <f t="shared" si="221"/>
        <v>0.17241379310344829</v>
      </c>
      <c r="R208" s="131">
        <f t="shared" si="205"/>
        <v>0.69444444444444442</v>
      </c>
      <c r="S208" s="125">
        <f t="shared" si="206"/>
        <v>81600</v>
      </c>
      <c r="T208" s="539"/>
      <c r="U208" s="226" t="s">
        <v>106</v>
      </c>
      <c r="V208" s="121">
        <v>901</v>
      </c>
      <c r="W208" s="130">
        <v>480</v>
      </c>
      <c r="X208" s="130">
        <v>40292350</v>
      </c>
      <c r="Y208" s="131">
        <f t="shared" si="222"/>
        <v>9.2699884125144849E-2</v>
      </c>
      <c r="Z208" s="131">
        <f t="shared" si="207"/>
        <v>0.53274139844617097</v>
      </c>
      <c r="AA208" s="130">
        <f t="shared" si="208"/>
        <v>83942.395833333328</v>
      </c>
      <c r="AB208" s="539"/>
      <c r="AC208" s="226" t="s">
        <v>106</v>
      </c>
      <c r="AD208" s="121">
        <v>1090</v>
      </c>
      <c r="AE208" s="130">
        <v>616</v>
      </c>
      <c r="AF208" s="130">
        <v>53394070</v>
      </c>
      <c r="AG208" s="131">
        <f t="shared" si="223"/>
        <v>0.13321799307958476</v>
      </c>
      <c r="AH208" s="131">
        <f t="shared" si="209"/>
        <v>0.56513761467889911</v>
      </c>
      <c r="AI208" s="125">
        <f t="shared" si="210"/>
        <v>86678.685064935067</v>
      </c>
      <c r="AJ208" s="539"/>
      <c r="AK208" s="226" t="s">
        <v>106</v>
      </c>
      <c r="AL208" s="121">
        <v>830</v>
      </c>
      <c r="AM208" s="130">
        <v>438</v>
      </c>
      <c r="AN208" s="130">
        <v>40660930</v>
      </c>
      <c r="AO208" s="131">
        <f t="shared" si="224"/>
        <v>0.13212669683257919</v>
      </c>
      <c r="AP208" s="131">
        <f t="shared" si="211"/>
        <v>0.52771084337349394</v>
      </c>
      <c r="AQ208" s="125">
        <f t="shared" si="212"/>
        <v>92833.173515981733</v>
      </c>
      <c r="AR208" s="539"/>
      <c r="AS208" s="226" t="s">
        <v>106</v>
      </c>
      <c r="AT208" s="121">
        <v>483</v>
      </c>
      <c r="AU208" s="130">
        <v>245</v>
      </c>
      <c r="AV208" s="130">
        <v>26387220</v>
      </c>
      <c r="AW208" s="131">
        <f t="shared" si="225"/>
        <v>0.12740509620384816</v>
      </c>
      <c r="AX208" s="131">
        <f t="shared" si="213"/>
        <v>0.50724637681159424</v>
      </c>
      <c r="AY208" s="130">
        <f t="shared" si="214"/>
        <v>107702.93877551021</v>
      </c>
      <c r="AZ208" s="539"/>
      <c r="BA208" s="226" t="s">
        <v>106</v>
      </c>
      <c r="BB208" s="121">
        <v>152</v>
      </c>
      <c r="BC208" s="130">
        <v>80</v>
      </c>
      <c r="BD208" s="130">
        <v>8752660</v>
      </c>
      <c r="BE208" s="131">
        <f t="shared" si="226"/>
        <v>9.6618357487922704E-2</v>
      </c>
      <c r="BF208" s="131">
        <f t="shared" si="215"/>
        <v>0.52631578947368418</v>
      </c>
      <c r="BG208" s="156">
        <f t="shared" si="216"/>
        <v>109408.25</v>
      </c>
      <c r="BH208" s="539"/>
      <c r="BI208" s="226" t="s">
        <v>106</v>
      </c>
      <c r="BJ208" s="121">
        <f t="shared" si="217"/>
        <v>3499</v>
      </c>
      <c r="BK208" s="130">
        <f t="shared" si="201"/>
        <v>1887</v>
      </c>
      <c r="BL208" s="130">
        <f t="shared" si="202"/>
        <v>172694370</v>
      </c>
      <c r="BM208" s="131">
        <f t="shared" si="227"/>
        <v>0.11759940172005484</v>
      </c>
      <c r="BN208" s="131">
        <f t="shared" si="218"/>
        <v>0.53929694198342382</v>
      </c>
      <c r="BO208" s="130">
        <f t="shared" si="219"/>
        <v>91517.949125596191</v>
      </c>
      <c r="BP208" s="182"/>
    </row>
    <row r="209" spans="2:68" s="75" customFormat="1">
      <c r="B209" s="546"/>
      <c r="C209" s="547"/>
      <c r="D209" s="539"/>
      <c r="E209" s="226" t="s">
        <v>119</v>
      </c>
      <c r="F209" s="121">
        <v>11</v>
      </c>
      <c r="G209" s="130">
        <v>5</v>
      </c>
      <c r="H209" s="130">
        <v>1356310</v>
      </c>
      <c r="I209" s="131">
        <f t="shared" si="220"/>
        <v>0.15151515151515152</v>
      </c>
      <c r="J209" s="131">
        <f t="shared" si="203"/>
        <v>0.45454545454545453</v>
      </c>
      <c r="K209" s="156">
        <f t="shared" si="204"/>
        <v>271262</v>
      </c>
      <c r="L209" s="539"/>
      <c r="M209" s="226" t="s">
        <v>119</v>
      </c>
      <c r="N209" s="121">
        <v>48</v>
      </c>
      <c r="O209" s="130">
        <v>24</v>
      </c>
      <c r="P209" s="130">
        <v>2692810</v>
      </c>
      <c r="Q209" s="131">
        <f t="shared" si="221"/>
        <v>0.16551724137931034</v>
      </c>
      <c r="R209" s="131">
        <f t="shared" si="205"/>
        <v>0.5</v>
      </c>
      <c r="S209" s="125">
        <f t="shared" si="206"/>
        <v>112200.41666666667</v>
      </c>
      <c r="T209" s="539"/>
      <c r="U209" s="226" t="s">
        <v>119</v>
      </c>
      <c r="V209" s="121">
        <v>987</v>
      </c>
      <c r="W209" s="130">
        <v>539</v>
      </c>
      <c r="X209" s="130">
        <v>46597320</v>
      </c>
      <c r="Y209" s="131">
        <f t="shared" si="222"/>
        <v>0.1040942448821939</v>
      </c>
      <c r="Z209" s="131">
        <f t="shared" si="207"/>
        <v>0.54609929078014185</v>
      </c>
      <c r="AA209" s="130">
        <f t="shared" si="208"/>
        <v>86451.428571428565</v>
      </c>
      <c r="AB209" s="539"/>
      <c r="AC209" s="226" t="s">
        <v>119</v>
      </c>
      <c r="AD209" s="121">
        <v>1178</v>
      </c>
      <c r="AE209" s="130">
        <v>642</v>
      </c>
      <c r="AF209" s="130">
        <v>59446490</v>
      </c>
      <c r="AG209" s="131">
        <f t="shared" si="223"/>
        <v>0.13884083044982698</v>
      </c>
      <c r="AH209" s="131">
        <f t="shared" si="209"/>
        <v>0.54499151103565369</v>
      </c>
      <c r="AI209" s="125">
        <f t="shared" si="210"/>
        <v>92595.778816199381</v>
      </c>
      <c r="AJ209" s="539"/>
      <c r="AK209" s="226" t="s">
        <v>119</v>
      </c>
      <c r="AL209" s="121">
        <v>844</v>
      </c>
      <c r="AM209" s="130">
        <v>470</v>
      </c>
      <c r="AN209" s="130">
        <v>45564950</v>
      </c>
      <c r="AO209" s="131">
        <f t="shared" si="224"/>
        <v>0.14177978883861236</v>
      </c>
      <c r="AP209" s="131">
        <f t="shared" si="211"/>
        <v>0.55687203791469198</v>
      </c>
      <c r="AQ209" s="125">
        <f t="shared" si="212"/>
        <v>96946.702127659577</v>
      </c>
      <c r="AR209" s="539"/>
      <c r="AS209" s="226" t="s">
        <v>119</v>
      </c>
      <c r="AT209" s="121">
        <v>467</v>
      </c>
      <c r="AU209" s="130">
        <v>248</v>
      </c>
      <c r="AV209" s="130">
        <v>27243710</v>
      </c>
      <c r="AW209" s="131">
        <f t="shared" si="225"/>
        <v>0.12896515860634425</v>
      </c>
      <c r="AX209" s="131">
        <f t="shared" si="213"/>
        <v>0.53104925053533192</v>
      </c>
      <c r="AY209" s="130">
        <f t="shared" si="214"/>
        <v>109853.66935483871</v>
      </c>
      <c r="AZ209" s="539"/>
      <c r="BA209" s="226" t="s">
        <v>119</v>
      </c>
      <c r="BB209" s="121">
        <v>158</v>
      </c>
      <c r="BC209" s="130">
        <v>87</v>
      </c>
      <c r="BD209" s="130">
        <v>11570220</v>
      </c>
      <c r="BE209" s="131">
        <f t="shared" si="226"/>
        <v>0.10507246376811594</v>
      </c>
      <c r="BF209" s="131">
        <f t="shared" si="215"/>
        <v>0.55063291139240511</v>
      </c>
      <c r="BG209" s="156">
        <f t="shared" si="216"/>
        <v>132991.03448275861</v>
      </c>
      <c r="BH209" s="539"/>
      <c r="BI209" s="226" t="s">
        <v>119</v>
      </c>
      <c r="BJ209" s="121">
        <f t="shared" si="217"/>
        <v>3693</v>
      </c>
      <c r="BK209" s="130">
        <f t="shared" si="201"/>
        <v>2015</v>
      </c>
      <c r="BL209" s="130">
        <f t="shared" si="202"/>
        <v>194471810</v>
      </c>
      <c r="BM209" s="131">
        <f t="shared" si="227"/>
        <v>0.12557646765549046</v>
      </c>
      <c r="BN209" s="131">
        <f t="shared" si="218"/>
        <v>0.54562686163011098</v>
      </c>
      <c r="BO209" s="130">
        <f t="shared" si="219"/>
        <v>96512.06451612903</v>
      </c>
      <c r="BP209" s="182"/>
    </row>
    <row r="210" spans="2:68" s="75" customFormat="1">
      <c r="B210" s="546"/>
      <c r="C210" s="547"/>
      <c r="D210" s="539"/>
      <c r="E210" s="226" t="s">
        <v>120</v>
      </c>
      <c r="F210" s="121">
        <v>1</v>
      </c>
      <c r="G210" s="130">
        <v>1</v>
      </c>
      <c r="H210" s="130">
        <v>21060</v>
      </c>
      <c r="I210" s="131">
        <f t="shared" si="220"/>
        <v>3.0303030303030304E-2</v>
      </c>
      <c r="J210" s="131">
        <f t="shared" si="203"/>
        <v>1</v>
      </c>
      <c r="K210" s="156">
        <f t="shared" si="204"/>
        <v>21060</v>
      </c>
      <c r="L210" s="539"/>
      <c r="M210" s="226" t="s">
        <v>120</v>
      </c>
      <c r="N210" s="121">
        <v>28</v>
      </c>
      <c r="O210" s="130">
        <v>19</v>
      </c>
      <c r="P210" s="130">
        <v>1513410</v>
      </c>
      <c r="Q210" s="131">
        <f t="shared" si="221"/>
        <v>0.1310344827586207</v>
      </c>
      <c r="R210" s="131">
        <f t="shared" si="205"/>
        <v>0.6785714285714286</v>
      </c>
      <c r="S210" s="125">
        <f t="shared" si="206"/>
        <v>79653.15789473684</v>
      </c>
      <c r="T210" s="539"/>
      <c r="U210" s="226" t="s">
        <v>120</v>
      </c>
      <c r="V210" s="121">
        <v>613</v>
      </c>
      <c r="W210" s="130">
        <v>339</v>
      </c>
      <c r="X210" s="130">
        <v>28072090</v>
      </c>
      <c r="Y210" s="131">
        <f t="shared" si="222"/>
        <v>6.5469293163383541E-2</v>
      </c>
      <c r="Z210" s="131">
        <f t="shared" si="207"/>
        <v>0.55301794453507336</v>
      </c>
      <c r="AA210" s="130">
        <f t="shared" si="208"/>
        <v>82808.525073746307</v>
      </c>
      <c r="AB210" s="539"/>
      <c r="AC210" s="226" t="s">
        <v>120</v>
      </c>
      <c r="AD210" s="121">
        <v>691</v>
      </c>
      <c r="AE210" s="130">
        <v>373</v>
      </c>
      <c r="AF210" s="130">
        <v>33584290</v>
      </c>
      <c r="AG210" s="131">
        <f t="shared" si="223"/>
        <v>8.0666089965397925E-2</v>
      </c>
      <c r="AH210" s="131">
        <f t="shared" si="209"/>
        <v>0.53979739507959479</v>
      </c>
      <c r="AI210" s="125">
        <f t="shared" si="210"/>
        <v>90038.3109919571</v>
      </c>
      <c r="AJ210" s="539"/>
      <c r="AK210" s="226" t="s">
        <v>120</v>
      </c>
      <c r="AL210" s="121">
        <v>447</v>
      </c>
      <c r="AM210" s="130">
        <v>228</v>
      </c>
      <c r="AN210" s="130">
        <v>21224300</v>
      </c>
      <c r="AO210" s="131">
        <f t="shared" si="224"/>
        <v>6.8778280542986431E-2</v>
      </c>
      <c r="AP210" s="131">
        <f t="shared" si="211"/>
        <v>0.51006711409395977</v>
      </c>
      <c r="AQ210" s="125">
        <f t="shared" si="212"/>
        <v>93089.035087719298</v>
      </c>
      <c r="AR210" s="539"/>
      <c r="AS210" s="226" t="s">
        <v>120</v>
      </c>
      <c r="AT210" s="121">
        <v>185</v>
      </c>
      <c r="AU210" s="130">
        <v>104</v>
      </c>
      <c r="AV210" s="130">
        <v>12370700</v>
      </c>
      <c r="AW210" s="131">
        <f t="shared" si="225"/>
        <v>5.4082163286531461E-2</v>
      </c>
      <c r="AX210" s="131">
        <f t="shared" si="213"/>
        <v>0.56216216216216219</v>
      </c>
      <c r="AY210" s="130">
        <f t="shared" si="214"/>
        <v>118949.03846153847</v>
      </c>
      <c r="AZ210" s="539"/>
      <c r="BA210" s="226" t="s">
        <v>120</v>
      </c>
      <c r="BB210" s="121">
        <v>56</v>
      </c>
      <c r="BC210" s="130">
        <v>37</v>
      </c>
      <c r="BD210" s="130">
        <v>4280300</v>
      </c>
      <c r="BE210" s="131">
        <f t="shared" si="226"/>
        <v>4.4685990338164248E-2</v>
      </c>
      <c r="BF210" s="131">
        <f t="shared" si="215"/>
        <v>0.6607142857142857</v>
      </c>
      <c r="BG210" s="156">
        <f t="shared" si="216"/>
        <v>115683.78378378379</v>
      </c>
      <c r="BH210" s="539"/>
      <c r="BI210" s="226" t="s">
        <v>120</v>
      </c>
      <c r="BJ210" s="121">
        <f t="shared" si="217"/>
        <v>2021</v>
      </c>
      <c r="BK210" s="130">
        <f t="shared" si="201"/>
        <v>1101</v>
      </c>
      <c r="BL210" s="130">
        <f t="shared" si="202"/>
        <v>101066150</v>
      </c>
      <c r="BM210" s="131">
        <f t="shared" si="227"/>
        <v>6.8615231210270466E-2</v>
      </c>
      <c r="BN210" s="131">
        <f t="shared" si="218"/>
        <v>0.54477981197427017</v>
      </c>
      <c r="BO210" s="130">
        <f t="shared" si="219"/>
        <v>91794.868301544047</v>
      </c>
      <c r="BP210" s="182"/>
    </row>
    <row r="211" spans="2:68" s="75" customFormat="1">
      <c r="B211" s="546"/>
      <c r="C211" s="547"/>
      <c r="D211" s="539"/>
      <c r="E211" s="226" t="s">
        <v>121</v>
      </c>
      <c r="F211" s="121">
        <v>2</v>
      </c>
      <c r="G211" s="130">
        <v>1</v>
      </c>
      <c r="H211" s="130">
        <v>25830</v>
      </c>
      <c r="I211" s="131">
        <f t="shared" si="220"/>
        <v>3.0303030303030304E-2</v>
      </c>
      <c r="J211" s="131">
        <f t="shared" si="203"/>
        <v>0.5</v>
      </c>
      <c r="K211" s="156">
        <f t="shared" si="204"/>
        <v>25830</v>
      </c>
      <c r="L211" s="539"/>
      <c r="M211" s="226" t="s">
        <v>121</v>
      </c>
      <c r="N211" s="121">
        <v>25</v>
      </c>
      <c r="O211" s="130">
        <v>14</v>
      </c>
      <c r="P211" s="130">
        <v>819060</v>
      </c>
      <c r="Q211" s="131">
        <f t="shared" si="221"/>
        <v>9.6551724137931033E-2</v>
      </c>
      <c r="R211" s="131">
        <f t="shared" si="205"/>
        <v>0.56000000000000005</v>
      </c>
      <c r="S211" s="125">
        <f t="shared" si="206"/>
        <v>58504.285714285717</v>
      </c>
      <c r="T211" s="539"/>
      <c r="U211" s="226" t="s">
        <v>121</v>
      </c>
      <c r="V211" s="121">
        <v>373</v>
      </c>
      <c r="W211" s="130">
        <v>188</v>
      </c>
      <c r="X211" s="130">
        <v>17064040</v>
      </c>
      <c r="Y211" s="131">
        <f t="shared" si="222"/>
        <v>3.6307454615681731E-2</v>
      </c>
      <c r="Z211" s="131">
        <f t="shared" si="207"/>
        <v>0.50402144772117963</v>
      </c>
      <c r="AA211" s="130">
        <f t="shared" si="208"/>
        <v>90766.170212765952</v>
      </c>
      <c r="AB211" s="539"/>
      <c r="AC211" s="226" t="s">
        <v>121</v>
      </c>
      <c r="AD211" s="121">
        <v>528</v>
      </c>
      <c r="AE211" s="130">
        <v>260</v>
      </c>
      <c r="AF211" s="130">
        <v>22918730</v>
      </c>
      <c r="AG211" s="131">
        <f t="shared" si="223"/>
        <v>5.6228373702422146E-2</v>
      </c>
      <c r="AH211" s="131">
        <f t="shared" si="209"/>
        <v>0.49242424242424243</v>
      </c>
      <c r="AI211" s="125">
        <f t="shared" si="210"/>
        <v>88148.961538461532</v>
      </c>
      <c r="AJ211" s="539"/>
      <c r="AK211" s="226" t="s">
        <v>121</v>
      </c>
      <c r="AL211" s="121">
        <v>460</v>
      </c>
      <c r="AM211" s="130">
        <v>229</v>
      </c>
      <c r="AN211" s="130">
        <v>21966430</v>
      </c>
      <c r="AO211" s="131">
        <f t="shared" si="224"/>
        <v>6.9079939668174967E-2</v>
      </c>
      <c r="AP211" s="131">
        <f t="shared" si="211"/>
        <v>0.49782608695652175</v>
      </c>
      <c r="AQ211" s="125">
        <f t="shared" si="212"/>
        <v>95923.27510917031</v>
      </c>
      <c r="AR211" s="539"/>
      <c r="AS211" s="226" t="s">
        <v>121</v>
      </c>
      <c r="AT211" s="121">
        <v>254</v>
      </c>
      <c r="AU211" s="130">
        <v>140</v>
      </c>
      <c r="AV211" s="130">
        <v>14508650</v>
      </c>
      <c r="AW211" s="131">
        <f t="shared" si="225"/>
        <v>7.2802912116484653E-2</v>
      </c>
      <c r="AX211" s="131">
        <f t="shared" si="213"/>
        <v>0.55118110236220474</v>
      </c>
      <c r="AY211" s="130">
        <f t="shared" si="214"/>
        <v>103633.21428571429</v>
      </c>
      <c r="AZ211" s="539"/>
      <c r="BA211" s="226" t="s">
        <v>121</v>
      </c>
      <c r="BB211" s="121">
        <v>106</v>
      </c>
      <c r="BC211" s="130">
        <v>49</v>
      </c>
      <c r="BD211" s="130">
        <v>4444320</v>
      </c>
      <c r="BE211" s="131">
        <f t="shared" si="226"/>
        <v>5.9178743961352656E-2</v>
      </c>
      <c r="BF211" s="131">
        <f t="shared" si="215"/>
        <v>0.46226415094339623</v>
      </c>
      <c r="BG211" s="156">
        <f t="shared" si="216"/>
        <v>90700.408163265311</v>
      </c>
      <c r="BH211" s="539"/>
      <c r="BI211" s="226" t="s">
        <v>121</v>
      </c>
      <c r="BJ211" s="121">
        <f t="shared" si="217"/>
        <v>1748</v>
      </c>
      <c r="BK211" s="130">
        <f t="shared" si="201"/>
        <v>881</v>
      </c>
      <c r="BL211" s="130">
        <f t="shared" si="202"/>
        <v>81747060</v>
      </c>
      <c r="BM211" s="131">
        <f t="shared" si="227"/>
        <v>5.4904649133740498E-2</v>
      </c>
      <c r="BN211" s="131">
        <f t="shared" si="218"/>
        <v>0.50400457665903886</v>
      </c>
      <c r="BO211" s="130">
        <f t="shared" si="219"/>
        <v>92788.94438138479</v>
      </c>
      <c r="BP211" s="182"/>
    </row>
    <row r="212" spans="2:68" s="75" customFormat="1">
      <c r="B212" s="546"/>
      <c r="C212" s="547"/>
      <c r="D212" s="539"/>
      <c r="E212" s="226" t="s">
        <v>122</v>
      </c>
      <c r="F212" s="121">
        <v>4</v>
      </c>
      <c r="G212" s="130">
        <v>1</v>
      </c>
      <c r="H212" s="130">
        <v>260250</v>
      </c>
      <c r="I212" s="131">
        <f t="shared" si="220"/>
        <v>3.0303030303030304E-2</v>
      </c>
      <c r="J212" s="131">
        <f t="shared" si="203"/>
        <v>0.25</v>
      </c>
      <c r="K212" s="156">
        <f t="shared" si="204"/>
        <v>260250</v>
      </c>
      <c r="L212" s="539"/>
      <c r="M212" s="226" t="s">
        <v>122</v>
      </c>
      <c r="N212" s="121">
        <v>17</v>
      </c>
      <c r="O212" s="130">
        <v>10</v>
      </c>
      <c r="P212" s="130">
        <v>1505300</v>
      </c>
      <c r="Q212" s="131">
        <f t="shared" si="221"/>
        <v>6.8965517241379309E-2</v>
      </c>
      <c r="R212" s="131">
        <f t="shared" si="205"/>
        <v>0.58823529411764708</v>
      </c>
      <c r="S212" s="125">
        <f t="shared" si="206"/>
        <v>150530</v>
      </c>
      <c r="T212" s="539"/>
      <c r="U212" s="226" t="s">
        <v>122</v>
      </c>
      <c r="V212" s="121">
        <v>283</v>
      </c>
      <c r="W212" s="130">
        <v>160</v>
      </c>
      <c r="X212" s="130">
        <v>16589400</v>
      </c>
      <c r="Y212" s="131">
        <f t="shared" si="222"/>
        <v>3.0899961375048281E-2</v>
      </c>
      <c r="Z212" s="131">
        <f t="shared" si="207"/>
        <v>0.56537102473498235</v>
      </c>
      <c r="AA212" s="130">
        <f t="shared" si="208"/>
        <v>103683.75</v>
      </c>
      <c r="AB212" s="539"/>
      <c r="AC212" s="226" t="s">
        <v>122</v>
      </c>
      <c r="AD212" s="121">
        <v>295</v>
      </c>
      <c r="AE212" s="130">
        <v>172</v>
      </c>
      <c r="AF212" s="130">
        <v>16632170</v>
      </c>
      <c r="AG212" s="131">
        <f t="shared" si="223"/>
        <v>3.7197231833910036E-2</v>
      </c>
      <c r="AH212" s="131">
        <f t="shared" si="209"/>
        <v>0.58305084745762714</v>
      </c>
      <c r="AI212" s="125">
        <f t="shared" si="210"/>
        <v>96698.662790697679</v>
      </c>
      <c r="AJ212" s="539"/>
      <c r="AK212" s="226" t="s">
        <v>122</v>
      </c>
      <c r="AL212" s="121">
        <v>215</v>
      </c>
      <c r="AM212" s="130">
        <v>127</v>
      </c>
      <c r="AN212" s="130">
        <v>13370320</v>
      </c>
      <c r="AO212" s="131">
        <f t="shared" si="224"/>
        <v>3.8310708898944196E-2</v>
      </c>
      <c r="AP212" s="131">
        <f t="shared" si="211"/>
        <v>0.59069767441860466</v>
      </c>
      <c r="AQ212" s="125">
        <f t="shared" si="212"/>
        <v>105278.11023622047</v>
      </c>
      <c r="AR212" s="539"/>
      <c r="AS212" s="226" t="s">
        <v>122</v>
      </c>
      <c r="AT212" s="121">
        <v>134</v>
      </c>
      <c r="AU212" s="130">
        <v>82</v>
      </c>
      <c r="AV212" s="130">
        <v>9732540</v>
      </c>
      <c r="AW212" s="131">
        <f t="shared" si="225"/>
        <v>4.2641705668226726E-2</v>
      </c>
      <c r="AX212" s="131">
        <f t="shared" si="213"/>
        <v>0.61194029850746268</v>
      </c>
      <c r="AY212" s="130">
        <f t="shared" si="214"/>
        <v>118689.51219512195</v>
      </c>
      <c r="AZ212" s="539"/>
      <c r="BA212" s="226" t="s">
        <v>122</v>
      </c>
      <c r="BB212" s="121">
        <v>35</v>
      </c>
      <c r="BC212" s="130">
        <v>21</v>
      </c>
      <c r="BD212" s="130">
        <v>2750230</v>
      </c>
      <c r="BE212" s="131">
        <f t="shared" si="226"/>
        <v>2.5362318840579712E-2</v>
      </c>
      <c r="BF212" s="131">
        <f t="shared" si="215"/>
        <v>0.6</v>
      </c>
      <c r="BG212" s="156">
        <f t="shared" si="216"/>
        <v>130963.33333333333</v>
      </c>
      <c r="BH212" s="539"/>
      <c r="BI212" s="226" t="s">
        <v>122</v>
      </c>
      <c r="BJ212" s="121">
        <f t="shared" si="217"/>
        <v>983</v>
      </c>
      <c r="BK212" s="130">
        <f t="shared" si="201"/>
        <v>573</v>
      </c>
      <c r="BL212" s="130">
        <f t="shared" si="202"/>
        <v>60840210</v>
      </c>
      <c r="BM212" s="131">
        <f t="shared" si="227"/>
        <v>3.5709834226598527E-2</v>
      </c>
      <c r="BN212" s="131">
        <f t="shared" si="218"/>
        <v>0.58290946083418105</v>
      </c>
      <c r="BO212" s="130">
        <f t="shared" si="219"/>
        <v>106178.37696335079</v>
      </c>
      <c r="BP212" s="182"/>
    </row>
    <row r="213" spans="2:68" s="75" customFormat="1">
      <c r="B213" s="546"/>
      <c r="C213" s="547"/>
      <c r="D213" s="539"/>
      <c r="E213" s="226" t="s">
        <v>123</v>
      </c>
      <c r="F213" s="121">
        <v>8</v>
      </c>
      <c r="G213" s="130">
        <v>4</v>
      </c>
      <c r="H213" s="130">
        <v>443780</v>
      </c>
      <c r="I213" s="131">
        <f t="shared" si="220"/>
        <v>0.12121212121212122</v>
      </c>
      <c r="J213" s="131">
        <f t="shared" si="203"/>
        <v>0.5</v>
      </c>
      <c r="K213" s="156">
        <f t="shared" si="204"/>
        <v>110945</v>
      </c>
      <c r="L213" s="539"/>
      <c r="M213" s="226" t="s">
        <v>123</v>
      </c>
      <c r="N213" s="121">
        <v>52</v>
      </c>
      <c r="O213" s="130">
        <v>30</v>
      </c>
      <c r="P213" s="130">
        <v>2306230</v>
      </c>
      <c r="Q213" s="131">
        <f t="shared" si="221"/>
        <v>0.20689655172413793</v>
      </c>
      <c r="R213" s="131">
        <f t="shared" si="205"/>
        <v>0.57692307692307687</v>
      </c>
      <c r="S213" s="125">
        <f t="shared" si="206"/>
        <v>76874.333333333328</v>
      </c>
      <c r="T213" s="539"/>
      <c r="U213" s="226" t="s">
        <v>123</v>
      </c>
      <c r="V213" s="121">
        <v>1835</v>
      </c>
      <c r="W213" s="130">
        <v>1044</v>
      </c>
      <c r="X213" s="130">
        <v>89551840</v>
      </c>
      <c r="Y213" s="131">
        <f t="shared" si="222"/>
        <v>0.20162224797219003</v>
      </c>
      <c r="Z213" s="131">
        <f t="shared" si="207"/>
        <v>0.56893732970027244</v>
      </c>
      <c r="AA213" s="130">
        <f t="shared" si="208"/>
        <v>85777.624521072794</v>
      </c>
      <c r="AB213" s="539"/>
      <c r="AC213" s="226" t="s">
        <v>123</v>
      </c>
      <c r="AD213" s="121">
        <v>1754</v>
      </c>
      <c r="AE213" s="130">
        <v>971</v>
      </c>
      <c r="AF213" s="130">
        <v>84534940</v>
      </c>
      <c r="AG213" s="131">
        <f t="shared" si="223"/>
        <v>0.20999134948096887</v>
      </c>
      <c r="AH213" s="131">
        <f t="shared" si="209"/>
        <v>0.55359179019384264</v>
      </c>
      <c r="AI213" s="125">
        <f t="shared" si="210"/>
        <v>87059.670442842427</v>
      </c>
      <c r="AJ213" s="539"/>
      <c r="AK213" s="226" t="s">
        <v>123</v>
      </c>
      <c r="AL213" s="121">
        <v>1139</v>
      </c>
      <c r="AM213" s="130">
        <v>592</v>
      </c>
      <c r="AN213" s="130">
        <v>51891510</v>
      </c>
      <c r="AO213" s="131">
        <f t="shared" si="224"/>
        <v>0.17858220211161388</v>
      </c>
      <c r="AP213" s="131">
        <f t="shared" si="211"/>
        <v>0.51975417032484639</v>
      </c>
      <c r="AQ213" s="125">
        <f t="shared" si="212"/>
        <v>87654.577702702707</v>
      </c>
      <c r="AR213" s="539"/>
      <c r="AS213" s="226" t="s">
        <v>123</v>
      </c>
      <c r="AT213" s="121">
        <v>537</v>
      </c>
      <c r="AU213" s="130">
        <v>286</v>
      </c>
      <c r="AV213" s="130">
        <v>31372210</v>
      </c>
      <c r="AW213" s="131">
        <f t="shared" si="225"/>
        <v>0.14872594903796152</v>
      </c>
      <c r="AX213" s="131">
        <f t="shared" si="213"/>
        <v>0.53258845437616387</v>
      </c>
      <c r="AY213" s="130">
        <f t="shared" si="214"/>
        <v>109693.04195804195</v>
      </c>
      <c r="AZ213" s="539"/>
      <c r="BA213" s="226" t="s">
        <v>123</v>
      </c>
      <c r="BB213" s="121">
        <v>143</v>
      </c>
      <c r="BC213" s="130">
        <v>68</v>
      </c>
      <c r="BD213" s="130">
        <v>6213240</v>
      </c>
      <c r="BE213" s="131">
        <f t="shared" si="226"/>
        <v>8.2125603864734303E-2</v>
      </c>
      <c r="BF213" s="131">
        <f t="shared" si="215"/>
        <v>0.47552447552447552</v>
      </c>
      <c r="BG213" s="156">
        <f t="shared" si="216"/>
        <v>91371.176470588238</v>
      </c>
      <c r="BH213" s="539"/>
      <c r="BI213" s="226" t="s">
        <v>123</v>
      </c>
      <c r="BJ213" s="121">
        <f t="shared" si="217"/>
        <v>5468</v>
      </c>
      <c r="BK213" s="130">
        <f t="shared" si="201"/>
        <v>2995</v>
      </c>
      <c r="BL213" s="130">
        <f t="shared" si="202"/>
        <v>266313750</v>
      </c>
      <c r="BM213" s="131">
        <f t="shared" si="227"/>
        <v>0.18665087872366945</v>
      </c>
      <c r="BN213" s="131">
        <f t="shared" si="218"/>
        <v>0.5477322604242868</v>
      </c>
      <c r="BO213" s="130">
        <f t="shared" si="219"/>
        <v>88919.449081803003</v>
      </c>
      <c r="BP213" s="182"/>
    </row>
    <row r="214" spans="2:68" s="75" customFormat="1">
      <c r="B214" s="546"/>
      <c r="C214" s="547"/>
      <c r="D214" s="539"/>
      <c r="E214" s="226" t="s">
        <v>124</v>
      </c>
      <c r="F214" s="121">
        <v>4</v>
      </c>
      <c r="G214" s="130">
        <v>3</v>
      </c>
      <c r="H214" s="130">
        <v>432740</v>
      </c>
      <c r="I214" s="131">
        <f t="shared" si="220"/>
        <v>9.0909090909090912E-2</v>
      </c>
      <c r="J214" s="131">
        <f t="shared" si="203"/>
        <v>0.75</v>
      </c>
      <c r="K214" s="156">
        <f t="shared" si="204"/>
        <v>144246.66666666666</v>
      </c>
      <c r="L214" s="539"/>
      <c r="M214" s="226" t="s">
        <v>124</v>
      </c>
      <c r="N214" s="121">
        <v>16</v>
      </c>
      <c r="O214" s="130">
        <v>10</v>
      </c>
      <c r="P214" s="130">
        <v>870280</v>
      </c>
      <c r="Q214" s="131">
        <f t="shared" si="221"/>
        <v>6.8965517241379309E-2</v>
      </c>
      <c r="R214" s="131">
        <f t="shared" si="205"/>
        <v>0.625</v>
      </c>
      <c r="S214" s="125">
        <f t="shared" si="206"/>
        <v>87028</v>
      </c>
      <c r="T214" s="539"/>
      <c r="U214" s="226" t="s">
        <v>124</v>
      </c>
      <c r="V214" s="121">
        <v>501</v>
      </c>
      <c r="W214" s="130">
        <v>281</v>
      </c>
      <c r="X214" s="130">
        <v>24389370</v>
      </c>
      <c r="Y214" s="131">
        <f t="shared" si="222"/>
        <v>5.4268057164928545E-2</v>
      </c>
      <c r="Z214" s="131">
        <f t="shared" si="207"/>
        <v>0.56087824351297411</v>
      </c>
      <c r="AA214" s="130">
        <f t="shared" si="208"/>
        <v>86794.911032028467</v>
      </c>
      <c r="AB214" s="539"/>
      <c r="AC214" s="226" t="s">
        <v>124</v>
      </c>
      <c r="AD214" s="121">
        <v>618</v>
      </c>
      <c r="AE214" s="130">
        <v>336</v>
      </c>
      <c r="AF214" s="130">
        <v>30713760</v>
      </c>
      <c r="AG214" s="131">
        <f t="shared" si="223"/>
        <v>7.2664359861591699E-2</v>
      </c>
      <c r="AH214" s="131">
        <f t="shared" si="209"/>
        <v>0.5436893203883495</v>
      </c>
      <c r="AI214" s="125">
        <f t="shared" si="210"/>
        <v>91410</v>
      </c>
      <c r="AJ214" s="539"/>
      <c r="AK214" s="226" t="s">
        <v>124</v>
      </c>
      <c r="AL214" s="121">
        <v>463</v>
      </c>
      <c r="AM214" s="130">
        <v>263</v>
      </c>
      <c r="AN214" s="130">
        <v>23014690</v>
      </c>
      <c r="AO214" s="131">
        <f t="shared" si="224"/>
        <v>7.9336349924585214E-2</v>
      </c>
      <c r="AP214" s="131">
        <f t="shared" si="211"/>
        <v>0.56803455723542118</v>
      </c>
      <c r="AQ214" s="125">
        <f t="shared" si="212"/>
        <v>87508.32699619772</v>
      </c>
      <c r="AR214" s="539"/>
      <c r="AS214" s="226" t="s">
        <v>124</v>
      </c>
      <c r="AT214" s="121">
        <v>307</v>
      </c>
      <c r="AU214" s="130">
        <v>154</v>
      </c>
      <c r="AV214" s="130">
        <v>14289250</v>
      </c>
      <c r="AW214" s="131">
        <f t="shared" si="225"/>
        <v>8.0083203328133123E-2</v>
      </c>
      <c r="AX214" s="131">
        <f t="shared" si="213"/>
        <v>0.50162866449511401</v>
      </c>
      <c r="AY214" s="130">
        <f t="shared" si="214"/>
        <v>92787.337662337668</v>
      </c>
      <c r="AZ214" s="539"/>
      <c r="BA214" s="226" t="s">
        <v>124</v>
      </c>
      <c r="BB214" s="121">
        <v>117</v>
      </c>
      <c r="BC214" s="130">
        <v>55</v>
      </c>
      <c r="BD214" s="130">
        <v>5739770</v>
      </c>
      <c r="BE214" s="131">
        <f t="shared" si="226"/>
        <v>6.6425120772946863E-2</v>
      </c>
      <c r="BF214" s="131">
        <f t="shared" si="215"/>
        <v>0.47008547008547008</v>
      </c>
      <c r="BG214" s="156">
        <f t="shared" si="216"/>
        <v>104359.45454545454</v>
      </c>
      <c r="BH214" s="539"/>
      <c r="BI214" s="226" t="s">
        <v>124</v>
      </c>
      <c r="BJ214" s="121">
        <f t="shared" si="217"/>
        <v>2026</v>
      </c>
      <c r="BK214" s="130">
        <f t="shared" si="201"/>
        <v>1102</v>
      </c>
      <c r="BL214" s="130">
        <f t="shared" si="202"/>
        <v>99449860</v>
      </c>
      <c r="BM214" s="131">
        <f t="shared" si="227"/>
        <v>6.8677552037891068E-2</v>
      </c>
      <c r="BN214" s="131">
        <f t="shared" si="218"/>
        <v>0.54392892398815396</v>
      </c>
      <c r="BO214" s="130">
        <f t="shared" si="219"/>
        <v>90244.882032667883</v>
      </c>
      <c r="BP214" s="182"/>
    </row>
    <row r="215" spans="2:68" s="75" customFormat="1">
      <c r="B215" s="546"/>
      <c r="C215" s="547"/>
      <c r="D215" s="539"/>
      <c r="E215" s="223" t="s">
        <v>117</v>
      </c>
      <c r="F215" s="121">
        <v>3</v>
      </c>
      <c r="G215" s="130">
        <v>3</v>
      </c>
      <c r="H215" s="130">
        <v>233870</v>
      </c>
      <c r="I215" s="131">
        <f t="shared" si="220"/>
        <v>9.0909090909090912E-2</v>
      </c>
      <c r="J215" s="131">
        <f t="shared" si="203"/>
        <v>1</v>
      </c>
      <c r="K215" s="156">
        <f t="shared" si="204"/>
        <v>77956.666666666672</v>
      </c>
      <c r="L215" s="539"/>
      <c r="M215" s="227" t="s">
        <v>117</v>
      </c>
      <c r="N215" s="121">
        <v>9</v>
      </c>
      <c r="O215" s="130">
        <v>6</v>
      </c>
      <c r="P215" s="130">
        <v>799280</v>
      </c>
      <c r="Q215" s="131">
        <f t="shared" si="221"/>
        <v>4.1379310344827586E-2</v>
      </c>
      <c r="R215" s="131">
        <f t="shared" si="205"/>
        <v>0.66666666666666663</v>
      </c>
      <c r="S215" s="125">
        <f t="shared" si="206"/>
        <v>133213.33333333334</v>
      </c>
      <c r="T215" s="539"/>
      <c r="U215" s="227" t="s">
        <v>117</v>
      </c>
      <c r="V215" s="121">
        <v>366</v>
      </c>
      <c r="W215" s="130">
        <v>149</v>
      </c>
      <c r="X215" s="130">
        <v>10765150</v>
      </c>
      <c r="Y215" s="131">
        <f t="shared" si="222"/>
        <v>2.877558903051371E-2</v>
      </c>
      <c r="Z215" s="131">
        <f t="shared" si="207"/>
        <v>0.40710382513661203</v>
      </c>
      <c r="AA215" s="130">
        <f t="shared" si="208"/>
        <v>72249.328859060406</v>
      </c>
      <c r="AB215" s="539"/>
      <c r="AC215" s="227" t="s">
        <v>117</v>
      </c>
      <c r="AD215" s="121">
        <v>240</v>
      </c>
      <c r="AE215" s="130">
        <v>116</v>
      </c>
      <c r="AF215" s="130">
        <v>10999600</v>
      </c>
      <c r="AG215" s="131">
        <f t="shared" si="223"/>
        <v>2.5086505190311418E-2</v>
      </c>
      <c r="AH215" s="131">
        <f t="shared" si="209"/>
        <v>0.48333333333333334</v>
      </c>
      <c r="AI215" s="125">
        <f t="shared" si="210"/>
        <v>94824.137931034478</v>
      </c>
      <c r="AJ215" s="539"/>
      <c r="AK215" s="227" t="s">
        <v>117</v>
      </c>
      <c r="AL215" s="121">
        <v>145</v>
      </c>
      <c r="AM215" s="130">
        <v>47</v>
      </c>
      <c r="AN215" s="130">
        <v>5019880</v>
      </c>
      <c r="AO215" s="131">
        <f t="shared" si="224"/>
        <v>1.4177978883861237E-2</v>
      </c>
      <c r="AP215" s="131">
        <f t="shared" si="211"/>
        <v>0.32413793103448274</v>
      </c>
      <c r="AQ215" s="125">
        <f t="shared" si="212"/>
        <v>106805.9574468085</v>
      </c>
      <c r="AR215" s="539"/>
      <c r="AS215" s="227" t="s">
        <v>117</v>
      </c>
      <c r="AT215" s="121">
        <v>91</v>
      </c>
      <c r="AU215" s="130">
        <v>32</v>
      </c>
      <c r="AV215" s="130">
        <v>4797090</v>
      </c>
      <c r="AW215" s="131">
        <f t="shared" si="225"/>
        <v>1.6640665626625067E-2</v>
      </c>
      <c r="AX215" s="131">
        <f t="shared" si="213"/>
        <v>0.35164835164835168</v>
      </c>
      <c r="AY215" s="130">
        <f t="shared" si="214"/>
        <v>149909.0625</v>
      </c>
      <c r="AZ215" s="539"/>
      <c r="BA215" s="227" t="s">
        <v>117</v>
      </c>
      <c r="BB215" s="121">
        <v>41</v>
      </c>
      <c r="BC215" s="130">
        <v>19</v>
      </c>
      <c r="BD215" s="130">
        <v>4053960</v>
      </c>
      <c r="BE215" s="131">
        <f t="shared" si="226"/>
        <v>2.2946859903381644E-2</v>
      </c>
      <c r="BF215" s="131">
        <f t="shared" si="215"/>
        <v>0.46341463414634149</v>
      </c>
      <c r="BG215" s="156">
        <f t="shared" si="216"/>
        <v>213366.31578947368</v>
      </c>
      <c r="BH215" s="539"/>
      <c r="BI215" s="227" t="s">
        <v>117</v>
      </c>
      <c r="BJ215" s="121">
        <f t="shared" si="217"/>
        <v>895</v>
      </c>
      <c r="BK215" s="130">
        <f t="shared" si="201"/>
        <v>372</v>
      </c>
      <c r="BL215" s="130">
        <f t="shared" si="202"/>
        <v>36668830</v>
      </c>
      <c r="BM215" s="131">
        <f t="shared" si="227"/>
        <v>2.3183347874859778E-2</v>
      </c>
      <c r="BN215" s="131">
        <f t="shared" si="218"/>
        <v>0.41564245810055866</v>
      </c>
      <c r="BO215" s="130">
        <f t="shared" si="219"/>
        <v>98572.12365591398</v>
      </c>
      <c r="BP215" s="182"/>
    </row>
    <row r="216" spans="2:68" s="75" customFormat="1">
      <c r="B216" s="546">
        <v>20</v>
      </c>
      <c r="C216" s="548" t="s">
        <v>80</v>
      </c>
      <c r="D216" s="540">
        <f>BS27</f>
        <v>41</v>
      </c>
      <c r="E216" s="224" t="s">
        <v>104</v>
      </c>
      <c r="F216" s="120">
        <v>21</v>
      </c>
      <c r="G216" s="128">
        <v>11</v>
      </c>
      <c r="H216" s="128">
        <v>428410</v>
      </c>
      <c r="I216" s="129">
        <f>IFERROR(G216/$D$216,"-")</f>
        <v>0.26829268292682928</v>
      </c>
      <c r="J216" s="129">
        <f t="shared" si="203"/>
        <v>0.52380952380952384</v>
      </c>
      <c r="K216" s="155">
        <f t="shared" si="204"/>
        <v>38946.36363636364</v>
      </c>
      <c r="L216" s="540">
        <f>BT27</f>
        <v>122</v>
      </c>
      <c r="M216" s="224" t="s">
        <v>104</v>
      </c>
      <c r="N216" s="120">
        <v>77</v>
      </c>
      <c r="O216" s="128">
        <v>47</v>
      </c>
      <c r="P216" s="128">
        <v>4661980</v>
      </c>
      <c r="Q216" s="129">
        <f>IFERROR(O216/$L$216,"-")</f>
        <v>0.38524590163934425</v>
      </c>
      <c r="R216" s="129">
        <f t="shared" si="205"/>
        <v>0.61038961038961037</v>
      </c>
      <c r="S216" s="124">
        <f t="shared" si="206"/>
        <v>99191.063829787236</v>
      </c>
      <c r="T216" s="540">
        <f>BU27</f>
        <v>8730</v>
      </c>
      <c r="U216" s="224" t="s">
        <v>104</v>
      </c>
      <c r="V216" s="120">
        <v>4498</v>
      </c>
      <c r="W216" s="128">
        <v>2848</v>
      </c>
      <c r="X216" s="128">
        <v>209434780</v>
      </c>
      <c r="Y216" s="129">
        <f>IFERROR(W216/$T$216,"-")</f>
        <v>0.32623138602520046</v>
      </c>
      <c r="Z216" s="129">
        <f t="shared" si="207"/>
        <v>0.63317029791018231</v>
      </c>
      <c r="AA216" s="128">
        <f t="shared" si="208"/>
        <v>73537.492977528091</v>
      </c>
      <c r="AB216" s="540">
        <f>BV27</f>
        <v>7243</v>
      </c>
      <c r="AC216" s="224" t="s">
        <v>104</v>
      </c>
      <c r="AD216" s="120">
        <v>4205</v>
      </c>
      <c r="AE216" s="128">
        <v>2689</v>
      </c>
      <c r="AF216" s="128">
        <v>226544370</v>
      </c>
      <c r="AG216" s="129">
        <f>IFERROR(AE216/$AB$216,"-")</f>
        <v>0.37125500483225182</v>
      </c>
      <c r="AH216" s="129">
        <f t="shared" si="209"/>
        <v>0.63947681331747919</v>
      </c>
      <c r="AI216" s="124">
        <f t="shared" si="210"/>
        <v>84248.557084418004</v>
      </c>
      <c r="AJ216" s="540">
        <f>BW27</f>
        <v>5001</v>
      </c>
      <c r="AK216" s="224" t="s">
        <v>104</v>
      </c>
      <c r="AL216" s="120">
        <v>2723</v>
      </c>
      <c r="AM216" s="128">
        <v>1674</v>
      </c>
      <c r="AN216" s="128">
        <v>146585460</v>
      </c>
      <c r="AO216" s="129">
        <f>IFERROR(AM216/$AJ$216,"-")</f>
        <v>0.33473305338932213</v>
      </c>
      <c r="AP216" s="129">
        <f t="shared" si="211"/>
        <v>0.6147631289019464</v>
      </c>
      <c r="AQ216" s="124">
        <f t="shared" si="212"/>
        <v>87565.985663082436</v>
      </c>
      <c r="AR216" s="540">
        <f>BX27</f>
        <v>2752</v>
      </c>
      <c r="AS216" s="224" t="s">
        <v>104</v>
      </c>
      <c r="AT216" s="120">
        <v>1266</v>
      </c>
      <c r="AU216" s="128">
        <v>703</v>
      </c>
      <c r="AV216" s="128">
        <v>62977140</v>
      </c>
      <c r="AW216" s="129">
        <f>IFERROR(AU216/$AR$216,"-")</f>
        <v>0.25545058139534882</v>
      </c>
      <c r="AX216" s="129">
        <f t="shared" si="213"/>
        <v>0.55529225908372826</v>
      </c>
      <c r="AY216" s="128">
        <f t="shared" si="214"/>
        <v>89583.413940256039</v>
      </c>
      <c r="AZ216" s="540">
        <f>BY27</f>
        <v>1209</v>
      </c>
      <c r="BA216" s="224" t="s">
        <v>104</v>
      </c>
      <c r="BB216" s="120">
        <v>384</v>
      </c>
      <c r="BC216" s="128">
        <v>213</v>
      </c>
      <c r="BD216" s="128">
        <v>21053090</v>
      </c>
      <c r="BE216" s="129">
        <f>IFERROR(BC216/$AZ$216,"-")</f>
        <v>0.17617866004962779</v>
      </c>
      <c r="BF216" s="129">
        <f t="shared" si="215"/>
        <v>0.5546875</v>
      </c>
      <c r="BG216" s="155">
        <f t="shared" si="216"/>
        <v>98840.798122065724</v>
      </c>
      <c r="BH216" s="540">
        <f>BZ27</f>
        <v>25098</v>
      </c>
      <c r="BI216" s="224" t="s">
        <v>104</v>
      </c>
      <c r="BJ216" s="120">
        <f t="shared" si="217"/>
        <v>13174</v>
      </c>
      <c r="BK216" s="128">
        <f t="shared" si="201"/>
        <v>8185</v>
      </c>
      <c r="BL216" s="128">
        <f t="shared" si="202"/>
        <v>671685230</v>
      </c>
      <c r="BM216" s="129">
        <f>IFERROR(BK216/$BH$216,"-")</f>
        <v>0.32612160331500517</v>
      </c>
      <c r="BN216" s="129">
        <f t="shared" si="218"/>
        <v>0.62129952937604371</v>
      </c>
      <c r="BO216" s="128">
        <f t="shared" si="219"/>
        <v>82062.948075748325</v>
      </c>
      <c r="BP216" s="182"/>
    </row>
    <row r="217" spans="2:68" s="75" customFormat="1">
      <c r="B217" s="546"/>
      <c r="C217" s="549"/>
      <c r="D217" s="536"/>
      <c r="E217" s="225" t="s">
        <v>136</v>
      </c>
      <c r="F217" s="121">
        <v>21</v>
      </c>
      <c r="G217" s="130">
        <v>11</v>
      </c>
      <c r="H217" s="130">
        <v>565320</v>
      </c>
      <c r="I217" s="131">
        <f t="shared" ref="I217:I226" si="228">IFERROR(G217/$D$216,"-")</f>
        <v>0.26829268292682928</v>
      </c>
      <c r="J217" s="131">
        <f t="shared" si="203"/>
        <v>0.52380952380952384</v>
      </c>
      <c r="K217" s="156">
        <f t="shared" si="204"/>
        <v>51392.727272727272</v>
      </c>
      <c r="L217" s="536"/>
      <c r="M217" s="225" t="s">
        <v>136</v>
      </c>
      <c r="N217" s="121">
        <v>59</v>
      </c>
      <c r="O217" s="130">
        <v>41</v>
      </c>
      <c r="P217" s="130">
        <v>3801030</v>
      </c>
      <c r="Q217" s="131">
        <f t="shared" ref="Q217:Q226" si="229">IFERROR(O217/$L$216,"-")</f>
        <v>0.33606557377049179</v>
      </c>
      <c r="R217" s="131">
        <f t="shared" si="205"/>
        <v>0.69491525423728817</v>
      </c>
      <c r="S217" s="125">
        <f t="shared" si="206"/>
        <v>92708.048780487807</v>
      </c>
      <c r="T217" s="536"/>
      <c r="U217" s="225" t="s">
        <v>136</v>
      </c>
      <c r="V217" s="121">
        <v>3915</v>
      </c>
      <c r="W217" s="130">
        <v>2500</v>
      </c>
      <c r="X217" s="130">
        <v>179336450</v>
      </c>
      <c r="Y217" s="131">
        <f t="shared" ref="Y217:Y226" si="230">IFERROR(W217/$T$216,"-")</f>
        <v>0.28636884306987398</v>
      </c>
      <c r="Z217" s="131">
        <f t="shared" si="207"/>
        <v>0.63856960408684549</v>
      </c>
      <c r="AA217" s="130">
        <f t="shared" si="208"/>
        <v>71734.58</v>
      </c>
      <c r="AB217" s="536"/>
      <c r="AC217" s="225" t="s">
        <v>136</v>
      </c>
      <c r="AD217" s="121">
        <v>3346</v>
      </c>
      <c r="AE217" s="130">
        <v>2164</v>
      </c>
      <c r="AF217" s="130">
        <v>176332750</v>
      </c>
      <c r="AG217" s="131">
        <f t="shared" ref="AG217:AG226" si="231">IFERROR(AE217/$AB$216,"-")</f>
        <v>0.29877122739196466</v>
      </c>
      <c r="AH217" s="131">
        <f t="shared" si="209"/>
        <v>0.64674237895995224</v>
      </c>
      <c r="AI217" s="125">
        <f t="shared" si="210"/>
        <v>81484.634935304988</v>
      </c>
      <c r="AJ217" s="536"/>
      <c r="AK217" s="225" t="s">
        <v>136</v>
      </c>
      <c r="AL217" s="121">
        <v>2032</v>
      </c>
      <c r="AM217" s="130">
        <v>1254</v>
      </c>
      <c r="AN217" s="130">
        <v>104553050</v>
      </c>
      <c r="AO217" s="131">
        <f t="shared" ref="AO217:AO226" si="232">IFERROR(AM217/$AJ$216,"-")</f>
        <v>0.250749850029994</v>
      </c>
      <c r="AP217" s="131">
        <f t="shared" si="211"/>
        <v>0.61712598425196852</v>
      </c>
      <c r="AQ217" s="125">
        <f t="shared" si="212"/>
        <v>83375.637958532694</v>
      </c>
      <c r="AR217" s="536"/>
      <c r="AS217" s="225" t="s">
        <v>136</v>
      </c>
      <c r="AT217" s="121">
        <v>886</v>
      </c>
      <c r="AU217" s="130">
        <v>488</v>
      </c>
      <c r="AV217" s="130">
        <v>44330580</v>
      </c>
      <c r="AW217" s="131">
        <f t="shared" ref="AW217:AW226" si="233">IFERROR(AU217/$AR$216,"-")</f>
        <v>0.17732558139534885</v>
      </c>
      <c r="AX217" s="131">
        <f t="shared" si="213"/>
        <v>0.55079006772009032</v>
      </c>
      <c r="AY217" s="130">
        <f t="shared" si="214"/>
        <v>90841.352459016387</v>
      </c>
      <c r="AZ217" s="536"/>
      <c r="BA217" s="225" t="s">
        <v>136</v>
      </c>
      <c r="BB217" s="121">
        <v>210</v>
      </c>
      <c r="BC217" s="130">
        <v>104</v>
      </c>
      <c r="BD217" s="130">
        <v>9636680</v>
      </c>
      <c r="BE217" s="131">
        <f t="shared" ref="BE217:BE226" si="234">IFERROR(BC217/$AZ$216,"-")</f>
        <v>8.6021505376344093E-2</v>
      </c>
      <c r="BF217" s="131">
        <f t="shared" si="215"/>
        <v>0.49523809523809526</v>
      </c>
      <c r="BG217" s="156">
        <f t="shared" si="216"/>
        <v>92660.38461538461</v>
      </c>
      <c r="BH217" s="536"/>
      <c r="BI217" s="225" t="s">
        <v>136</v>
      </c>
      <c r="BJ217" s="121">
        <f t="shared" si="217"/>
        <v>10469</v>
      </c>
      <c r="BK217" s="130">
        <f t="shared" si="201"/>
        <v>6562</v>
      </c>
      <c r="BL217" s="130">
        <f t="shared" si="202"/>
        <v>518555860</v>
      </c>
      <c r="BM217" s="131">
        <f t="shared" ref="BM217:BM226" si="235">IFERROR(BK217/$BH$216,"-")</f>
        <v>0.26145509602358752</v>
      </c>
      <c r="BN217" s="131">
        <f t="shared" si="218"/>
        <v>0.6268029420192951</v>
      </c>
      <c r="BO217" s="130">
        <f t="shared" si="219"/>
        <v>79024.056690033525</v>
      </c>
      <c r="BP217" s="182"/>
    </row>
    <row r="218" spans="2:68" s="75" customFormat="1">
      <c r="B218" s="546"/>
      <c r="C218" s="549"/>
      <c r="D218" s="536"/>
      <c r="E218" s="226" t="s">
        <v>103</v>
      </c>
      <c r="F218" s="121">
        <v>26</v>
      </c>
      <c r="G218" s="130">
        <v>16</v>
      </c>
      <c r="H218" s="130">
        <v>682230</v>
      </c>
      <c r="I218" s="131">
        <f t="shared" si="228"/>
        <v>0.3902439024390244</v>
      </c>
      <c r="J218" s="131">
        <f t="shared" si="203"/>
        <v>0.61538461538461542</v>
      </c>
      <c r="K218" s="156">
        <f t="shared" si="204"/>
        <v>42639.375</v>
      </c>
      <c r="L218" s="536"/>
      <c r="M218" s="226" t="s">
        <v>103</v>
      </c>
      <c r="N218" s="121">
        <v>80</v>
      </c>
      <c r="O218" s="130">
        <v>53</v>
      </c>
      <c r="P218" s="130">
        <v>5205700</v>
      </c>
      <c r="Q218" s="131">
        <f t="shared" si="229"/>
        <v>0.4344262295081967</v>
      </c>
      <c r="R218" s="131">
        <f t="shared" si="205"/>
        <v>0.66249999999999998</v>
      </c>
      <c r="S218" s="125">
        <f t="shared" si="206"/>
        <v>98220.75471698113</v>
      </c>
      <c r="T218" s="536"/>
      <c r="U218" s="226" t="s">
        <v>103</v>
      </c>
      <c r="V218" s="121">
        <v>5247</v>
      </c>
      <c r="W218" s="130">
        <v>3211</v>
      </c>
      <c r="X218" s="130">
        <v>236144720</v>
      </c>
      <c r="Y218" s="131">
        <f t="shared" si="230"/>
        <v>0.36781214203894619</v>
      </c>
      <c r="Z218" s="131">
        <f t="shared" si="207"/>
        <v>0.61196874404421575</v>
      </c>
      <c r="AA218" s="130">
        <f t="shared" si="208"/>
        <v>73542.422921208345</v>
      </c>
      <c r="AB218" s="536"/>
      <c r="AC218" s="226" t="s">
        <v>103</v>
      </c>
      <c r="AD218" s="121">
        <v>4764</v>
      </c>
      <c r="AE218" s="130">
        <v>2999</v>
      </c>
      <c r="AF218" s="130">
        <v>253729210</v>
      </c>
      <c r="AG218" s="131">
        <f t="shared" si="231"/>
        <v>0.41405494960651662</v>
      </c>
      <c r="AH218" s="131">
        <f t="shared" si="209"/>
        <v>0.62951301427371953</v>
      </c>
      <c r="AI218" s="125">
        <f t="shared" si="210"/>
        <v>84604.604868289432</v>
      </c>
      <c r="AJ218" s="536"/>
      <c r="AK218" s="226" t="s">
        <v>103</v>
      </c>
      <c r="AL218" s="121">
        <v>3248</v>
      </c>
      <c r="AM218" s="130">
        <v>1956</v>
      </c>
      <c r="AN218" s="130">
        <v>168733810</v>
      </c>
      <c r="AO218" s="131">
        <f t="shared" si="232"/>
        <v>0.39112177564487105</v>
      </c>
      <c r="AP218" s="131">
        <f t="shared" si="211"/>
        <v>0.60221674876847286</v>
      </c>
      <c r="AQ218" s="125">
        <f t="shared" si="212"/>
        <v>86264.729038854799</v>
      </c>
      <c r="AR218" s="536"/>
      <c r="AS218" s="226" t="s">
        <v>103</v>
      </c>
      <c r="AT218" s="121">
        <v>1684</v>
      </c>
      <c r="AU218" s="130">
        <v>909</v>
      </c>
      <c r="AV218" s="130">
        <v>85644230</v>
      </c>
      <c r="AW218" s="131">
        <f t="shared" si="233"/>
        <v>0.33030523255813954</v>
      </c>
      <c r="AX218" s="131">
        <f t="shared" si="213"/>
        <v>0.5397862232779097</v>
      </c>
      <c r="AY218" s="130">
        <f t="shared" si="214"/>
        <v>94218.074807480749</v>
      </c>
      <c r="AZ218" s="536"/>
      <c r="BA218" s="226" t="s">
        <v>103</v>
      </c>
      <c r="BB218" s="121">
        <v>578</v>
      </c>
      <c r="BC218" s="130">
        <v>311</v>
      </c>
      <c r="BD218" s="130">
        <v>30202470</v>
      </c>
      <c r="BE218" s="131">
        <f t="shared" si="234"/>
        <v>0.25723738626964432</v>
      </c>
      <c r="BF218" s="131">
        <f t="shared" si="215"/>
        <v>0.53806228373702425</v>
      </c>
      <c r="BG218" s="156">
        <f t="shared" si="216"/>
        <v>97114.051446945334</v>
      </c>
      <c r="BH218" s="536"/>
      <c r="BI218" s="226" t="s">
        <v>103</v>
      </c>
      <c r="BJ218" s="121">
        <f t="shared" si="217"/>
        <v>15627</v>
      </c>
      <c r="BK218" s="130">
        <f t="shared" si="201"/>
        <v>9455</v>
      </c>
      <c r="BL218" s="130">
        <f t="shared" si="202"/>
        <v>780342370</v>
      </c>
      <c r="BM218" s="131">
        <f t="shared" si="235"/>
        <v>0.37672324488007014</v>
      </c>
      <c r="BN218" s="131">
        <f t="shared" si="218"/>
        <v>0.60504255455301725</v>
      </c>
      <c r="BO218" s="130">
        <f t="shared" si="219"/>
        <v>82532.244315177159</v>
      </c>
      <c r="BP218" s="182"/>
    </row>
    <row r="219" spans="2:68" s="75" customFormat="1">
      <c r="B219" s="546"/>
      <c r="C219" s="549"/>
      <c r="D219" s="536"/>
      <c r="E219" s="226" t="s">
        <v>106</v>
      </c>
      <c r="F219" s="121">
        <v>14</v>
      </c>
      <c r="G219" s="130">
        <v>9</v>
      </c>
      <c r="H219" s="130">
        <v>562530</v>
      </c>
      <c r="I219" s="131">
        <f t="shared" si="228"/>
        <v>0.21951219512195122</v>
      </c>
      <c r="J219" s="131">
        <f t="shared" si="203"/>
        <v>0.6428571428571429</v>
      </c>
      <c r="K219" s="156">
        <f t="shared" si="204"/>
        <v>62503.333333333336</v>
      </c>
      <c r="L219" s="536"/>
      <c r="M219" s="226" t="s">
        <v>106</v>
      </c>
      <c r="N219" s="121">
        <v>48</v>
      </c>
      <c r="O219" s="130">
        <v>29</v>
      </c>
      <c r="P219" s="130">
        <v>2346010</v>
      </c>
      <c r="Q219" s="131">
        <f t="shared" si="229"/>
        <v>0.23770491803278687</v>
      </c>
      <c r="R219" s="131">
        <f t="shared" si="205"/>
        <v>0.60416666666666663</v>
      </c>
      <c r="S219" s="125">
        <f t="shared" si="206"/>
        <v>80896.896551724145</v>
      </c>
      <c r="T219" s="536"/>
      <c r="U219" s="226" t="s">
        <v>106</v>
      </c>
      <c r="V219" s="121">
        <v>1870</v>
      </c>
      <c r="W219" s="130">
        <v>1201</v>
      </c>
      <c r="X219" s="130">
        <v>88237350</v>
      </c>
      <c r="Y219" s="131">
        <f t="shared" si="230"/>
        <v>0.13757159221076748</v>
      </c>
      <c r="Z219" s="131">
        <f t="shared" si="207"/>
        <v>0.6422459893048128</v>
      </c>
      <c r="AA219" s="130">
        <f t="shared" si="208"/>
        <v>73469.900083263943</v>
      </c>
      <c r="AB219" s="536"/>
      <c r="AC219" s="226" t="s">
        <v>106</v>
      </c>
      <c r="AD219" s="121">
        <v>1961</v>
      </c>
      <c r="AE219" s="130">
        <v>1240</v>
      </c>
      <c r="AF219" s="130">
        <v>103476880</v>
      </c>
      <c r="AG219" s="131">
        <f t="shared" si="231"/>
        <v>0.17119977909705922</v>
      </c>
      <c r="AH219" s="131">
        <f t="shared" si="209"/>
        <v>0.63233044365119839</v>
      </c>
      <c r="AI219" s="125">
        <f t="shared" si="210"/>
        <v>83449.096774193546</v>
      </c>
      <c r="AJ219" s="536"/>
      <c r="AK219" s="226" t="s">
        <v>106</v>
      </c>
      <c r="AL219" s="121">
        <v>1443</v>
      </c>
      <c r="AM219" s="130">
        <v>883</v>
      </c>
      <c r="AN219" s="130">
        <v>76730670</v>
      </c>
      <c r="AO219" s="131">
        <f t="shared" si="232"/>
        <v>0.17656468706258749</v>
      </c>
      <c r="AP219" s="131">
        <f t="shared" si="211"/>
        <v>0.61191961191961197</v>
      </c>
      <c r="AQ219" s="125">
        <f t="shared" si="212"/>
        <v>86897.701019252549</v>
      </c>
      <c r="AR219" s="536"/>
      <c r="AS219" s="226" t="s">
        <v>106</v>
      </c>
      <c r="AT219" s="121">
        <v>745</v>
      </c>
      <c r="AU219" s="130">
        <v>405</v>
      </c>
      <c r="AV219" s="130">
        <v>35349360</v>
      </c>
      <c r="AW219" s="131">
        <f t="shared" si="233"/>
        <v>0.14716569767441862</v>
      </c>
      <c r="AX219" s="131">
        <f t="shared" si="213"/>
        <v>0.5436241610738255</v>
      </c>
      <c r="AY219" s="130">
        <f t="shared" si="214"/>
        <v>87282.370370370365</v>
      </c>
      <c r="AZ219" s="536"/>
      <c r="BA219" s="226" t="s">
        <v>106</v>
      </c>
      <c r="BB219" s="121">
        <v>263</v>
      </c>
      <c r="BC219" s="130">
        <v>150</v>
      </c>
      <c r="BD219" s="130">
        <v>15320320</v>
      </c>
      <c r="BE219" s="131">
        <f t="shared" si="234"/>
        <v>0.12406947890818859</v>
      </c>
      <c r="BF219" s="131">
        <f t="shared" si="215"/>
        <v>0.57034220532319391</v>
      </c>
      <c r="BG219" s="156">
        <f t="shared" si="216"/>
        <v>102135.46666666666</v>
      </c>
      <c r="BH219" s="536"/>
      <c r="BI219" s="226" t="s">
        <v>106</v>
      </c>
      <c r="BJ219" s="121">
        <f t="shared" si="217"/>
        <v>6344</v>
      </c>
      <c r="BK219" s="130">
        <f t="shared" si="201"/>
        <v>3917</v>
      </c>
      <c r="BL219" s="130">
        <f t="shared" si="202"/>
        <v>322023120</v>
      </c>
      <c r="BM219" s="131">
        <f t="shared" si="235"/>
        <v>0.15606821260658219</v>
      </c>
      <c r="BN219" s="131">
        <f t="shared" si="218"/>
        <v>0.61743379571248425</v>
      </c>
      <c r="BO219" s="130">
        <f t="shared" si="219"/>
        <v>82211.672198110798</v>
      </c>
      <c r="BP219" s="182"/>
    </row>
    <row r="220" spans="2:68" s="75" customFormat="1">
      <c r="B220" s="546"/>
      <c r="C220" s="549"/>
      <c r="D220" s="536"/>
      <c r="E220" s="226" t="s">
        <v>119</v>
      </c>
      <c r="F220" s="121">
        <v>12</v>
      </c>
      <c r="G220" s="130">
        <v>8</v>
      </c>
      <c r="H220" s="130">
        <v>394820</v>
      </c>
      <c r="I220" s="131">
        <f t="shared" si="228"/>
        <v>0.1951219512195122</v>
      </c>
      <c r="J220" s="131">
        <f t="shared" si="203"/>
        <v>0.66666666666666663</v>
      </c>
      <c r="K220" s="156">
        <f t="shared" si="204"/>
        <v>49352.5</v>
      </c>
      <c r="L220" s="536"/>
      <c r="M220" s="226" t="s">
        <v>119</v>
      </c>
      <c r="N220" s="121">
        <v>44</v>
      </c>
      <c r="O220" s="130">
        <v>24</v>
      </c>
      <c r="P220" s="130">
        <v>1564630</v>
      </c>
      <c r="Q220" s="131">
        <f t="shared" si="229"/>
        <v>0.19672131147540983</v>
      </c>
      <c r="R220" s="131">
        <f t="shared" si="205"/>
        <v>0.54545454545454541</v>
      </c>
      <c r="S220" s="125">
        <f t="shared" si="206"/>
        <v>65192.916666666664</v>
      </c>
      <c r="T220" s="536"/>
      <c r="U220" s="226" t="s">
        <v>119</v>
      </c>
      <c r="V220" s="121">
        <v>1846</v>
      </c>
      <c r="W220" s="130">
        <v>1159</v>
      </c>
      <c r="X220" s="130">
        <v>91603180</v>
      </c>
      <c r="Y220" s="131">
        <f t="shared" si="230"/>
        <v>0.13276059564719359</v>
      </c>
      <c r="Z220" s="131">
        <f t="shared" si="207"/>
        <v>0.62784398699891653</v>
      </c>
      <c r="AA220" s="130">
        <f t="shared" si="208"/>
        <v>79036.393442622953</v>
      </c>
      <c r="AB220" s="536"/>
      <c r="AC220" s="226" t="s">
        <v>119</v>
      </c>
      <c r="AD220" s="121">
        <v>1911</v>
      </c>
      <c r="AE220" s="130">
        <v>1220</v>
      </c>
      <c r="AF220" s="130">
        <v>105879090</v>
      </c>
      <c r="AG220" s="131">
        <f t="shared" si="231"/>
        <v>0.16843849233742925</v>
      </c>
      <c r="AH220" s="131">
        <f t="shared" si="209"/>
        <v>0.63840920983778127</v>
      </c>
      <c r="AI220" s="125">
        <f t="shared" si="210"/>
        <v>86786.139344262294</v>
      </c>
      <c r="AJ220" s="536"/>
      <c r="AK220" s="226" t="s">
        <v>119</v>
      </c>
      <c r="AL220" s="121">
        <v>1404</v>
      </c>
      <c r="AM220" s="130">
        <v>876</v>
      </c>
      <c r="AN220" s="130">
        <v>80138150</v>
      </c>
      <c r="AO220" s="131">
        <f t="shared" si="232"/>
        <v>0.17516496700659867</v>
      </c>
      <c r="AP220" s="131">
        <f t="shared" si="211"/>
        <v>0.62393162393162394</v>
      </c>
      <c r="AQ220" s="125">
        <f t="shared" si="212"/>
        <v>91481.906392694058</v>
      </c>
      <c r="AR220" s="536"/>
      <c r="AS220" s="226" t="s">
        <v>119</v>
      </c>
      <c r="AT220" s="121">
        <v>765</v>
      </c>
      <c r="AU220" s="130">
        <v>416</v>
      </c>
      <c r="AV220" s="130">
        <v>40861170</v>
      </c>
      <c r="AW220" s="131">
        <f t="shared" si="233"/>
        <v>0.15116279069767441</v>
      </c>
      <c r="AX220" s="131">
        <f t="shared" si="213"/>
        <v>0.54379084967320257</v>
      </c>
      <c r="AY220" s="130">
        <f t="shared" si="214"/>
        <v>98223.966346153844</v>
      </c>
      <c r="AZ220" s="536"/>
      <c r="BA220" s="226" t="s">
        <v>119</v>
      </c>
      <c r="BB220" s="121">
        <v>285</v>
      </c>
      <c r="BC220" s="130">
        <v>146</v>
      </c>
      <c r="BD220" s="130">
        <v>14799520</v>
      </c>
      <c r="BE220" s="131">
        <f t="shared" si="234"/>
        <v>0.12076095947063689</v>
      </c>
      <c r="BF220" s="131">
        <f t="shared" si="215"/>
        <v>0.512280701754386</v>
      </c>
      <c r="BG220" s="156">
        <f t="shared" si="216"/>
        <v>101366.57534246576</v>
      </c>
      <c r="BH220" s="536"/>
      <c r="BI220" s="226" t="s">
        <v>119</v>
      </c>
      <c r="BJ220" s="121">
        <f t="shared" si="217"/>
        <v>6267</v>
      </c>
      <c r="BK220" s="130">
        <f t="shared" si="201"/>
        <v>3849</v>
      </c>
      <c r="BL220" s="130">
        <f t="shared" si="202"/>
        <v>335240560</v>
      </c>
      <c r="BM220" s="131">
        <f t="shared" si="235"/>
        <v>0.15335883337317716</v>
      </c>
      <c r="BN220" s="131">
        <f t="shared" si="218"/>
        <v>0.61416945907132603</v>
      </c>
      <c r="BO220" s="130">
        <f t="shared" si="219"/>
        <v>87098.093011171732</v>
      </c>
      <c r="BP220" s="182"/>
    </row>
    <row r="221" spans="2:68" s="75" customFormat="1">
      <c r="B221" s="546"/>
      <c r="C221" s="549"/>
      <c r="D221" s="536"/>
      <c r="E221" s="226" t="s">
        <v>120</v>
      </c>
      <c r="F221" s="121">
        <v>6</v>
      </c>
      <c r="G221" s="130">
        <v>5</v>
      </c>
      <c r="H221" s="130">
        <v>309340</v>
      </c>
      <c r="I221" s="131">
        <f t="shared" si="228"/>
        <v>0.12195121951219512</v>
      </c>
      <c r="J221" s="131">
        <f t="shared" si="203"/>
        <v>0.83333333333333337</v>
      </c>
      <c r="K221" s="156">
        <f t="shared" si="204"/>
        <v>61868</v>
      </c>
      <c r="L221" s="536"/>
      <c r="M221" s="226" t="s">
        <v>120</v>
      </c>
      <c r="N221" s="121">
        <v>31</v>
      </c>
      <c r="O221" s="130">
        <v>18</v>
      </c>
      <c r="P221" s="130">
        <v>919150</v>
      </c>
      <c r="Q221" s="131">
        <f t="shared" si="229"/>
        <v>0.14754098360655737</v>
      </c>
      <c r="R221" s="131">
        <f t="shared" si="205"/>
        <v>0.58064516129032262</v>
      </c>
      <c r="S221" s="125">
        <f t="shared" si="206"/>
        <v>51063.888888888891</v>
      </c>
      <c r="T221" s="536"/>
      <c r="U221" s="226" t="s">
        <v>120</v>
      </c>
      <c r="V221" s="121">
        <v>1087</v>
      </c>
      <c r="W221" s="130">
        <v>730</v>
      </c>
      <c r="X221" s="130">
        <v>56964150</v>
      </c>
      <c r="Y221" s="131">
        <f t="shared" si="230"/>
        <v>8.3619702176403202E-2</v>
      </c>
      <c r="Z221" s="131">
        <f t="shared" si="207"/>
        <v>0.67157313707451705</v>
      </c>
      <c r="AA221" s="130">
        <f t="shared" si="208"/>
        <v>78033.082191780821</v>
      </c>
      <c r="AB221" s="536"/>
      <c r="AC221" s="226" t="s">
        <v>120</v>
      </c>
      <c r="AD221" s="121">
        <v>1068</v>
      </c>
      <c r="AE221" s="130">
        <v>719</v>
      </c>
      <c r="AF221" s="130">
        <v>58907710</v>
      </c>
      <c r="AG221" s="131">
        <f t="shared" si="231"/>
        <v>9.9268259008698054E-2</v>
      </c>
      <c r="AH221" s="131">
        <f t="shared" si="209"/>
        <v>0.67322097378277157</v>
      </c>
      <c r="AI221" s="125">
        <f t="shared" si="210"/>
        <v>81930.055632823365</v>
      </c>
      <c r="AJ221" s="536"/>
      <c r="AK221" s="226" t="s">
        <v>120</v>
      </c>
      <c r="AL221" s="121">
        <v>694</v>
      </c>
      <c r="AM221" s="130">
        <v>439</v>
      </c>
      <c r="AN221" s="130">
        <v>37056330</v>
      </c>
      <c r="AO221" s="131">
        <f t="shared" si="232"/>
        <v>8.7782443511297742E-2</v>
      </c>
      <c r="AP221" s="131">
        <f t="shared" si="211"/>
        <v>0.63256484149855907</v>
      </c>
      <c r="AQ221" s="125">
        <f t="shared" si="212"/>
        <v>84410.774487471528</v>
      </c>
      <c r="AR221" s="536"/>
      <c r="AS221" s="226" t="s">
        <v>120</v>
      </c>
      <c r="AT221" s="121">
        <v>316</v>
      </c>
      <c r="AU221" s="130">
        <v>188</v>
      </c>
      <c r="AV221" s="130">
        <v>15060390</v>
      </c>
      <c r="AW221" s="131">
        <f t="shared" si="233"/>
        <v>6.8313953488372089E-2</v>
      </c>
      <c r="AX221" s="131">
        <f t="shared" si="213"/>
        <v>0.59493670886075944</v>
      </c>
      <c r="AY221" s="130">
        <f t="shared" si="214"/>
        <v>80108.457446808505</v>
      </c>
      <c r="AZ221" s="536"/>
      <c r="BA221" s="226" t="s">
        <v>120</v>
      </c>
      <c r="BB221" s="121">
        <v>102</v>
      </c>
      <c r="BC221" s="130">
        <v>70</v>
      </c>
      <c r="BD221" s="130">
        <v>5363840</v>
      </c>
      <c r="BE221" s="131">
        <f t="shared" si="234"/>
        <v>5.7899090157154671E-2</v>
      </c>
      <c r="BF221" s="131">
        <f t="shared" si="215"/>
        <v>0.68627450980392157</v>
      </c>
      <c r="BG221" s="156">
        <f t="shared" si="216"/>
        <v>76626.28571428571</v>
      </c>
      <c r="BH221" s="536"/>
      <c r="BI221" s="226" t="s">
        <v>120</v>
      </c>
      <c r="BJ221" s="121">
        <f t="shared" si="217"/>
        <v>3304</v>
      </c>
      <c r="BK221" s="130">
        <f t="shared" si="201"/>
        <v>2169</v>
      </c>
      <c r="BL221" s="130">
        <f t="shared" si="202"/>
        <v>174580910</v>
      </c>
      <c r="BM221" s="131">
        <f t="shared" si="235"/>
        <v>8.6421228783169976E-2</v>
      </c>
      <c r="BN221" s="131">
        <f t="shared" si="218"/>
        <v>0.65647699757869249</v>
      </c>
      <c r="BO221" s="130">
        <f t="shared" si="219"/>
        <v>80489.124020285846</v>
      </c>
      <c r="BP221" s="182"/>
    </row>
    <row r="222" spans="2:68" s="75" customFormat="1">
      <c r="B222" s="546"/>
      <c r="C222" s="549"/>
      <c r="D222" s="536"/>
      <c r="E222" s="226" t="s">
        <v>121</v>
      </c>
      <c r="F222" s="121">
        <v>10</v>
      </c>
      <c r="G222" s="130">
        <v>6</v>
      </c>
      <c r="H222" s="130">
        <v>268000</v>
      </c>
      <c r="I222" s="131">
        <f t="shared" si="228"/>
        <v>0.14634146341463414</v>
      </c>
      <c r="J222" s="131">
        <f t="shared" si="203"/>
        <v>0.6</v>
      </c>
      <c r="K222" s="156">
        <f t="shared" si="204"/>
        <v>44666.666666666664</v>
      </c>
      <c r="L222" s="536"/>
      <c r="M222" s="226" t="s">
        <v>121</v>
      </c>
      <c r="N222" s="121">
        <v>27</v>
      </c>
      <c r="O222" s="130">
        <v>16</v>
      </c>
      <c r="P222" s="130">
        <v>1151270</v>
      </c>
      <c r="Q222" s="131">
        <f t="shared" si="229"/>
        <v>0.13114754098360656</v>
      </c>
      <c r="R222" s="131">
        <f t="shared" si="205"/>
        <v>0.59259259259259256</v>
      </c>
      <c r="S222" s="125">
        <f t="shared" si="206"/>
        <v>71954.375</v>
      </c>
      <c r="T222" s="536"/>
      <c r="U222" s="226" t="s">
        <v>121</v>
      </c>
      <c r="V222" s="121">
        <v>745</v>
      </c>
      <c r="W222" s="130">
        <v>442</v>
      </c>
      <c r="X222" s="130">
        <v>34186520</v>
      </c>
      <c r="Y222" s="131">
        <f t="shared" si="230"/>
        <v>5.0630011454753723E-2</v>
      </c>
      <c r="Z222" s="131">
        <f t="shared" si="207"/>
        <v>0.59328859060402683</v>
      </c>
      <c r="AA222" s="130">
        <f t="shared" si="208"/>
        <v>77345.067873303167</v>
      </c>
      <c r="AB222" s="536"/>
      <c r="AC222" s="226" t="s">
        <v>121</v>
      </c>
      <c r="AD222" s="121">
        <v>835</v>
      </c>
      <c r="AE222" s="130">
        <v>533</v>
      </c>
      <c r="AF222" s="130">
        <v>44574780</v>
      </c>
      <c r="AG222" s="131">
        <f t="shared" si="231"/>
        <v>7.3588292144139172E-2</v>
      </c>
      <c r="AH222" s="131">
        <f t="shared" si="209"/>
        <v>0.63832335329341316</v>
      </c>
      <c r="AI222" s="125">
        <f t="shared" si="210"/>
        <v>83629.981238273918</v>
      </c>
      <c r="AJ222" s="536"/>
      <c r="AK222" s="226" t="s">
        <v>121</v>
      </c>
      <c r="AL222" s="121">
        <v>768</v>
      </c>
      <c r="AM222" s="130">
        <v>445</v>
      </c>
      <c r="AN222" s="130">
        <v>38352160</v>
      </c>
      <c r="AO222" s="131">
        <f t="shared" si="232"/>
        <v>8.8982203559288139E-2</v>
      </c>
      <c r="AP222" s="131">
        <f t="shared" si="211"/>
        <v>0.57942708333333337</v>
      </c>
      <c r="AQ222" s="125">
        <f t="shared" si="212"/>
        <v>86184.629213483146</v>
      </c>
      <c r="AR222" s="536"/>
      <c r="AS222" s="226" t="s">
        <v>121</v>
      </c>
      <c r="AT222" s="121">
        <v>448</v>
      </c>
      <c r="AU222" s="130">
        <v>244</v>
      </c>
      <c r="AV222" s="130">
        <v>21448540</v>
      </c>
      <c r="AW222" s="131">
        <f t="shared" si="233"/>
        <v>8.8662790697674423E-2</v>
      </c>
      <c r="AX222" s="131">
        <f t="shared" si="213"/>
        <v>0.5446428571428571</v>
      </c>
      <c r="AY222" s="130">
        <f t="shared" si="214"/>
        <v>87903.852459016387</v>
      </c>
      <c r="AZ222" s="536"/>
      <c r="BA222" s="226" t="s">
        <v>121</v>
      </c>
      <c r="BB222" s="121">
        <v>169</v>
      </c>
      <c r="BC222" s="130">
        <v>98</v>
      </c>
      <c r="BD222" s="130">
        <v>9083120</v>
      </c>
      <c r="BE222" s="131">
        <f t="shared" si="234"/>
        <v>8.1058726220016544E-2</v>
      </c>
      <c r="BF222" s="131">
        <f t="shared" si="215"/>
        <v>0.57988165680473369</v>
      </c>
      <c r="BG222" s="156">
        <f t="shared" si="216"/>
        <v>92684.897959183669</v>
      </c>
      <c r="BH222" s="536"/>
      <c r="BI222" s="226" t="s">
        <v>121</v>
      </c>
      <c r="BJ222" s="121">
        <f t="shared" si="217"/>
        <v>3002</v>
      </c>
      <c r="BK222" s="130">
        <f t="shared" si="201"/>
        <v>1784</v>
      </c>
      <c r="BL222" s="130">
        <f t="shared" si="202"/>
        <v>149064390</v>
      </c>
      <c r="BM222" s="131">
        <f t="shared" si="235"/>
        <v>7.1081361064626661E-2</v>
      </c>
      <c r="BN222" s="131">
        <f t="shared" si="218"/>
        <v>0.5942704863424384</v>
      </c>
      <c r="BO222" s="130">
        <f t="shared" si="219"/>
        <v>83556.272421524671</v>
      </c>
      <c r="BP222" s="182"/>
    </row>
    <row r="223" spans="2:68" s="75" customFormat="1">
      <c r="B223" s="546"/>
      <c r="C223" s="549"/>
      <c r="D223" s="536"/>
      <c r="E223" s="226" t="s">
        <v>122</v>
      </c>
      <c r="F223" s="121">
        <v>6</v>
      </c>
      <c r="G223" s="130">
        <v>1</v>
      </c>
      <c r="H223" s="130">
        <v>35680</v>
      </c>
      <c r="I223" s="131">
        <f t="shared" si="228"/>
        <v>2.4390243902439025E-2</v>
      </c>
      <c r="J223" s="131">
        <f t="shared" si="203"/>
        <v>0.16666666666666666</v>
      </c>
      <c r="K223" s="156">
        <f t="shared" si="204"/>
        <v>35680</v>
      </c>
      <c r="L223" s="536"/>
      <c r="M223" s="226" t="s">
        <v>122</v>
      </c>
      <c r="N223" s="121">
        <v>9</v>
      </c>
      <c r="O223" s="130">
        <v>5</v>
      </c>
      <c r="P223" s="130">
        <v>375600</v>
      </c>
      <c r="Q223" s="131">
        <f t="shared" si="229"/>
        <v>4.0983606557377046E-2</v>
      </c>
      <c r="R223" s="131">
        <f t="shared" si="205"/>
        <v>0.55555555555555558</v>
      </c>
      <c r="S223" s="125">
        <f t="shared" si="206"/>
        <v>75120</v>
      </c>
      <c r="T223" s="536"/>
      <c r="U223" s="226" t="s">
        <v>122</v>
      </c>
      <c r="V223" s="121">
        <v>412</v>
      </c>
      <c r="W223" s="130">
        <v>259</v>
      </c>
      <c r="X223" s="130">
        <v>22742080</v>
      </c>
      <c r="Y223" s="131">
        <f t="shared" si="230"/>
        <v>2.9667812142038945E-2</v>
      </c>
      <c r="Z223" s="131">
        <f t="shared" si="207"/>
        <v>0.62864077669902918</v>
      </c>
      <c r="AA223" s="130">
        <f t="shared" si="208"/>
        <v>87807.258687258683</v>
      </c>
      <c r="AB223" s="536"/>
      <c r="AC223" s="226" t="s">
        <v>122</v>
      </c>
      <c r="AD223" s="121">
        <v>487</v>
      </c>
      <c r="AE223" s="130">
        <v>312</v>
      </c>
      <c r="AF223" s="130">
        <v>29200720</v>
      </c>
      <c r="AG223" s="131">
        <f t="shared" si="231"/>
        <v>4.3076073450227806E-2</v>
      </c>
      <c r="AH223" s="131">
        <f t="shared" si="209"/>
        <v>0.64065708418891165</v>
      </c>
      <c r="AI223" s="125">
        <f t="shared" si="210"/>
        <v>93592.051282051281</v>
      </c>
      <c r="AJ223" s="536"/>
      <c r="AK223" s="226" t="s">
        <v>122</v>
      </c>
      <c r="AL223" s="121">
        <v>381</v>
      </c>
      <c r="AM223" s="130">
        <v>242</v>
      </c>
      <c r="AN223" s="130">
        <v>23113340</v>
      </c>
      <c r="AO223" s="131">
        <f t="shared" si="232"/>
        <v>4.8390321935612879E-2</v>
      </c>
      <c r="AP223" s="131">
        <f t="shared" si="211"/>
        <v>0.6351706036745407</v>
      </c>
      <c r="AQ223" s="125">
        <f t="shared" si="212"/>
        <v>95509.669421487604</v>
      </c>
      <c r="AR223" s="536"/>
      <c r="AS223" s="226" t="s">
        <v>122</v>
      </c>
      <c r="AT223" s="121">
        <v>214</v>
      </c>
      <c r="AU223" s="130">
        <v>123</v>
      </c>
      <c r="AV223" s="130">
        <v>13089100</v>
      </c>
      <c r="AW223" s="131">
        <f t="shared" si="233"/>
        <v>4.4694767441860468E-2</v>
      </c>
      <c r="AX223" s="131">
        <f t="shared" si="213"/>
        <v>0.57476635514018692</v>
      </c>
      <c r="AY223" s="130">
        <f t="shared" si="214"/>
        <v>106415.44715447155</v>
      </c>
      <c r="AZ223" s="536"/>
      <c r="BA223" s="226" t="s">
        <v>122</v>
      </c>
      <c r="BB223" s="121">
        <v>82</v>
      </c>
      <c r="BC223" s="130">
        <v>52</v>
      </c>
      <c r="BD223" s="130">
        <v>5188120</v>
      </c>
      <c r="BE223" s="131">
        <f t="shared" si="234"/>
        <v>4.3010752688172046E-2</v>
      </c>
      <c r="BF223" s="131">
        <f t="shared" si="215"/>
        <v>0.63414634146341464</v>
      </c>
      <c r="BG223" s="156">
        <f t="shared" si="216"/>
        <v>99771.538461538468</v>
      </c>
      <c r="BH223" s="536"/>
      <c r="BI223" s="226" t="s">
        <v>122</v>
      </c>
      <c r="BJ223" s="121">
        <f t="shared" si="217"/>
        <v>1591</v>
      </c>
      <c r="BK223" s="130">
        <f t="shared" si="201"/>
        <v>994</v>
      </c>
      <c r="BL223" s="130">
        <f t="shared" si="202"/>
        <v>93744640</v>
      </c>
      <c r="BM223" s="131">
        <f t="shared" si="235"/>
        <v>3.9604749382420909E-2</v>
      </c>
      <c r="BN223" s="131">
        <f t="shared" si="218"/>
        <v>0.62476429918290388</v>
      </c>
      <c r="BO223" s="130">
        <f t="shared" si="219"/>
        <v>94310.503018108648</v>
      </c>
      <c r="BP223" s="182"/>
    </row>
    <row r="224" spans="2:68" s="75" customFormat="1">
      <c r="B224" s="546"/>
      <c r="C224" s="549"/>
      <c r="D224" s="536"/>
      <c r="E224" s="226" t="s">
        <v>123</v>
      </c>
      <c r="F224" s="121">
        <v>17</v>
      </c>
      <c r="G224" s="130">
        <v>14</v>
      </c>
      <c r="H224" s="130">
        <v>662450</v>
      </c>
      <c r="I224" s="131">
        <f t="shared" si="228"/>
        <v>0.34146341463414637</v>
      </c>
      <c r="J224" s="131">
        <f t="shared" si="203"/>
        <v>0.82352941176470584</v>
      </c>
      <c r="K224" s="156">
        <f t="shared" si="204"/>
        <v>47317.857142857145</v>
      </c>
      <c r="L224" s="536"/>
      <c r="M224" s="226" t="s">
        <v>123</v>
      </c>
      <c r="N224" s="121">
        <v>48</v>
      </c>
      <c r="O224" s="130">
        <v>31</v>
      </c>
      <c r="P224" s="130">
        <v>2634200</v>
      </c>
      <c r="Q224" s="131">
        <f t="shared" si="229"/>
        <v>0.25409836065573771</v>
      </c>
      <c r="R224" s="131">
        <f t="shared" si="205"/>
        <v>0.64583333333333337</v>
      </c>
      <c r="S224" s="125">
        <f t="shared" si="206"/>
        <v>84974.193548387091</v>
      </c>
      <c r="T224" s="536"/>
      <c r="U224" s="226" t="s">
        <v>123</v>
      </c>
      <c r="V224" s="121">
        <v>3434</v>
      </c>
      <c r="W224" s="130">
        <v>2327</v>
      </c>
      <c r="X224" s="130">
        <v>173211520</v>
      </c>
      <c r="Y224" s="131">
        <f t="shared" si="230"/>
        <v>0.26655211912943871</v>
      </c>
      <c r="Z224" s="131">
        <f t="shared" si="207"/>
        <v>0.67763541059988353</v>
      </c>
      <c r="AA224" s="130">
        <f t="shared" si="208"/>
        <v>74435.547915771385</v>
      </c>
      <c r="AB224" s="536"/>
      <c r="AC224" s="226" t="s">
        <v>123</v>
      </c>
      <c r="AD224" s="121">
        <v>3075</v>
      </c>
      <c r="AE224" s="130">
        <v>2056</v>
      </c>
      <c r="AF224" s="130">
        <v>175029920</v>
      </c>
      <c r="AG224" s="131">
        <f t="shared" si="231"/>
        <v>0.28386027888996274</v>
      </c>
      <c r="AH224" s="131">
        <f t="shared" si="209"/>
        <v>0.66861788617886175</v>
      </c>
      <c r="AI224" s="125">
        <f t="shared" si="210"/>
        <v>85131.284046692614</v>
      </c>
      <c r="AJ224" s="536"/>
      <c r="AK224" s="226" t="s">
        <v>123</v>
      </c>
      <c r="AL224" s="121">
        <v>1855</v>
      </c>
      <c r="AM224" s="130">
        <v>1164</v>
      </c>
      <c r="AN224" s="130">
        <v>102016980</v>
      </c>
      <c r="AO224" s="131">
        <f t="shared" si="232"/>
        <v>0.23275344931013797</v>
      </c>
      <c r="AP224" s="131">
        <f t="shared" si="211"/>
        <v>0.62749326145552564</v>
      </c>
      <c r="AQ224" s="125">
        <f t="shared" si="212"/>
        <v>87643.453608247422</v>
      </c>
      <c r="AR224" s="536"/>
      <c r="AS224" s="226" t="s">
        <v>123</v>
      </c>
      <c r="AT224" s="121">
        <v>795</v>
      </c>
      <c r="AU224" s="130">
        <v>441</v>
      </c>
      <c r="AV224" s="130">
        <v>40806230</v>
      </c>
      <c r="AW224" s="131">
        <f t="shared" si="233"/>
        <v>0.16024709302325582</v>
      </c>
      <c r="AX224" s="131">
        <f t="shared" si="213"/>
        <v>0.55471698113207546</v>
      </c>
      <c r="AY224" s="130">
        <f t="shared" si="214"/>
        <v>92531.133786848077</v>
      </c>
      <c r="AZ224" s="536"/>
      <c r="BA224" s="226" t="s">
        <v>123</v>
      </c>
      <c r="BB224" s="121">
        <v>237</v>
      </c>
      <c r="BC224" s="130">
        <v>115</v>
      </c>
      <c r="BD224" s="130">
        <v>10432480</v>
      </c>
      <c r="BE224" s="131">
        <f t="shared" si="234"/>
        <v>9.5119933829611245E-2</v>
      </c>
      <c r="BF224" s="131">
        <f t="shared" si="215"/>
        <v>0.48523206751054854</v>
      </c>
      <c r="BG224" s="156">
        <f t="shared" si="216"/>
        <v>90717.217391304352</v>
      </c>
      <c r="BH224" s="536"/>
      <c r="BI224" s="226" t="s">
        <v>123</v>
      </c>
      <c r="BJ224" s="121">
        <f t="shared" si="217"/>
        <v>9461</v>
      </c>
      <c r="BK224" s="130">
        <f t="shared" si="201"/>
        <v>6148</v>
      </c>
      <c r="BL224" s="130">
        <f t="shared" si="202"/>
        <v>504793780</v>
      </c>
      <c r="BM224" s="131">
        <f t="shared" si="235"/>
        <v>0.24495975774962148</v>
      </c>
      <c r="BN224" s="131">
        <f t="shared" si="218"/>
        <v>0.64982559983088473</v>
      </c>
      <c r="BO224" s="130">
        <f t="shared" si="219"/>
        <v>82106.990891346781</v>
      </c>
      <c r="BP224" s="182"/>
    </row>
    <row r="225" spans="2:68" s="75" customFormat="1">
      <c r="B225" s="546"/>
      <c r="C225" s="549"/>
      <c r="D225" s="536"/>
      <c r="E225" s="226" t="s">
        <v>124</v>
      </c>
      <c r="F225" s="121">
        <v>7</v>
      </c>
      <c r="G225" s="130">
        <v>5</v>
      </c>
      <c r="H225" s="130">
        <v>337580</v>
      </c>
      <c r="I225" s="131">
        <f t="shared" si="228"/>
        <v>0.12195121951219512</v>
      </c>
      <c r="J225" s="131">
        <f t="shared" si="203"/>
        <v>0.7142857142857143</v>
      </c>
      <c r="K225" s="156">
        <f t="shared" si="204"/>
        <v>67516</v>
      </c>
      <c r="L225" s="536"/>
      <c r="M225" s="226" t="s">
        <v>124</v>
      </c>
      <c r="N225" s="121">
        <v>16</v>
      </c>
      <c r="O225" s="130">
        <v>10</v>
      </c>
      <c r="P225" s="130">
        <v>931140</v>
      </c>
      <c r="Q225" s="131">
        <f t="shared" si="229"/>
        <v>8.1967213114754092E-2</v>
      </c>
      <c r="R225" s="131">
        <f t="shared" si="205"/>
        <v>0.625</v>
      </c>
      <c r="S225" s="125">
        <f t="shared" si="206"/>
        <v>93114</v>
      </c>
      <c r="T225" s="536"/>
      <c r="U225" s="226" t="s">
        <v>124</v>
      </c>
      <c r="V225" s="121">
        <v>823</v>
      </c>
      <c r="W225" s="130">
        <v>512</v>
      </c>
      <c r="X225" s="130">
        <v>37076290</v>
      </c>
      <c r="Y225" s="131">
        <f t="shared" si="230"/>
        <v>5.8648339060710195E-2</v>
      </c>
      <c r="Z225" s="131">
        <f t="shared" si="207"/>
        <v>0.62211421628189545</v>
      </c>
      <c r="AA225" s="130">
        <f t="shared" si="208"/>
        <v>72414.62890625</v>
      </c>
      <c r="AB225" s="536"/>
      <c r="AC225" s="226" t="s">
        <v>124</v>
      </c>
      <c r="AD225" s="121">
        <v>891</v>
      </c>
      <c r="AE225" s="130">
        <v>575</v>
      </c>
      <c r="AF225" s="130">
        <v>54544810</v>
      </c>
      <c r="AG225" s="131">
        <f t="shared" si="231"/>
        <v>7.9386994339362138E-2</v>
      </c>
      <c r="AH225" s="131">
        <f t="shared" si="209"/>
        <v>0.64534231200897862</v>
      </c>
      <c r="AI225" s="125">
        <f t="shared" si="210"/>
        <v>94860.539130434787</v>
      </c>
      <c r="AJ225" s="536"/>
      <c r="AK225" s="226" t="s">
        <v>124</v>
      </c>
      <c r="AL225" s="121">
        <v>762</v>
      </c>
      <c r="AM225" s="130">
        <v>441</v>
      </c>
      <c r="AN225" s="130">
        <v>39652600</v>
      </c>
      <c r="AO225" s="131">
        <f t="shared" si="232"/>
        <v>8.8182363527294541E-2</v>
      </c>
      <c r="AP225" s="131">
        <f t="shared" si="211"/>
        <v>0.57874015748031493</v>
      </c>
      <c r="AQ225" s="125">
        <f t="shared" si="212"/>
        <v>89915.192743764172</v>
      </c>
      <c r="AR225" s="536"/>
      <c r="AS225" s="226" t="s">
        <v>124</v>
      </c>
      <c r="AT225" s="121">
        <v>474</v>
      </c>
      <c r="AU225" s="130">
        <v>236</v>
      </c>
      <c r="AV225" s="130">
        <v>22674960</v>
      </c>
      <c r="AW225" s="131">
        <f t="shared" si="233"/>
        <v>8.5755813953488372E-2</v>
      </c>
      <c r="AX225" s="131">
        <f t="shared" si="213"/>
        <v>0.49789029535864981</v>
      </c>
      <c r="AY225" s="130">
        <f t="shared" si="214"/>
        <v>96080.338983050853</v>
      </c>
      <c r="AZ225" s="536"/>
      <c r="BA225" s="226" t="s">
        <v>124</v>
      </c>
      <c r="BB225" s="121">
        <v>208</v>
      </c>
      <c r="BC225" s="130">
        <v>112</v>
      </c>
      <c r="BD225" s="130">
        <v>10675940</v>
      </c>
      <c r="BE225" s="131">
        <f t="shared" si="234"/>
        <v>9.2638544251447477E-2</v>
      </c>
      <c r="BF225" s="131">
        <f t="shared" si="215"/>
        <v>0.53846153846153844</v>
      </c>
      <c r="BG225" s="156">
        <f t="shared" si="216"/>
        <v>95320.892857142855</v>
      </c>
      <c r="BH225" s="536"/>
      <c r="BI225" s="226" t="s">
        <v>124</v>
      </c>
      <c r="BJ225" s="121">
        <f t="shared" si="217"/>
        <v>3181</v>
      </c>
      <c r="BK225" s="130">
        <f t="shared" si="201"/>
        <v>1891</v>
      </c>
      <c r="BL225" s="130">
        <f t="shared" si="202"/>
        <v>165893320</v>
      </c>
      <c r="BM225" s="131">
        <f t="shared" si="235"/>
        <v>7.534464897601402E-2</v>
      </c>
      <c r="BN225" s="131">
        <f t="shared" si="218"/>
        <v>0.59446714869537887</v>
      </c>
      <c r="BO225" s="130">
        <f t="shared" si="219"/>
        <v>87727.826546800628</v>
      </c>
      <c r="BP225" s="182"/>
    </row>
    <row r="226" spans="2:68" s="75" customFormat="1">
      <c r="B226" s="546"/>
      <c r="C226" s="549"/>
      <c r="D226" s="536"/>
      <c r="E226" s="223" t="s">
        <v>117</v>
      </c>
      <c r="F226" s="121">
        <v>3</v>
      </c>
      <c r="G226" s="130">
        <v>1</v>
      </c>
      <c r="H226" s="130">
        <v>299510</v>
      </c>
      <c r="I226" s="131">
        <f t="shared" si="228"/>
        <v>2.4390243902439025E-2</v>
      </c>
      <c r="J226" s="131">
        <f t="shared" si="203"/>
        <v>0.33333333333333331</v>
      </c>
      <c r="K226" s="156">
        <f t="shared" si="204"/>
        <v>299510</v>
      </c>
      <c r="L226" s="536"/>
      <c r="M226" s="227" t="s">
        <v>117</v>
      </c>
      <c r="N226" s="121">
        <v>7</v>
      </c>
      <c r="O226" s="130">
        <v>6</v>
      </c>
      <c r="P226" s="130">
        <v>527590</v>
      </c>
      <c r="Q226" s="131">
        <f t="shared" si="229"/>
        <v>4.9180327868852458E-2</v>
      </c>
      <c r="R226" s="131">
        <f t="shared" si="205"/>
        <v>0.8571428571428571</v>
      </c>
      <c r="S226" s="125">
        <f t="shared" si="206"/>
        <v>87931.666666666672</v>
      </c>
      <c r="T226" s="536"/>
      <c r="U226" s="227" t="s">
        <v>117</v>
      </c>
      <c r="V226" s="121">
        <v>752</v>
      </c>
      <c r="W226" s="130">
        <v>435</v>
      </c>
      <c r="X226" s="130">
        <v>29824850</v>
      </c>
      <c r="Y226" s="131">
        <f t="shared" si="230"/>
        <v>4.9828178694158079E-2</v>
      </c>
      <c r="Z226" s="131">
        <f t="shared" si="207"/>
        <v>0.57845744680851063</v>
      </c>
      <c r="AA226" s="130">
        <f t="shared" si="208"/>
        <v>68562.873563218396</v>
      </c>
      <c r="AB226" s="536"/>
      <c r="AC226" s="227" t="s">
        <v>117</v>
      </c>
      <c r="AD226" s="121">
        <v>402</v>
      </c>
      <c r="AE226" s="130">
        <v>232</v>
      </c>
      <c r="AF226" s="130">
        <v>21031460</v>
      </c>
      <c r="AG226" s="131">
        <f t="shared" si="231"/>
        <v>3.2030926411707857E-2</v>
      </c>
      <c r="AH226" s="131">
        <f t="shared" si="209"/>
        <v>0.57711442786069655</v>
      </c>
      <c r="AI226" s="125">
        <f t="shared" si="210"/>
        <v>90652.844827586203</v>
      </c>
      <c r="AJ226" s="536"/>
      <c r="AK226" s="227" t="s">
        <v>117</v>
      </c>
      <c r="AL226" s="121">
        <v>216</v>
      </c>
      <c r="AM226" s="130">
        <v>115</v>
      </c>
      <c r="AN226" s="130">
        <v>12613880</v>
      </c>
      <c r="AO226" s="131">
        <f t="shared" si="232"/>
        <v>2.2995400919816038E-2</v>
      </c>
      <c r="AP226" s="131">
        <f t="shared" si="211"/>
        <v>0.53240740740740744</v>
      </c>
      <c r="AQ226" s="125">
        <f t="shared" si="212"/>
        <v>109685.91304347826</v>
      </c>
      <c r="AR226" s="536"/>
      <c r="AS226" s="227" t="s">
        <v>117</v>
      </c>
      <c r="AT226" s="121">
        <v>125</v>
      </c>
      <c r="AU226" s="130">
        <v>58</v>
      </c>
      <c r="AV226" s="130">
        <v>8807100</v>
      </c>
      <c r="AW226" s="131">
        <f t="shared" si="233"/>
        <v>2.1075581395348836E-2</v>
      </c>
      <c r="AX226" s="131">
        <f t="shared" si="213"/>
        <v>0.46400000000000002</v>
      </c>
      <c r="AY226" s="130">
        <f t="shared" si="214"/>
        <v>151846.55172413794</v>
      </c>
      <c r="AZ226" s="536"/>
      <c r="BA226" s="227" t="s">
        <v>117</v>
      </c>
      <c r="BB226" s="121">
        <v>71</v>
      </c>
      <c r="BC226" s="130">
        <v>38</v>
      </c>
      <c r="BD226" s="130">
        <v>5174240</v>
      </c>
      <c r="BE226" s="131">
        <f t="shared" si="234"/>
        <v>3.1430934656741107E-2</v>
      </c>
      <c r="BF226" s="131">
        <f t="shared" si="215"/>
        <v>0.53521126760563376</v>
      </c>
      <c r="BG226" s="156">
        <f t="shared" si="216"/>
        <v>136164.21052631579</v>
      </c>
      <c r="BH226" s="536"/>
      <c r="BI226" s="227" t="s">
        <v>117</v>
      </c>
      <c r="BJ226" s="121">
        <f t="shared" si="217"/>
        <v>1576</v>
      </c>
      <c r="BK226" s="130">
        <f t="shared" si="201"/>
        <v>885</v>
      </c>
      <c r="BL226" s="130">
        <f t="shared" si="202"/>
        <v>78278630</v>
      </c>
      <c r="BM226" s="131">
        <f t="shared" si="235"/>
        <v>3.5261773846521634E-2</v>
      </c>
      <c r="BN226" s="131">
        <f t="shared" si="218"/>
        <v>0.56154822335025378</v>
      </c>
      <c r="BO226" s="130">
        <f t="shared" si="219"/>
        <v>88450.429378531073</v>
      </c>
      <c r="BP226" s="182"/>
    </row>
    <row r="227" spans="2:68" s="75" customFormat="1">
      <c r="B227" s="546">
        <v>21</v>
      </c>
      <c r="C227" s="548" t="s">
        <v>81</v>
      </c>
      <c r="D227" s="540">
        <f>BS28</f>
        <v>40</v>
      </c>
      <c r="E227" s="224" t="s">
        <v>104</v>
      </c>
      <c r="F227" s="120">
        <v>18</v>
      </c>
      <c r="G227" s="128">
        <v>15</v>
      </c>
      <c r="H227" s="128">
        <v>1021550</v>
      </c>
      <c r="I227" s="129">
        <f>IFERROR(G227/$D$227,"-")</f>
        <v>0.375</v>
      </c>
      <c r="J227" s="129">
        <f t="shared" si="203"/>
        <v>0.83333333333333337</v>
      </c>
      <c r="K227" s="155">
        <f t="shared" si="204"/>
        <v>68103.333333333328</v>
      </c>
      <c r="L227" s="540">
        <f>BT28</f>
        <v>99</v>
      </c>
      <c r="M227" s="224" t="s">
        <v>104</v>
      </c>
      <c r="N227" s="120">
        <v>52</v>
      </c>
      <c r="O227" s="128">
        <v>32</v>
      </c>
      <c r="P227" s="128">
        <v>3314910</v>
      </c>
      <c r="Q227" s="129">
        <f>IFERROR(O227/$L$227,"-")</f>
        <v>0.32323232323232326</v>
      </c>
      <c r="R227" s="129">
        <f t="shared" si="205"/>
        <v>0.61538461538461542</v>
      </c>
      <c r="S227" s="124">
        <f t="shared" si="206"/>
        <v>103590.9375</v>
      </c>
      <c r="T227" s="540">
        <f>BU28</f>
        <v>5337</v>
      </c>
      <c r="U227" s="224" t="s">
        <v>104</v>
      </c>
      <c r="V227" s="120">
        <v>2811</v>
      </c>
      <c r="W227" s="128">
        <v>1741</v>
      </c>
      <c r="X227" s="128">
        <v>133842670</v>
      </c>
      <c r="Y227" s="129">
        <f>IFERROR(W227/$T$227,"-")</f>
        <v>0.32621322840547123</v>
      </c>
      <c r="Z227" s="129">
        <f t="shared" si="207"/>
        <v>0.61935254357879754</v>
      </c>
      <c r="AA227" s="128">
        <f t="shared" si="208"/>
        <v>76876.892590465257</v>
      </c>
      <c r="AB227" s="540">
        <f>BV28</f>
        <v>4902</v>
      </c>
      <c r="AC227" s="224" t="s">
        <v>104</v>
      </c>
      <c r="AD227" s="120">
        <v>2813</v>
      </c>
      <c r="AE227" s="128">
        <v>1798</v>
      </c>
      <c r="AF227" s="128">
        <v>151235900</v>
      </c>
      <c r="AG227" s="129">
        <f>IFERROR(AE227/$AB$227,"-")</f>
        <v>0.36678906568747449</v>
      </c>
      <c r="AH227" s="129">
        <f t="shared" si="209"/>
        <v>0.63917525773195871</v>
      </c>
      <c r="AI227" s="124">
        <f t="shared" si="210"/>
        <v>84113.403781979971</v>
      </c>
      <c r="AJ227" s="540">
        <f>BW28</f>
        <v>3509</v>
      </c>
      <c r="AK227" s="224" t="s">
        <v>104</v>
      </c>
      <c r="AL227" s="120">
        <v>1972</v>
      </c>
      <c r="AM227" s="128">
        <v>1182</v>
      </c>
      <c r="AN227" s="128">
        <v>100916640</v>
      </c>
      <c r="AO227" s="129">
        <f>IFERROR(AM227/$AJ$227,"-")</f>
        <v>0.33684810487318323</v>
      </c>
      <c r="AP227" s="129">
        <f t="shared" si="211"/>
        <v>0.59939148073022308</v>
      </c>
      <c r="AQ227" s="124">
        <f t="shared" si="212"/>
        <v>85377.868020304566</v>
      </c>
      <c r="AR227" s="540">
        <f>BX28</f>
        <v>1820</v>
      </c>
      <c r="AS227" s="224" t="s">
        <v>104</v>
      </c>
      <c r="AT227" s="120">
        <v>839</v>
      </c>
      <c r="AU227" s="128">
        <v>486</v>
      </c>
      <c r="AV227" s="128">
        <v>44746050</v>
      </c>
      <c r="AW227" s="129">
        <f>IFERROR(AU227/$AR$227,"-")</f>
        <v>0.26703296703296703</v>
      </c>
      <c r="AX227" s="129">
        <f t="shared" si="213"/>
        <v>0.57926102502979737</v>
      </c>
      <c r="AY227" s="128">
        <f t="shared" si="214"/>
        <v>92070.061728395056</v>
      </c>
      <c r="AZ227" s="540">
        <f>BY28</f>
        <v>658</v>
      </c>
      <c r="BA227" s="224" t="s">
        <v>104</v>
      </c>
      <c r="BB227" s="120">
        <v>243</v>
      </c>
      <c r="BC227" s="128">
        <v>127</v>
      </c>
      <c r="BD227" s="128">
        <v>12424120</v>
      </c>
      <c r="BE227" s="129">
        <f>IFERROR(BC227/$AZ$227,"-")</f>
        <v>0.19300911854103345</v>
      </c>
      <c r="BF227" s="129">
        <f t="shared" si="215"/>
        <v>0.52263374485596703</v>
      </c>
      <c r="BG227" s="155">
        <f t="shared" si="216"/>
        <v>97827.716535433065</v>
      </c>
      <c r="BH227" s="540">
        <f>BZ28</f>
        <v>16365</v>
      </c>
      <c r="BI227" s="224" t="s">
        <v>104</v>
      </c>
      <c r="BJ227" s="120">
        <f t="shared" si="217"/>
        <v>8748</v>
      </c>
      <c r="BK227" s="128">
        <f t="shared" si="201"/>
        <v>5381</v>
      </c>
      <c r="BL227" s="128">
        <f t="shared" si="202"/>
        <v>447501840</v>
      </c>
      <c r="BM227" s="129">
        <f>IFERROR(BK227/$BH$227,"-")</f>
        <v>0.32881148793156129</v>
      </c>
      <c r="BN227" s="129">
        <f t="shared" si="218"/>
        <v>0.61511202560585276</v>
      </c>
      <c r="BO227" s="128">
        <f t="shared" si="219"/>
        <v>83163.322802453069</v>
      </c>
      <c r="BP227" s="182"/>
    </row>
    <row r="228" spans="2:68" s="75" customFormat="1">
      <c r="B228" s="546"/>
      <c r="C228" s="549"/>
      <c r="D228" s="536"/>
      <c r="E228" s="225" t="s">
        <v>136</v>
      </c>
      <c r="F228" s="121">
        <v>16</v>
      </c>
      <c r="G228" s="130">
        <v>13</v>
      </c>
      <c r="H228" s="130">
        <v>864150</v>
      </c>
      <c r="I228" s="131">
        <f t="shared" ref="I228:I237" si="236">IFERROR(G228/$D$227,"-")</f>
        <v>0.32500000000000001</v>
      </c>
      <c r="J228" s="131">
        <f t="shared" si="203"/>
        <v>0.8125</v>
      </c>
      <c r="K228" s="156">
        <f t="shared" si="204"/>
        <v>66473.076923076922</v>
      </c>
      <c r="L228" s="536"/>
      <c r="M228" s="225" t="s">
        <v>136</v>
      </c>
      <c r="N228" s="121">
        <v>37</v>
      </c>
      <c r="O228" s="130">
        <v>20</v>
      </c>
      <c r="P228" s="130">
        <v>2110260</v>
      </c>
      <c r="Q228" s="131">
        <f t="shared" ref="Q228:Q237" si="237">IFERROR(O228/$L$227,"-")</f>
        <v>0.20202020202020202</v>
      </c>
      <c r="R228" s="131">
        <f t="shared" si="205"/>
        <v>0.54054054054054057</v>
      </c>
      <c r="S228" s="125">
        <f t="shared" si="206"/>
        <v>105513</v>
      </c>
      <c r="T228" s="536"/>
      <c r="U228" s="225" t="s">
        <v>136</v>
      </c>
      <c r="V228" s="121">
        <v>2502</v>
      </c>
      <c r="W228" s="130">
        <v>1574</v>
      </c>
      <c r="X228" s="130">
        <v>117344960</v>
      </c>
      <c r="Y228" s="131">
        <f t="shared" ref="Y228:Y237" si="238">IFERROR(W228/$T$227,"-")</f>
        <v>0.29492224095934044</v>
      </c>
      <c r="Z228" s="131">
        <f t="shared" si="207"/>
        <v>0.62909672262190253</v>
      </c>
      <c r="AA228" s="130">
        <f t="shared" si="208"/>
        <v>74552.071156289705</v>
      </c>
      <c r="AB228" s="536"/>
      <c r="AC228" s="225" t="s">
        <v>136</v>
      </c>
      <c r="AD228" s="121">
        <v>2303</v>
      </c>
      <c r="AE228" s="130">
        <v>1508</v>
      </c>
      <c r="AF228" s="130">
        <v>122785810</v>
      </c>
      <c r="AG228" s="131">
        <f t="shared" ref="AG228:AG237" si="239">IFERROR(AE228/$AB$227,"-")</f>
        <v>0.30762953896368828</v>
      </c>
      <c r="AH228" s="131">
        <f t="shared" si="209"/>
        <v>0.65479808944854534</v>
      </c>
      <c r="AI228" s="125">
        <f t="shared" si="210"/>
        <v>81422.950928381964</v>
      </c>
      <c r="AJ228" s="536"/>
      <c r="AK228" s="225" t="s">
        <v>136</v>
      </c>
      <c r="AL228" s="121">
        <v>1478</v>
      </c>
      <c r="AM228" s="130">
        <v>877</v>
      </c>
      <c r="AN228" s="130">
        <v>69582600</v>
      </c>
      <c r="AO228" s="131">
        <f t="shared" ref="AO228:AO237" si="240">IFERROR(AM228/$AJ$227,"-")</f>
        <v>0.24992875463094899</v>
      </c>
      <c r="AP228" s="131">
        <f t="shared" si="211"/>
        <v>0.59336941813261168</v>
      </c>
      <c r="AQ228" s="125">
        <f t="shared" si="212"/>
        <v>79341.619156214365</v>
      </c>
      <c r="AR228" s="536"/>
      <c r="AS228" s="225" t="s">
        <v>136</v>
      </c>
      <c r="AT228" s="121">
        <v>593</v>
      </c>
      <c r="AU228" s="130">
        <v>317</v>
      </c>
      <c r="AV228" s="130">
        <v>25790520</v>
      </c>
      <c r="AW228" s="131">
        <f t="shared" ref="AW228:AW237" si="241">IFERROR(AU228/$AR$227,"-")</f>
        <v>0.17417582417582417</v>
      </c>
      <c r="AX228" s="131">
        <f t="shared" si="213"/>
        <v>0.53456998313659354</v>
      </c>
      <c r="AY228" s="130">
        <f t="shared" si="214"/>
        <v>81358.107255520503</v>
      </c>
      <c r="AZ228" s="536"/>
      <c r="BA228" s="225" t="s">
        <v>136</v>
      </c>
      <c r="BB228" s="121">
        <v>128</v>
      </c>
      <c r="BC228" s="130">
        <v>74</v>
      </c>
      <c r="BD228" s="130">
        <v>6550090</v>
      </c>
      <c r="BE228" s="131">
        <f t="shared" ref="BE228:BE237" si="242">IFERROR(BC228/$AZ$227,"-")</f>
        <v>0.11246200607902736</v>
      </c>
      <c r="BF228" s="131">
        <f t="shared" si="215"/>
        <v>0.578125</v>
      </c>
      <c r="BG228" s="156">
        <f t="shared" si="216"/>
        <v>88514.729729729734</v>
      </c>
      <c r="BH228" s="536"/>
      <c r="BI228" s="225" t="s">
        <v>136</v>
      </c>
      <c r="BJ228" s="121">
        <f t="shared" si="217"/>
        <v>7057</v>
      </c>
      <c r="BK228" s="130">
        <f t="shared" si="201"/>
        <v>4383</v>
      </c>
      <c r="BL228" s="130">
        <f t="shared" si="202"/>
        <v>345028390</v>
      </c>
      <c r="BM228" s="131">
        <f t="shared" ref="BM228:BM237" si="243">IFERROR(BK228/$BH$227,"-")</f>
        <v>0.26782768102658111</v>
      </c>
      <c r="BN228" s="131">
        <f t="shared" si="218"/>
        <v>0.6210854470738274</v>
      </c>
      <c r="BO228" s="130">
        <f t="shared" si="219"/>
        <v>78719.6874287018</v>
      </c>
      <c r="BP228" s="182"/>
    </row>
    <row r="229" spans="2:68" s="75" customFormat="1">
      <c r="B229" s="546"/>
      <c r="C229" s="549"/>
      <c r="D229" s="536"/>
      <c r="E229" s="226" t="s">
        <v>103</v>
      </c>
      <c r="F229" s="121">
        <v>18</v>
      </c>
      <c r="G229" s="130">
        <v>13</v>
      </c>
      <c r="H229" s="130">
        <v>905510</v>
      </c>
      <c r="I229" s="131">
        <f t="shared" si="236"/>
        <v>0.32500000000000001</v>
      </c>
      <c r="J229" s="131">
        <f t="shared" si="203"/>
        <v>0.72222222222222221</v>
      </c>
      <c r="K229" s="156">
        <f t="shared" si="204"/>
        <v>69654.61538461539</v>
      </c>
      <c r="L229" s="536"/>
      <c r="M229" s="226" t="s">
        <v>103</v>
      </c>
      <c r="N229" s="121">
        <v>57</v>
      </c>
      <c r="O229" s="130">
        <v>34</v>
      </c>
      <c r="P229" s="130">
        <v>3646010</v>
      </c>
      <c r="Q229" s="131">
        <f t="shared" si="237"/>
        <v>0.34343434343434343</v>
      </c>
      <c r="R229" s="131">
        <f t="shared" si="205"/>
        <v>0.59649122807017541</v>
      </c>
      <c r="S229" s="125">
        <f t="shared" si="206"/>
        <v>107235.58823529411</v>
      </c>
      <c r="T229" s="536"/>
      <c r="U229" s="226" t="s">
        <v>103</v>
      </c>
      <c r="V229" s="121">
        <v>3261</v>
      </c>
      <c r="W229" s="130">
        <v>2003</v>
      </c>
      <c r="X229" s="130">
        <v>154607640</v>
      </c>
      <c r="Y229" s="131">
        <f t="shared" si="238"/>
        <v>0.37530447817125728</v>
      </c>
      <c r="Z229" s="131">
        <f t="shared" si="207"/>
        <v>0.61422876418276606</v>
      </c>
      <c r="AA229" s="130">
        <f t="shared" si="208"/>
        <v>77188.037943085379</v>
      </c>
      <c r="AB229" s="536"/>
      <c r="AC229" s="226" t="s">
        <v>103</v>
      </c>
      <c r="AD229" s="121">
        <v>3253</v>
      </c>
      <c r="AE229" s="130">
        <v>2038</v>
      </c>
      <c r="AF229" s="130">
        <v>172989240</v>
      </c>
      <c r="AG229" s="131">
        <f t="shared" si="239"/>
        <v>0.41574867401060789</v>
      </c>
      <c r="AH229" s="131">
        <f t="shared" si="209"/>
        <v>0.62649861666154316</v>
      </c>
      <c r="AI229" s="125">
        <f t="shared" si="210"/>
        <v>84881.864573110899</v>
      </c>
      <c r="AJ229" s="536"/>
      <c r="AK229" s="226" t="s">
        <v>103</v>
      </c>
      <c r="AL229" s="121">
        <v>2369</v>
      </c>
      <c r="AM229" s="130">
        <v>1402</v>
      </c>
      <c r="AN229" s="130">
        <v>120725400</v>
      </c>
      <c r="AO229" s="131">
        <f t="shared" si="240"/>
        <v>0.39954402963807351</v>
      </c>
      <c r="AP229" s="131">
        <f t="shared" si="211"/>
        <v>0.59181089067116932</v>
      </c>
      <c r="AQ229" s="125">
        <f t="shared" si="212"/>
        <v>86109.415121255355</v>
      </c>
      <c r="AR229" s="536"/>
      <c r="AS229" s="226" t="s">
        <v>103</v>
      </c>
      <c r="AT229" s="121">
        <v>1092</v>
      </c>
      <c r="AU229" s="130">
        <v>619</v>
      </c>
      <c r="AV229" s="130">
        <v>56320670</v>
      </c>
      <c r="AW229" s="131">
        <f t="shared" si="241"/>
        <v>0.34010989010989012</v>
      </c>
      <c r="AX229" s="131">
        <f t="shared" si="213"/>
        <v>0.56684981684981683</v>
      </c>
      <c r="AY229" s="130">
        <f t="shared" si="214"/>
        <v>90986.542810985455</v>
      </c>
      <c r="AZ229" s="536"/>
      <c r="BA229" s="226" t="s">
        <v>103</v>
      </c>
      <c r="BB229" s="121">
        <v>329</v>
      </c>
      <c r="BC229" s="130">
        <v>170</v>
      </c>
      <c r="BD229" s="130">
        <v>15981190</v>
      </c>
      <c r="BE229" s="131">
        <f t="shared" si="242"/>
        <v>0.25835866261398177</v>
      </c>
      <c r="BF229" s="131">
        <f t="shared" si="215"/>
        <v>0.51671732522796354</v>
      </c>
      <c r="BG229" s="156">
        <f t="shared" si="216"/>
        <v>94007</v>
      </c>
      <c r="BH229" s="536"/>
      <c r="BI229" s="226" t="s">
        <v>103</v>
      </c>
      <c r="BJ229" s="121">
        <f t="shared" si="217"/>
        <v>10379</v>
      </c>
      <c r="BK229" s="130">
        <f t="shared" si="201"/>
        <v>6279</v>
      </c>
      <c r="BL229" s="130">
        <f t="shared" si="202"/>
        <v>525175660</v>
      </c>
      <c r="BM229" s="131">
        <f t="shared" si="243"/>
        <v>0.38368469294225482</v>
      </c>
      <c r="BN229" s="131">
        <f t="shared" si="218"/>
        <v>0.60497157722323924</v>
      </c>
      <c r="BO229" s="130">
        <f t="shared" si="219"/>
        <v>83640.015926102889</v>
      </c>
      <c r="BP229" s="182"/>
    </row>
    <row r="230" spans="2:68" s="75" customFormat="1">
      <c r="B230" s="546"/>
      <c r="C230" s="549"/>
      <c r="D230" s="536"/>
      <c r="E230" s="226" t="s">
        <v>106</v>
      </c>
      <c r="F230" s="121">
        <v>11</v>
      </c>
      <c r="G230" s="130">
        <v>6</v>
      </c>
      <c r="H230" s="130">
        <v>599390</v>
      </c>
      <c r="I230" s="131">
        <f t="shared" si="236"/>
        <v>0.15</v>
      </c>
      <c r="J230" s="131">
        <f t="shared" si="203"/>
        <v>0.54545454545454541</v>
      </c>
      <c r="K230" s="156">
        <f t="shared" si="204"/>
        <v>99898.333333333328</v>
      </c>
      <c r="L230" s="536"/>
      <c r="M230" s="226" t="s">
        <v>106</v>
      </c>
      <c r="N230" s="121">
        <v>30</v>
      </c>
      <c r="O230" s="130">
        <v>17</v>
      </c>
      <c r="P230" s="130">
        <v>2481510</v>
      </c>
      <c r="Q230" s="131">
        <f t="shared" si="237"/>
        <v>0.17171717171717171</v>
      </c>
      <c r="R230" s="131">
        <f t="shared" si="205"/>
        <v>0.56666666666666665</v>
      </c>
      <c r="S230" s="125">
        <f t="shared" si="206"/>
        <v>145971.17647058822</v>
      </c>
      <c r="T230" s="536"/>
      <c r="U230" s="226" t="s">
        <v>106</v>
      </c>
      <c r="V230" s="121">
        <v>1053</v>
      </c>
      <c r="W230" s="130">
        <v>666</v>
      </c>
      <c r="X230" s="130">
        <v>52391610</v>
      </c>
      <c r="Y230" s="131">
        <f t="shared" si="238"/>
        <v>0.12478920741989882</v>
      </c>
      <c r="Z230" s="131">
        <f t="shared" si="207"/>
        <v>0.63247863247863245</v>
      </c>
      <c r="AA230" s="130">
        <f t="shared" si="208"/>
        <v>78666.08108108108</v>
      </c>
      <c r="AB230" s="536"/>
      <c r="AC230" s="226" t="s">
        <v>106</v>
      </c>
      <c r="AD230" s="121">
        <v>1269</v>
      </c>
      <c r="AE230" s="130">
        <v>826</v>
      </c>
      <c r="AF230" s="130">
        <v>67896680</v>
      </c>
      <c r="AG230" s="131">
        <f t="shared" si="239"/>
        <v>0.16850265197878417</v>
      </c>
      <c r="AH230" s="131">
        <f t="shared" si="209"/>
        <v>0.65090622537431053</v>
      </c>
      <c r="AI230" s="125">
        <f t="shared" si="210"/>
        <v>82199.37046004842</v>
      </c>
      <c r="AJ230" s="536"/>
      <c r="AK230" s="226" t="s">
        <v>106</v>
      </c>
      <c r="AL230" s="121">
        <v>1003</v>
      </c>
      <c r="AM230" s="130">
        <v>613</v>
      </c>
      <c r="AN230" s="130">
        <v>51778060</v>
      </c>
      <c r="AO230" s="131">
        <f t="shared" si="240"/>
        <v>0.17469364491308065</v>
      </c>
      <c r="AP230" s="131">
        <f t="shared" si="211"/>
        <v>0.61116650049850452</v>
      </c>
      <c r="AQ230" s="125">
        <f t="shared" si="212"/>
        <v>84466.65579119086</v>
      </c>
      <c r="AR230" s="536"/>
      <c r="AS230" s="226" t="s">
        <v>106</v>
      </c>
      <c r="AT230" s="121">
        <v>469</v>
      </c>
      <c r="AU230" s="130">
        <v>281</v>
      </c>
      <c r="AV230" s="130">
        <v>25345330</v>
      </c>
      <c r="AW230" s="131">
        <f t="shared" si="241"/>
        <v>0.1543956043956044</v>
      </c>
      <c r="AX230" s="131">
        <f t="shared" si="213"/>
        <v>0.59914712153518124</v>
      </c>
      <c r="AY230" s="130">
        <f t="shared" si="214"/>
        <v>90196.903914590745</v>
      </c>
      <c r="AZ230" s="536"/>
      <c r="BA230" s="226" t="s">
        <v>106</v>
      </c>
      <c r="BB230" s="121">
        <v>148</v>
      </c>
      <c r="BC230" s="130">
        <v>76</v>
      </c>
      <c r="BD230" s="130">
        <v>5876870</v>
      </c>
      <c r="BE230" s="131">
        <f t="shared" si="242"/>
        <v>0.11550151975683891</v>
      </c>
      <c r="BF230" s="131">
        <f t="shared" si="215"/>
        <v>0.51351351351351349</v>
      </c>
      <c r="BG230" s="156">
        <f t="shared" si="216"/>
        <v>77327.236842105267</v>
      </c>
      <c r="BH230" s="536"/>
      <c r="BI230" s="226" t="s">
        <v>106</v>
      </c>
      <c r="BJ230" s="121">
        <f t="shared" si="217"/>
        <v>3983</v>
      </c>
      <c r="BK230" s="130">
        <f t="shared" si="201"/>
        <v>2485</v>
      </c>
      <c r="BL230" s="130">
        <f t="shared" si="202"/>
        <v>206369450</v>
      </c>
      <c r="BM230" s="131">
        <f t="shared" si="243"/>
        <v>0.15184845707302169</v>
      </c>
      <c r="BN230" s="131">
        <f t="shared" si="218"/>
        <v>0.62390158172231991</v>
      </c>
      <c r="BO230" s="130">
        <f t="shared" si="219"/>
        <v>83046.056338028167</v>
      </c>
      <c r="BP230" s="182"/>
    </row>
    <row r="231" spans="2:68" s="75" customFormat="1">
      <c r="B231" s="546"/>
      <c r="C231" s="549"/>
      <c r="D231" s="536"/>
      <c r="E231" s="226" t="s">
        <v>119</v>
      </c>
      <c r="F231" s="121">
        <v>9</v>
      </c>
      <c r="G231" s="130">
        <v>7</v>
      </c>
      <c r="H231" s="130">
        <v>641120</v>
      </c>
      <c r="I231" s="131">
        <f t="shared" si="236"/>
        <v>0.17499999999999999</v>
      </c>
      <c r="J231" s="131">
        <f t="shared" si="203"/>
        <v>0.77777777777777779</v>
      </c>
      <c r="K231" s="156">
        <f t="shared" si="204"/>
        <v>91588.571428571435</v>
      </c>
      <c r="L231" s="536"/>
      <c r="M231" s="226" t="s">
        <v>119</v>
      </c>
      <c r="N231" s="121">
        <v>33</v>
      </c>
      <c r="O231" s="130">
        <v>18</v>
      </c>
      <c r="P231" s="130">
        <v>1825410</v>
      </c>
      <c r="Q231" s="131">
        <f t="shared" si="237"/>
        <v>0.18181818181818182</v>
      </c>
      <c r="R231" s="131">
        <f t="shared" si="205"/>
        <v>0.54545454545454541</v>
      </c>
      <c r="S231" s="125">
        <f t="shared" si="206"/>
        <v>101411.66666666667</v>
      </c>
      <c r="T231" s="536"/>
      <c r="U231" s="226" t="s">
        <v>119</v>
      </c>
      <c r="V231" s="121">
        <v>1216</v>
      </c>
      <c r="W231" s="130">
        <v>802</v>
      </c>
      <c r="X231" s="130">
        <v>63899620</v>
      </c>
      <c r="Y231" s="131">
        <f t="shared" si="238"/>
        <v>0.15027168821435263</v>
      </c>
      <c r="Z231" s="131">
        <f t="shared" si="207"/>
        <v>0.65953947368421051</v>
      </c>
      <c r="AA231" s="130">
        <f t="shared" si="208"/>
        <v>79675.336658354121</v>
      </c>
      <c r="AB231" s="536"/>
      <c r="AC231" s="226" t="s">
        <v>119</v>
      </c>
      <c r="AD231" s="121">
        <v>1470</v>
      </c>
      <c r="AE231" s="130">
        <v>975</v>
      </c>
      <c r="AF231" s="130">
        <v>84053780</v>
      </c>
      <c r="AG231" s="131">
        <f t="shared" si="239"/>
        <v>0.19889840881272949</v>
      </c>
      <c r="AH231" s="131">
        <f t="shared" si="209"/>
        <v>0.66326530612244894</v>
      </c>
      <c r="AI231" s="125">
        <f t="shared" si="210"/>
        <v>86209.005128205128</v>
      </c>
      <c r="AJ231" s="536"/>
      <c r="AK231" s="226" t="s">
        <v>119</v>
      </c>
      <c r="AL231" s="121">
        <v>1176</v>
      </c>
      <c r="AM231" s="130">
        <v>740</v>
      </c>
      <c r="AN231" s="130">
        <v>63222880</v>
      </c>
      <c r="AO231" s="131">
        <f t="shared" si="240"/>
        <v>0.21088629239099457</v>
      </c>
      <c r="AP231" s="131">
        <f t="shared" si="211"/>
        <v>0.62925170068027214</v>
      </c>
      <c r="AQ231" s="125">
        <f t="shared" si="212"/>
        <v>85436.32432432432</v>
      </c>
      <c r="AR231" s="536"/>
      <c r="AS231" s="226" t="s">
        <v>119</v>
      </c>
      <c r="AT231" s="121">
        <v>520</v>
      </c>
      <c r="AU231" s="130">
        <v>307</v>
      </c>
      <c r="AV231" s="130">
        <v>27730860</v>
      </c>
      <c r="AW231" s="131">
        <f t="shared" si="241"/>
        <v>0.16868131868131869</v>
      </c>
      <c r="AX231" s="131">
        <f t="shared" si="213"/>
        <v>0.5903846153846154</v>
      </c>
      <c r="AY231" s="130">
        <f t="shared" si="214"/>
        <v>90328.534201954404</v>
      </c>
      <c r="AZ231" s="536"/>
      <c r="BA231" s="226" t="s">
        <v>119</v>
      </c>
      <c r="BB231" s="121">
        <v>150</v>
      </c>
      <c r="BC231" s="130">
        <v>78</v>
      </c>
      <c r="BD231" s="130">
        <v>7854810</v>
      </c>
      <c r="BE231" s="131">
        <f t="shared" si="242"/>
        <v>0.11854103343465046</v>
      </c>
      <c r="BF231" s="131">
        <f t="shared" si="215"/>
        <v>0.52</v>
      </c>
      <c r="BG231" s="156">
        <f t="shared" si="216"/>
        <v>100702.69230769231</v>
      </c>
      <c r="BH231" s="536"/>
      <c r="BI231" s="226" t="s">
        <v>119</v>
      </c>
      <c r="BJ231" s="121">
        <f t="shared" si="217"/>
        <v>4574</v>
      </c>
      <c r="BK231" s="130">
        <f t="shared" si="201"/>
        <v>2927</v>
      </c>
      <c r="BL231" s="130">
        <f t="shared" si="202"/>
        <v>249228480</v>
      </c>
      <c r="BM231" s="131">
        <f t="shared" si="243"/>
        <v>0.17885731744576841</v>
      </c>
      <c r="BN231" s="131">
        <f t="shared" si="218"/>
        <v>0.63992129427197197</v>
      </c>
      <c r="BO231" s="130">
        <f t="shared" si="219"/>
        <v>85148.097027673386</v>
      </c>
      <c r="BP231" s="182"/>
    </row>
    <row r="232" spans="2:68" s="75" customFormat="1">
      <c r="B232" s="546"/>
      <c r="C232" s="549"/>
      <c r="D232" s="536"/>
      <c r="E232" s="226" t="s">
        <v>120</v>
      </c>
      <c r="F232" s="121">
        <v>5</v>
      </c>
      <c r="G232" s="130">
        <v>3</v>
      </c>
      <c r="H232" s="130">
        <v>380080</v>
      </c>
      <c r="I232" s="131">
        <f t="shared" si="236"/>
        <v>7.4999999999999997E-2</v>
      </c>
      <c r="J232" s="131">
        <f t="shared" si="203"/>
        <v>0.6</v>
      </c>
      <c r="K232" s="156">
        <f t="shared" si="204"/>
        <v>126693.33333333333</v>
      </c>
      <c r="L232" s="536"/>
      <c r="M232" s="226" t="s">
        <v>120</v>
      </c>
      <c r="N232" s="121">
        <v>20</v>
      </c>
      <c r="O232" s="130">
        <v>10</v>
      </c>
      <c r="P232" s="130">
        <v>1349050</v>
      </c>
      <c r="Q232" s="131">
        <f t="shared" si="237"/>
        <v>0.10101010101010101</v>
      </c>
      <c r="R232" s="131">
        <f t="shared" si="205"/>
        <v>0.5</v>
      </c>
      <c r="S232" s="125">
        <f t="shared" si="206"/>
        <v>134905</v>
      </c>
      <c r="T232" s="536"/>
      <c r="U232" s="226" t="s">
        <v>120</v>
      </c>
      <c r="V232" s="121">
        <v>634</v>
      </c>
      <c r="W232" s="130">
        <v>413</v>
      </c>
      <c r="X232" s="130">
        <v>30884640</v>
      </c>
      <c r="Y232" s="131">
        <f t="shared" si="238"/>
        <v>7.7384298294922244E-2</v>
      </c>
      <c r="Z232" s="131">
        <f t="shared" si="207"/>
        <v>0.6514195583596214</v>
      </c>
      <c r="AA232" s="130">
        <f t="shared" si="208"/>
        <v>74781.21065375302</v>
      </c>
      <c r="AB232" s="536"/>
      <c r="AC232" s="226" t="s">
        <v>120</v>
      </c>
      <c r="AD232" s="121">
        <v>731</v>
      </c>
      <c r="AE232" s="130">
        <v>505</v>
      </c>
      <c r="AF232" s="130">
        <v>40041550</v>
      </c>
      <c r="AG232" s="131">
        <f t="shared" si="239"/>
        <v>0.10301917584659323</v>
      </c>
      <c r="AH232" s="131">
        <f t="shared" si="209"/>
        <v>0.69083447332421344</v>
      </c>
      <c r="AI232" s="125">
        <f t="shared" si="210"/>
        <v>79290.198019801974</v>
      </c>
      <c r="AJ232" s="536"/>
      <c r="AK232" s="226" t="s">
        <v>120</v>
      </c>
      <c r="AL232" s="121">
        <v>513</v>
      </c>
      <c r="AM232" s="130">
        <v>325</v>
      </c>
      <c r="AN232" s="130">
        <v>27427490</v>
      </c>
      <c r="AO232" s="131">
        <f t="shared" si="240"/>
        <v>9.2618979766315196E-2</v>
      </c>
      <c r="AP232" s="131">
        <f t="shared" si="211"/>
        <v>0.6335282651072125</v>
      </c>
      <c r="AQ232" s="125">
        <f t="shared" si="212"/>
        <v>84392.276923076919</v>
      </c>
      <c r="AR232" s="536"/>
      <c r="AS232" s="226" t="s">
        <v>120</v>
      </c>
      <c r="AT232" s="121">
        <v>206</v>
      </c>
      <c r="AU232" s="130">
        <v>125</v>
      </c>
      <c r="AV232" s="130">
        <v>11141560</v>
      </c>
      <c r="AW232" s="131">
        <f t="shared" si="241"/>
        <v>6.8681318681318687E-2</v>
      </c>
      <c r="AX232" s="131">
        <f t="shared" si="213"/>
        <v>0.60679611650485432</v>
      </c>
      <c r="AY232" s="130">
        <f t="shared" si="214"/>
        <v>89132.479999999996</v>
      </c>
      <c r="AZ232" s="536"/>
      <c r="BA232" s="226" t="s">
        <v>120</v>
      </c>
      <c r="BB232" s="121">
        <v>47</v>
      </c>
      <c r="BC232" s="130">
        <v>28</v>
      </c>
      <c r="BD232" s="130">
        <v>2110060</v>
      </c>
      <c r="BE232" s="131">
        <f t="shared" si="242"/>
        <v>4.2553191489361701E-2</v>
      </c>
      <c r="BF232" s="131">
        <f t="shared" si="215"/>
        <v>0.5957446808510638</v>
      </c>
      <c r="BG232" s="156">
        <f t="shared" si="216"/>
        <v>75359.28571428571</v>
      </c>
      <c r="BH232" s="536"/>
      <c r="BI232" s="226" t="s">
        <v>120</v>
      </c>
      <c r="BJ232" s="121">
        <f t="shared" si="217"/>
        <v>2156</v>
      </c>
      <c r="BK232" s="130">
        <f t="shared" si="201"/>
        <v>1409</v>
      </c>
      <c r="BL232" s="130">
        <f t="shared" si="202"/>
        <v>113334430</v>
      </c>
      <c r="BM232" s="131">
        <f t="shared" si="243"/>
        <v>8.6098380690498008E-2</v>
      </c>
      <c r="BN232" s="131">
        <f t="shared" si="218"/>
        <v>0.65352504638218922</v>
      </c>
      <c r="BO232" s="130">
        <f t="shared" si="219"/>
        <v>80436.075230660048</v>
      </c>
      <c r="BP232" s="182"/>
    </row>
    <row r="233" spans="2:68" s="75" customFormat="1">
      <c r="B233" s="546"/>
      <c r="C233" s="549"/>
      <c r="D233" s="536"/>
      <c r="E233" s="226" t="s">
        <v>121</v>
      </c>
      <c r="F233" s="121">
        <v>4</v>
      </c>
      <c r="G233" s="130">
        <v>3</v>
      </c>
      <c r="H233" s="130">
        <v>380080</v>
      </c>
      <c r="I233" s="131">
        <f t="shared" si="236"/>
        <v>7.4999999999999997E-2</v>
      </c>
      <c r="J233" s="131">
        <f t="shared" si="203"/>
        <v>0.75</v>
      </c>
      <c r="K233" s="156">
        <f t="shared" si="204"/>
        <v>126693.33333333333</v>
      </c>
      <c r="L233" s="536"/>
      <c r="M233" s="226" t="s">
        <v>121</v>
      </c>
      <c r="N233" s="121">
        <v>18</v>
      </c>
      <c r="O233" s="130">
        <v>4</v>
      </c>
      <c r="P233" s="130">
        <v>349060</v>
      </c>
      <c r="Q233" s="131">
        <f t="shared" si="237"/>
        <v>4.0404040404040407E-2</v>
      </c>
      <c r="R233" s="131">
        <f t="shared" si="205"/>
        <v>0.22222222222222221</v>
      </c>
      <c r="S233" s="125">
        <f t="shared" si="206"/>
        <v>87265</v>
      </c>
      <c r="T233" s="536"/>
      <c r="U233" s="226" t="s">
        <v>121</v>
      </c>
      <c r="V233" s="121">
        <v>371</v>
      </c>
      <c r="W233" s="130">
        <v>221</v>
      </c>
      <c r="X233" s="130">
        <v>16425690</v>
      </c>
      <c r="Y233" s="131">
        <f t="shared" si="238"/>
        <v>4.1409031290987448E-2</v>
      </c>
      <c r="Z233" s="131">
        <f t="shared" si="207"/>
        <v>0.59568733153638809</v>
      </c>
      <c r="AA233" s="130">
        <f t="shared" si="208"/>
        <v>74324.389140271494</v>
      </c>
      <c r="AB233" s="536"/>
      <c r="AC233" s="226" t="s">
        <v>121</v>
      </c>
      <c r="AD233" s="121">
        <v>516</v>
      </c>
      <c r="AE233" s="130">
        <v>307</v>
      </c>
      <c r="AF233" s="130">
        <v>26361940</v>
      </c>
      <c r="AG233" s="131">
        <f t="shared" si="239"/>
        <v>6.2627498980008162E-2</v>
      </c>
      <c r="AH233" s="131">
        <f t="shared" si="209"/>
        <v>0.59496124031007747</v>
      </c>
      <c r="AI233" s="125">
        <f t="shared" si="210"/>
        <v>85869.511400651463</v>
      </c>
      <c r="AJ233" s="536"/>
      <c r="AK233" s="226" t="s">
        <v>121</v>
      </c>
      <c r="AL233" s="121">
        <v>474</v>
      </c>
      <c r="AM233" s="130">
        <v>265</v>
      </c>
      <c r="AN233" s="130">
        <v>22898580</v>
      </c>
      <c r="AO233" s="131">
        <f t="shared" si="240"/>
        <v>7.5520091194072381E-2</v>
      </c>
      <c r="AP233" s="131">
        <f t="shared" si="211"/>
        <v>0.55907172995780585</v>
      </c>
      <c r="AQ233" s="125">
        <f t="shared" si="212"/>
        <v>86409.735849056597</v>
      </c>
      <c r="AR233" s="536"/>
      <c r="AS233" s="226" t="s">
        <v>121</v>
      </c>
      <c r="AT233" s="121">
        <v>258</v>
      </c>
      <c r="AU233" s="130">
        <v>141</v>
      </c>
      <c r="AV233" s="130">
        <v>11926510</v>
      </c>
      <c r="AW233" s="131">
        <f t="shared" si="241"/>
        <v>7.7472527472527475E-2</v>
      </c>
      <c r="AX233" s="131">
        <f t="shared" si="213"/>
        <v>0.54651162790697672</v>
      </c>
      <c r="AY233" s="130">
        <f t="shared" si="214"/>
        <v>84585.177304964542</v>
      </c>
      <c r="AZ233" s="536"/>
      <c r="BA233" s="226" t="s">
        <v>121</v>
      </c>
      <c r="BB233" s="121">
        <v>97</v>
      </c>
      <c r="BC233" s="130">
        <v>45</v>
      </c>
      <c r="BD233" s="130">
        <v>3637190</v>
      </c>
      <c r="BE233" s="131">
        <f t="shared" si="242"/>
        <v>6.8389057750759874E-2</v>
      </c>
      <c r="BF233" s="131">
        <f t="shared" si="215"/>
        <v>0.46391752577319589</v>
      </c>
      <c r="BG233" s="156">
        <f t="shared" si="216"/>
        <v>80826.444444444438</v>
      </c>
      <c r="BH233" s="536"/>
      <c r="BI233" s="226" t="s">
        <v>121</v>
      </c>
      <c r="BJ233" s="121">
        <f t="shared" si="217"/>
        <v>1738</v>
      </c>
      <c r="BK233" s="130">
        <f t="shared" si="201"/>
        <v>986</v>
      </c>
      <c r="BL233" s="130">
        <f t="shared" si="202"/>
        <v>81979050</v>
      </c>
      <c r="BM233" s="131">
        <f t="shared" si="243"/>
        <v>6.0250534677665751E-2</v>
      </c>
      <c r="BN233" s="131">
        <f t="shared" si="218"/>
        <v>0.56731875719217495</v>
      </c>
      <c r="BO233" s="130">
        <f t="shared" si="219"/>
        <v>83143.052738336715</v>
      </c>
      <c r="BP233" s="182"/>
    </row>
    <row r="234" spans="2:68" s="75" customFormat="1">
      <c r="B234" s="546"/>
      <c r="C234" s="549"/>
      <c r="D234" s="536"/>
      <c r="E234" s="226" t="s">
        <v>122</v>
      </c>
      <c r="F234" s="121">
        <v>5</v>
      </c>
      <c r="G234" s="130">
        <v>1</v>
      </c>
      <c r="H234" s="130">
        <v>49080</v>
      </c>
      <c r="I234" s="131">
        <f t="shared" si="236"/>
        <v>2.5000000000000001E-2</v>
      </c>
      <c r="J234" s="131">
        <f t="shared" si="203"/>
        <v>0.2</v>
      </c>
      <c r="K234" s="156">
        <f t="shared" si="204"/>
        <v>49080</v>
      </c>
      <c r="L234" s="536"/>
      <c r="M234" s="226" t="s">
        <v>122</v>
      </c>
      <c r="N234" s="121">
        <v>8</v>
      </c>
      <c r="O234" s="130">
        <v>6</v>
      </c>
      <c r="P234" s="130">
        <v>651550</v>
      </c>
      <c r="Q234" s="131">
        <f t="shared" si="237"/>
        <v>6.0606060606060608E-2</v>
      </c>
      <c r="R234" s="131">
        <f t="shared" si="205"/>
        <v>0.75</v>
      </c>
      <c r="S234" s="125">
        <f t="shared" si="206"/>
        <v>108591.66666666667</v>
      </c>
      <c r="T234" s="536"/>
      <c r="U234" s="226" t="s">
        <v>122</v>
      </c>
      <c r="V234" s="121">
        <v>238</v>
      </c>
      <c r="W234" s="130">
        <v>157</v>
      </c>
      <c r="X234" s="130">
        <v>12697870</v>
      </c>
      <c r="Y234" s="131">
        <f t="shared" si="238"/>
        <v>2.9417275623009182E-2</v>
      </c>
      <c r="Z234" s="131">
        <f t="shared" si="207"/>
        <v>0.65966386554621848</v>
      </c>
      <c r="AA234" s="130">
        <f t="shared" si="208"/>
        <v>80878.152866242031</v>
      </c>
      <c r="AB234" s="536"/>
      <c r="AC234" s="226" t="s">
        <v>122</v>
      </c>
      <c r="AD234" s="121">
        <v>284</v>
      </c>
      <c r="AE234" s="130">
        <v>184</v>
      </c>
      <c r="AF234" s="130">
        <v>17742000</v>
      </c>
      <c r="AG234" s="131">
        <f t="shared" si="239"/>
        <v>3.7535699714402286E-2</v>
      </c>
      <c r="AH234" s="131">
        <f t="shared" si="209"/>
        <v>0.647887323943662</v>
      </c>
      <c r="AI234" s="125">
        <f t="shared" si="210"/>
        <v>96423.913043478256</v>
      </c>
      <c r="AJ234" s="536"/>
      <c r="AK234" s="226" t="s">
        <v>122</v>
      </c>
      <c r="AL234" s="121">
        <v>259</v>
      </c>
      <c r="AM234" s="130">
        <v>168</v>
      </c>
      <c r="AN234" s="130">
        <v>16976960</v>
      </c>
      <c r="AO234" s="131">
        <f t="shared" si="240"/>
        <v>4.7876888002279849E-2</v>
      </c>
      <c r="AP234" s="131">
        <f t="shared" si="211"/>
        <v>0.64864864864864868</v>
      </c>
      <c r="AQ234" s="125">
        <f t="shared" si="212"/>
        <v>101053.33333333333</v>
      </c>
      <c r="AR234" s="536"/>
      <c r="AS234" s="226" t="s">
        <v>122</v>
      </c>
      <c r="AT234" s="121">
        <v>136</v>
      </c>
      <c r="AU234" s="130">
        <v>90</v>
      </c>
      <c r="AV234" s="130">
        <v>9563070</v>
      </c>
      <c r="AW234" s="131">
        <f t="shared" si="241"/>
        <v>4.9450549450549448E-2</v>
      </c>
      <c r="AX234" s="131">
        <f t="shared" si="213"/>
        <v>0.66176470588235292</v>
      </c>
      <c r="AY234" s="130">
        <f t="shared" si="214"/>
        <v>106256.33333333333</v>
      </c>
      <c r="AZ234" s="536"/>
      <c r="BA234" s="226" t="s">
        <v>122</v>
      </c>
      <c r="BB234" s="121">
        <v>39</v>
      </c>
      <c r="BC234" s="130">
        <v>19</v>
      </c>
      <c r="BD234" s="130">
        <v>2257610</v>
      </c>
      <c r="BE234" s="131">
        <f t="shared" si="242"/>
        <v>2.8875379939209727E-2</v>
      </c>
      <c r="BF234" s="131">
        <f t="shared" si="215"/>
        <v>0.48717948717948717</v>
      </c>
      <c r="BG234" s="156">
        <f t="shared" si="216"/>
        <v>118821.57894736843</v>
      </c>
      <c r="BH234" s="536"/>
      <c r="BI234" s="226" t="s">
        <v>122</v>
      </c>
      <c r="BJ234" s="121">
        <f t="shared" si="217"/>
        <v>969</v>
      </c>
      <c r="BK234" s="130">
        <f t="shared" si="201"/>
        <v>625</v>
      </c>
      <c r="BL234" s="130">
        <f t="shared" si="202"/>
        <v>59938140</v>
      </c>
      <c r="BM234" s="131">
        <f t="shared" si="243"/>
        <v>3.8191261839291168E-2</v>
      </c>
      <c r="BN234" s="131">
        <f t="shared" si="218"/>
        <v>0.64499484004127972</v>
      </c>
      <c r="BO234" s="130">
        <f t="shared" si="219"/>
        <v>95901.024000000005</v>
      </c>
      <c r="BP234" s="182"/>
    </row>
    <row r="235" spans="2:68" s="75" customFormat="1">
      <c r="B235" s="546"/>
      <c r="C235" s="549"/>
      <c r="D235" s="536"/>
      <c r="E235" s="226" t="s">
        <v>123</v>
      </c>
      <c r="F235" s="121">
        <v>9</v>
      </c>
      <c r="G235" s="130">
        <v>8</v>
      </c>
      <c r="H235" s="130">
        <v>838050</v>
      </c>
      <c r="I235" s="131">
        <f t="shared" si="236"/>
        <v>0.2</v>
      </c>
      <c r="J235" s="131">
        <f t="shared" si="203"/>
        <v>0.88888888888888884</v>
      </c>
      <c r="K235" s="156">
        <f t="shared" si="204"/>
        <v>104756.25</v>
      </c>
      <c r="L235" s="536"/>
      <c r="M235" s="226" t="s">
        <v>123</v>
      </c>
      <c r="N235" s="121">
        <v>43</v>
      </c>
      <c r="O235" s="130">
        <v>25</v>
      </c>
      <c r="P235" s="130">
        <v>3181550</v>
      </c>
      <c r="Q235" s="131">
        <f t="shared" si="237"/>
        <v>0.25252525252525254</v>
      </c>
      <c r="R235" s="131">
        <f t="shared" si="205"/>
        <v>0.58139534883720934</v>
      </c>
      <c r="S235" s="125">
        <f t="shared" si="206"/>
        <v>127262</v>
      </c>
      <c r="T235" s="536"/>
      <c r="U235" s="226" t="s">
        <v>123</v>
      </c>
      <c r="V235" s="121">
        <v>2084</v>
      </c>
      <c r="W235" s="130">
        <v>1375</v>
      </c>
      <c r="X235" s="130">
        <v>105514250</v>
      </c>
      <c r="Y235" s="131">
        <f t="shared" si="238"/>
        <v>0.25763537567922051</v>
      </c>
      <c r="Z235" s="131">
        <f t="shared" si="207"/>
        <v>0.65978886756238009</v>
      </c>
      <c r="AA235" s="130">
        <f t="shared" si="208"/>
        <v>76737.636363636368</v>
      </c>
      <c r="AB235" s="536"/>
      <c r="AC235" s="226" t="s">
        <v>123</v>
      </c>
      <c r="AD235" s="121">
        <v>2085</v>
      </c>
      <c r="AE235" s="130">
        <v>1409</v>
      </c>
      <c r="AF235" s="130">
        <v>117725340</v>
      </c>
      <c r="AG235" s="131">
        <f t="shared" si="239"/>
        <v>0.28743370053039574</v>
      </c>
      <c r="AH235" s="131">
        <f t="shared" si="209"/>
        <v>0.67577937649880093</v>
      </c>
      <c r="AI235" s="125">
        <f t="shared" si="210"/>
        <v>83552.405961674944</v>
      </c>
      <c r="AJ235" s="536"/>
      <c r="AK235" s="226" t="s">
        <v>123</v>
      </c>
      <c r="AL235" s="121">
        <v>1395</v>
      </c>
      <c r="AM235" s="130">
        <v>869</v>
      </c>
      <c r="AN235" s="130">
        <v>74730620</v>
      </c>
      <c r="AO235" s="131">
        <f t="shared" si="240"/>
        <v>0.2476489028213166</v>
      </c>
      <c r="AP235" s="131">
        <f t="shared" si="211"/>
        <v>0.62293906810035837</v>
      </c>
      <c r="AQ235" s="125">
        <f t="shared" si="212"/>
        <v>85996.110471806678</v>
      </c>
      <c r="AR235" s="536"/>
      <c r="AS235" s="226" t="s">
        <v>123</v>
      </c>
      <c r="AT235" s="121">
        <v>559</v>
      </c>
      <c r="AU235" s="130">
        <v>328</v>
      </c>
      <c r="AV235" s="130">
        <v>27516980</v>
      </c>
      <c r="AW235" s="131">
        <f t="shared" si="241"/>
        <v>0.18021978021978022</v>
      </c>
      <c r="AX235" s="131">
        <f t="shared" si="213"/>
        <v>0.58676207513416812</v>
      </c>
      <c r="AY235" s="130">
        <f t="shared" si="214"/>
        <v>83893.231707317071</v>
      </c>
      <c r="AZ235" s="536"/>
      <c r="BA235" s="226" t="s">
        <v>123</v>
      </c>
      <c r="BB235" s="121">
        <v>152</v>
      </c>
      <c r="BC235" s="130">
        <v>75</v>
      </c>
      <c r="BD235" s="130">
        <v>6931600</v>
      </c>
      <c r="BE235" s="131">
        <f t="shared" si="242"/>
        <v>0.11398176291793313</v>
      </c>
      <c r="BF235" s="131">
        <f t="shared" si="215"/>
        <v>0.49342105263157893</v>
      </c>
      <c r="BG235" s="156">
        <f t="shared" si="216"/>
        <v>92421.333333333328</v>
      </c>
      <c r="BH235" s="536"/>
      <c r="BI235" s="226" t="s">
        <v>123</v>
      </c>
      <c r="BJ235" s="121">
        <f t="shared" si="217"/>
        <v>6327</v>
      </c>
      <c r="BK235" s="130">
        <f t="shared" si="201"/>
        <v>4089</v>
      </c>
      <c r="BL235" s="130">
        <f t="shared" si="202"/>
        <v>336438390</v>
      </c>
      <c r="BM235" s="131">
        <f t="shared" si="243"/>
        <v>0.24986251145737856</v>
      </c>
      <c r="BN235" s="131">
        <f t="shared" si="218"/>
        <v>0.6462778568041726</v>
      </c>
      <c r="BO235" s="130">
        <f t="shared" si="219"/>
        <v>82278.892149669846</v>
      </c>
      <c r="BP235" s="182"/>
    </row>
    <row r="236" spans="2:68" s="75" customFormat="1">
      <c r="B236" s="546"/>
      <c r="C236" s="549"/>
      <c r="D236" s="536"/>
      <c r="E236" s="226" t="s">
        <v>124</v>
      </c>
      <c r="F236" s="121">
        <v>5</v>
      </c>
      <c r="G236" s="130">
        <v>3</v>
      </c>
      <c r="H236" s="130">
        <v>398410</v>
      </c>
      <c r="I236" s="131">
        <f t="shared" si="236"/>
        <v>7.4999999999999997E-2</v>
      </c>
      <c r="J236" s="131">
        <f t="shared" si="203"/>
        <v>0.6</v>
      </c>
      <c r="K236" s="156">
        <f t="shared" si="204"/>
        <v>132803.33333333334</v>
      </c>
      <c r="L236" s="536"/>
      <c r="M236" s="226" t="s">
        <v>124</v>
      </c>
      <c r="N236" s="121">
        <v>13</v>
      </c>
      <c r="O236" s="130">
        <v>7</v>
      </c>
      <c r="P236" s="130">
        <v>766290</v>
      </c>
      <c r="Q236" s="131">
        <f t="shared" si="237"/>
        <v>7.0707070707070704E-2</v>
      </c>
      <c r="R236" s="131">
        <f t="shared" si="205"/>
        <v>0.53846153846153844</v>
      </c>
      <c r="S236" s="125">
        <f t="shared" si="206"/>
        <v>109470</v>
      </c>
      <c r="T236" s="536"/>
      <c r="U236" s="226" t="s">
        <v>124</v>
      </c>
      <c r="V236" s="121">
        <v>466</v>
      </c>
      <c r="W236" s="130">
        <v>306</v>
      </c>
      <c r="X236" s="130">
        <v>23842560</v>
      </c>
      <c r="Y236" s="131">
        <f t="shared" si="238"/>
        <v>5.733558178752108E-2</v>
      </c>
      <c r="Z236" s="131">
        <f t="shared" si="207"/>
        <v>0.6566523605150214</v>
      </c>
      <c r="AA236" s="130">
        <f t="shared" si="208"/>
        <v>77916.862745098042</v>
      </c>
      <c r="AB236" s="536"/>
      <c r="AC236" s="226" t="s">
        <v>124</v>
      </c>
      <c r="AD236" s="121">
        <v>640</v>
      </c>
      <c r="AE236" s="130">
        <v>378</v>
      </c>
      <c r="AF236" s="130">
        <v>31616090</v>
      </c>
      <c r="AG236" s="131">
        <f t="shared" si="239"/>
        <v>7.711138310893513E-2</v>
      </c>
      <c r="AH236" s="131">
        <f t="shared" si="209"/>
        <v>0.59062499999999996</v>
      </c>
      <c r="AI236" s="125">
        <f t="shared" si="210"/>
        <v>83640.449735449729</v>
      </c>
      <c r="AJ236" s="536"/>
      <c r="AK236" s="226" t="s">
        <v>124</v>
      </c>
      <c r="AL236" s="121">
        <v>601</v>
      </c>
      <c r="AM236" s="130">
        <v>357</v>
      </c>
      <c r="AN236" s="130">
        <v>33541260</v>
      </c>
      <c r="AO236" s="131">
        <f t="shared" si="240"/>
        <v>0.10173838700484468</v>
      </c>
      <c r="AP236" s="131">
        <f t="shared" si="211"/>
        <v>0.59400998336106492</v>
      </c>
      <c r="AQ236" s="125">
        <f t="shared" si="212"/>
        <v>93953.109243697472</v>
      </c>
      <c r="AR236" s="536"/>
      <c r="AS236" s="226" t="s">
        <v>124</v>
      </c>
      <c r="AT236" s="121">
        <v>305</v>
      </c>
      <c r="AU236" s="130">
        <v>182</v>
      </c>
      <c r="AV236" s="130">
        <v>16122960</v>
      </c>
      <c r="AW236" s="131">
        <f t="shared" si="241"/>
        <v>0.1</v>
      </c>
      <c r="AX236" s="131">
        <f t="shared" si="213"/>
        <v>0.59672131147540985</v>
      </c>
      <c r="AY236" s="130">
        <f t="shared" si="214"/>
        <v>88587.692307692312</v>
      </c>
      <c r="AZ236" s="536"/>
      <c r="BA236" s="226" t="s">
        <v>124</v>
      </c>
      <c r="BB236" s="121">
        <v>133</v>
      </c>
      <c r="BC236" s="130">
        <v>69</v>
      </c>
      <c r="BD236" s="130">
        <v>6839080</v>
      </c>
      <c r="BE236" s="131">
        <f t="shared" si="242"/>
        <v>0.10486322188449848</v>
      </c>
      <c r="BF236" s="131">
        <f t="shared" si="215"/>
        <v>0.51879699248120303</v>
      </c>
      <c r="BG236" s="156">
        <f t="shared" si="216"/>
        <v>99117.10144927536</v>
      </c>
      <c r="BH236" s="536"/>
      <c r="BI236" s="226" t="s">
        <v>124</v>
      </c>
      <c r="BJ236" s="121">
        <f t="shared" si="217"/>
        <v>2163</v>
      </c>
      <c r="BK236" s="130">
        <f t="shared" si="201"/>
        <v>1302</v>
      </c>
      <c r="BL236" s="130">
        <f t="shared" si="202"/>
        <v>113126650</v>
      </c>
      <c r="BM236" s="131">
        <f t="shared" si="243"/>
        <v>7.9560036663611361E-2</v>
      </c>
      <c r="BN236" s="131">
        <f t="shared" si="218"/>
        <v>0.60194174757281549</v>
      </c>
      <c r="BO236" s="130">
        <f t="shared" si="219"/>
        <v>86886.827956989247</v>
      </c>
      <c r="BP236" s="182"/>
    </row>
    <row r="237" spans="2:68" s="75" customFormat="1">
      <c r="B237" s="546"/>
      <c r="C237" s="549"/>
      <c r="D237" s="536"/>
      <c r="E237" s="223" t="s">
        <v>117</v>
      </c>
      <c r="F237" s="121">
        <v>8</v>
      </c>
      <c r="G237" s="130">
        <v>5</v>
      </c>
      <c r="H237" s="130">
        <v>900550</v>
      </c>
      <c r="I237" s="131">
        <f t="shared" si="236"/>
        <v>0.125</v>
      </c>
      <c r="J237" s="131">
        <f t="shared" si="203"/>
        <v>0.625</v>
      </c>
      <c r="K237" s="156">
        <f t="shared" si="204"/>
        <v>180110</v>
      </c>
      <c r="L237" s="536"/>
      <c r="M237" s="227" t="s">
        <v>117</v>
      </c>
      <c r="N237" s="121">
        <v>10</v>
      </c>
      <c r="O237" s="130">
        <v>5</v>
      </c>
      <c r="P237" s="130">
        <v>605340</v>
      </c>
      <c r="Q237" s="131">
        <f t="shared" si="237"/>
        <v>5.0505050505050504E-2</v>
      </c>
      <c r="R237" s="131">
        <f t="shared" si="205"/>
        <v>0.5</v>
      </c>
      <c r="S237" s="125">
        <f t="shared" si="206"/>
        <v>121068</v>
      </c>
      <c r="T237" s="536"/>
      <c r="U237" s="227" t="s">
        <v>117</v>
      </c>
      <c r="V237" s="121">
        <v>435</v>
      </c>
      <c r="W237" s="130">
        <v>239</v>
      </c>
      <c r="X237" s="130">
        <v>17023100</v>
      </c>
      <c r="Y237" s="131">
        <f t="shared" si="238"/>
        <v>4.4781712572606332E-2</v>
      </c>
      <c r="Z237" s="131">
        <f t="shared" si="207"/>
        <v>0.54942528735632179</v>
      </c>
      <c r="AA237" s="130">
        <f t="shared" si="208"/>
        <v>71226.359832635979</v>
      </c>
      <c r="AB237" s="536"/>
      <c r="AC237" s="227" t="s">
        <v>117</v>
      </c>
      <c r="AD237" s="121">
        <v>265</v>
      </c>
      <c r="AE237" s="130">
        <v>154</v>
      </c>
      <c r="AF237" s="130">
        <v>12981560</v>
      </c>
      <c r="AG237" s="131">
        <f t="shared" si="239"/>
        <v>3.1415748674010605E-2</v>
      </c>
      <c r="AH237" s="131">
        <f t="shared" si="209"/>
        <v>0.5811320754716981</v>
      </c>
      <c r="AI237" s="125">
        <f t="shared" si="210"/>
        <v>84295.844155844155</v>
      </c>
      <c r="AJ237" s="536"/>
      <c r="AK237" s="227" t="s">
        <v>117</v>
      </c>
      <c r="AL237" s="121">
        <v>121</v>
      </c>
      <c r="AM237" s="130">
        <v>61</v>
      </c>
      <c r="AN237" s="130">
        <v>5058970</v>
      </c>
      <c r="AO237" s="131">
        <f t="shared" si="240"/>
        <v>1.738387004844685E-2</v>
      </c>
      <c r="AP237" s="131">
        <f t="shared" si="211"/>
        <v>0.50413223140495866</v>
      </c>
      <c r="AQ237" s="125">
        <f t="shared" si="212"/>
        <v>82933.934426229505</v>
      </c>
      <c r="AR237" s="536"/>
      <c r="AS237" s="227" t="s">
        <v>117</v>
      </c>
      <c r="AT237" s="121">
        <v>79</v>
      </c>
      <c r="AU237" s="130">
        <v>38</v>
      </c>
      <c r="AV237" s="130">
        <v>6048280</v>
      </c>
      <c r="AW237" s="131">
        <f t="shared" si="241"/>
        <v>2.0879120879120878E-2</v>
      </c>
      <c r="AX237" s="131">
        <f t="shared" si="213"/>
        <v>0.48101265822784811</v>
      </c>
      <c r="AY237" s="130">
        <f t="shared" si="214"/>
        <v>159165.26315789475</v>
      </c>
      <c r="AZ237" s="536"/>
      <c r="BA237" s="227" t="s">
        <v>117</v>
      </c>
      <c r="BB237" s="121">
        <v>28</v>
      </c>
      <c r="BC237" s="130">
        <v>10</v>
      </c>
      <c r="BD237" s="130">
        <v>1122740</v>
      </c>
      <c r="BE237" s="131">
        <f t="shared" si="242"/>
        <v>1.5197568389057751E-2</v>
      </c>
      <c r="BF237" s="131">
        <f t="shared" si="215"/>
        <v>0.35714285714285715</v>
      </c>
      <c r="BG237" s="156">
        <f t="shared" si="216"/>
        <v>112274</v>
      </c>
      <c r="BH237" s="536"/>
      <c r="BI237" s="227" t="s">
        <v>117</v>
      </c>
      <c r="BJ237" s="121">
        <f t="shared" si="217"/>
        <v>946</v>
      </c>
      <c r="BK237" s="130">
        <f t="shared" si="201"/>
        <v>512</v>
      </c>
      <c r="BL237" s="130">
        <f t="shared" si="202"/>
        <v>43740540</v>
      </c>
      <c r="BM237" s="131">
        <f t="shared" si="243"/>
        <v>3.128628169874733E-2</v>
      </c>
      <c r="BN237" s="131">
        <f t="shared" si="218"/>
        <v>0.54122621564482032</v>
      </c>
      <c r="BO237" s="130">
        <f t="shared" si="219"/>
        <v>85430.7421875</v>
      </c>
      <c r="BP237" s="182"/>
    </row>
    <row r="238" spans="2:68" s="75" customFormat="1">
      <c r="B238" s="546">
        <v>22</v>
      </c>
      <c r="C238" s="548" t="s">
        <v>56</v>
      </c>
      <c r="D238" s="540">
        <f>BS29</f>
        <v>30</v>
      </c>
      <c r="E238" s="224" t="s">
        <v>104</v>
      </c>
      <c r="F238" s="120">
        <v>16</v>
      </c>
      <c r="G238" s="128">
        <v>8</v>
      </c>
      <c r="H238" s="128">
        <v>449280</v>
      </c>
      <c r="I238" s="129">
        <f>IFERROR(G238/$D$238,"-")</f>
        <v>0.26666666666666666</v>
      </c>
      <c r="J238" s="129">
        <f t="shared" si="203"/>
        <v>0.5</v>
      </c>
      <c r="K238" s="155">
        <f t="shared" si="204"/>
        <v>56160</v>
      </c>
      <c r="L238" s="540">
        <f>BT29</f>
        <v>118</v>
      </c>
      <c r="M238" s="224" t="s">
        <v>104</v>
      </c>
      <c r="N238" s="120">
        <v>69</v>
      </c>
      <c r="O238" s="128">
        <v>47</v>
      </c>
      <c r="P238" s="128">
        <v>4464480</v>
      </c>
      <c r="Q238" s="129">
        <f>IFERROR(O238/$L$238,"-")</f>
        <v>0.39830508474576271</v>
      </c>
      <c r="R238" s="129">
        <f t="shared" si="205"/>
        <v>0.6811594202898551</v>
      </c>
      <c r="S238" s="124">
        <f t="shared" si="206"/>
        <v>94988.936170212764</v>
      </c>
      <c r="T238" s="540">
        <f>BU29</f>
        <v>7864</v>
      </c>
      <c r="U238" s="224" t="s">
        <v>104</v>
      </c>
      <c r="V238" s="120">
        <v>4101</v>
      </c>
      <c r="W238" s="128">
        <v>2466</v>
      </c>
      <c r="X238" s="128">
        <v>187828290</v>
      </c>
      <c r="Y238" s="129">
        <f>IFERROR(W238/$T$238,"-")</f>
        <v>0.31358087487283826</v>
      </c>
      <c r="Z238" s="129">
        <f t="shared" si="207"/>
        <v>0.60131675201170443</v>
      </c>
      <c r="AA238" s="128">
        <f t="shared" si="208"/>
        <v>76167.189781021894</v>
      </c>
      <c r="AB238" s="540">
        <f>BV29</f>
        <v>6327</v>
      </c>
      <c r="AC238" s="224" t="s">
        <v>104</v>
      </c>
      <c r="AD238" s="120">
        <v>3753</v>
      </c>
      <c r="AE238" s="128">
        <v>2255</v>
      </c>
      <c r="AF238" s="128">
        <v>197520520</v>
      </c>
      <c r="AG238" s="129">
        <f>IFERROR(AE238/$AB$238,"-")</f>
        <v>0.35640904061956691</v>
      </c>
      <c r="AH238" s="129">
        <f t="shared" si="209"/>
        <v>0.60085265121236342</v>
      </c>
      <c r="AI238" s="124">
        <f t="shared" si="210"/>
        <v>87592.248337028825</v>
      </c>
      <c r="AJ238" s="540">
        <f>BW29</f>
        <v>4262</v>
      </c>
      <c r="AK238" s="224" t="s">
        <v>104</v>
      </c>
      <c r="AL238" s="120">
        <v>2322</v>
      </c>
      <c r="AM238" s="128">
        <v>1315</v>
      </c>
      <c r="AN238" s="128">
        <v>114219960</v>
      </c>
      <c r="AO238" s="129">
        <f>IFERROR(AM238/$AJ$238,"-")</f>
        <v>0.30854059127170341</v>
      </c>
      <c r="AP238" s="129">
        <f t="shared" si="211"/>
        <v>0.56632213608957793</v>
      </c>
      <c r="AQ238" s="124">
        <f t="shared" si="212"/>
        <v>86859.28517110266</v>
      </c>
      <c r="AR238" s="540">
        <f>BX29</f>
        <v>2205</v>
      </c>
      <c r="AS238" s="224" t="s">
        <v>104</v>
      </c>
      <c r="AT238" s="120">
        <v>1031</v>
      </c>
      <c r="AU238" s="128">
        <v>546</v>
      </c>
      <c r="AV238" s="128">
        <v>53373100</v>
      </c>
      <c r="AW238" s="129">
        <f>IFERROR(AU238/$AR$238,"-")</f>
        <v>0.24761904761904763</v>
      </c>
      <c r="AX238" s="129">
        <f t="shared" si="213"/>
        <v>0.52958292919495631</v>
      </c>
      <c r="AY238" s="128">
        <f t="shared" si="214"/>
        <v>97752.930402930404</v>
      </c>
      <c r="AZ238" s="540">
        <f>BY29</f>
        <v>975</v>
      </c>
      <c r="BA238" s="224" t="s">
        <v>104</v>
      </c>
      <c r="BB238" s="120">
        <v>280</v>
      </c>
      <c r="BC238" s="128">
        <v>146</v>
      </c>
      <c r="BD238" s="128">
        <v>14768120</v>
      </c>
      <c r="BE238" s="129">
        <f>IFERROR(BC238/$AZ$238,"-")</f>
        <v>0.14974358974358976</v>
      </c>
      <c r="BF238" s="129">
        <f t="shared" si="215"/>
        <v>0.52142857142857146</v>
      </c>
      <c r="BG238" s="155">
        <f t="shared" si="216"/>
        <v>101151.50684931508</v>
      </c>
      <c r="BH238" s="540">
        <f>BZ29</f>
        <v>21781</v>
      </c>
      <c r="BI238" s="224" t="s">
        <v>104</v>
      </c>
      <c r="BJ238" s="120">
        <f t="shared" si="217"/>
        <v>11572</v>
      </c>
      <c r="BK238" s="128">
        <f t="shared" si="201"/>
        <v>6783</v>
      </c>
      <c r="BL238" s="128">
        <f t="shared" si="202"/>
        <v>572623750</v>
      </c>
      <c r="BM238" s="129">
        <f>IFERROR(BK238/$BH$238,"-")</f>
        <v>0.3114182085303705</v>
      </c>
      <c r="BN238" s="129">
        <f t="shared" si="218"/>
        <v>0.58615623919806426</v>
      </c>
      <c r="BO238" s="128">
        <f t="shared" si="219"/>
        <v>84420.426065162901</v>
      </c>
      <c r="BP238" s="182"/>
    </row>
    <row r="239" spans="2:68" s="75" customFormat="1">
      <c r="B239" s="546"/>
      <c r="C239" s="549"/>
      <c r="D239" s="536"/>
      <c r="E239" s="225" t="s">
        <v>136</v>
      </c>
      <c r="F239" s="121">
        <v>15</v>
      </c>
      <c r="G239" s="130">
        <v>7</v>
      </c>
      <c r="H239" s="130">
        <v>483990</v>
      </c>
      <c r="I239" s="131">
        <f t="shared" ref="I239:I248" si="244">IFERROR(G239/$D$238,"-")</f>
        <v>0.23333333333333334</v>
      </c>
      <c r="J239" s="131">
        <f t="shared" si="203"/>
        <v>0.46666666666666667</v>
      </c>
      <c r="K239" s="156">
        <f t="shared" si="204"/>
        <v>69141.428571428565</v>
      </c>
      <c r="L239" s="536"/>
      <c r="M239" s="225" t="s">
        <v>136</v>
      </c>
      <c r="N239" s="121">
        <v>48</v>
      </c>
      <c r="O239" s="130">
        <v>38</v>
      </c>
      <c r="P239" s="130">
        <v>3227890</v>
      </c>
      <c r="Q239" s="131">
        <f t="shared" ref="Q239:Q248" si="245">IFERROR(O239/$L$238,"-")</f>
        <v>0.32203389830508472</v>
      </c>
      <c r="R239" s="131">
        <f t="shared" si="205"/>
        <v>0.79166666666666663</v>
      </c>
      <c r="S239" s="125">
        <f t="shared" si="206"/>
        <v>84944.473684210519</v>
      </c>
      <c r="T239" s="536"/>
      <c r="U239" s="225" t="s">
        <v>136</v>
      </c>
      <c r="V239" s="121">
        <v>3528</v>
      </c>
      <c r="W239" s="130">
        <v>2162</v>
      </c>
      <c r="X239" s="130">
        <v>160665470</v>
      </c>
      <c r="Y239" s="131">
        <f t="shared" ref="Y239:Y248" si="246">IFERROR(W239/$T$238,"-")</f>
        <v>0.27492370295015262</v>
      </c>
      <c r="Z239" s="131">
        <f t="shared" si="207"/>
        <v>0.61281179138321995</v>
      </c>
      <c r="AA239" s="130">
        <f t="shared" si="208"/>
        <v>74313.353376503233</v>
      </c>
      <c r="AB239" s="536"/>
      <c r="AC239" s="225" t="s">
        <v>136</v>
      </c>
      <c r="AD239" s="121">
        <v>2912</v>
      </c>
      <c r="AE239" s="130">
        <v>1764</v>
      </c>
      <c r="AF239" s="130">
        <v>145410250</v>
      </c>
      <c r="AG239" s="131">
        <f t="shared" ref="AG239:AG248" si="247">IFERROR(AE239/$AB$238,"-")</f>
        <v>0.27880512091038406</v>
      </c>
      <c r="AH239" s="131">
        <f t="shared" si="209"/>
        <v>0.60576923076923073</v>
      </c>
      <c r="AI239" s="125">
        <f t="shared" si="210"/>
        <v>82432.114512471657</v>
      </c>
      <c r="AJ239" s="536"/>
      <c r="AK239" s="225" t="s">
        <v>136</v>
      </c>
      <c r="AL239" s="121">
        <v>1712</v>
      </c>
      <c r="AM239" s="130">
        <v>999</v>
      </c>
      <c r="AN239" s="130">
        <v>82434430</v>
      </c>
      <c r="AO239" s="131">
        <f t="shared" ref="AO239:AO248" si="248">IFERROR(AM239/$AJ$238,"-")</f>
        <v>0.23439699671515721</v>
      </c>
      <c r="AP239" s="131">
        <f t="shared" si="211"/>
        <v>0.5835280373831776</v>
      </c>
      <c r="AQ239" s="125">
        <f t="shared" si="212"/>
        <v>82516.946946946948</v>
      </c>
      <c r="AR239" s="536"/>
      <c r="AS239" s="225" t="s">
        <v>136</v>
      </c>
      <c r="AT239" s="121">
        <v>650</v>
      </c>
      <c r="AU239" s="130">
        <v>355</v>
      </c>
      <c r="AV239" s="130">
        <v>34272950</v>
      </c>
      <c r="AW239" s="131">
        <f t="shared" ref="AW239:AW248" si="249">IFERROR(AU239/$AR$238,"-")</f>
        <v>0.16099773242630386</v>
      </c>
      <c r="AX239" s="131">
        <f t="shared" si="213"/>
        <v>0.5461538461538461</v>
      </c>
      <c r="AY239" s="130">
        <f t="shared" si="214"/>
        <v>96543.521126760563</v>
      </c>
      <c r="AZ239" s="536"/>
      <c r="BA239" s="225" t="s">
        <v>136</v>
      </c>
      <c r="BB239" s="121">
        <v>173</v>
      </c>
      <c r="BC239" s="130">
        <v>79</v>
      </c>
      <c r="BD239" s="130">
        <v>7348610</v>
      </c>
      <c r="BE239" s="131">
        <f t="shared" ref="BE239:BE248" si="250">IFERROR(BC239/$AZ$238,"-")</f>
        <v>8.1025641025641026E-2</v>
      </c>
      <c r="BF239" s="131">
        <f t="shared" si="215"/>
        <v>0.45664739884393063</v>
      </c>
      <c r="BG239" s="156">
        <f t="shared" si="216"/>
        <v>93020.379746835446</v>
      </c>
      <c r="BH239" s="536"/>
      <c r="BI239" s="225" t="s">
        <v>136</v>
      </c>
      <c r="BJ239" s="121">
        <f t="shared" si="217"/>
        <v>9038</v>
      </c>
      <c r="BK239" s="130">
        <f t="shared" si="201"/>
        <v>5404</v>
      </c>
      <c r="BL239" s="130">
        <f t="shared" si="202"/>
        <v>433843590</v>
      </c>
      <c r="BM239" s="131">
        <f t="shared" ref="BM239:BM248" si="251">IFERROR(BK239/$BH$238,"-")</f>
        <v>0.24810614755979982</v>
      </c>
      <c r="BN239" s="131">
        <f t="shared" si="218"/>
        <v>0.5979198937818101</v>
      </c>
      <c r="BO239" s="130">
        <f t="shared" si="219"/>
        <v>80281.937453737977</v>
      </c>
      <c r="BP239" s="182"/>
    </row>
    <row r="240" spans="2:68" s="75" customFormat="1">
      <c r="B240" s="546"/>
      <c r="C240" s="549"/>
      <c r="D240" s="536"/>
      <c r="E240" s="226" t="s">
        <v>103</v>
      </c>
      <c r="F240" s="121">
        <v>15</v>
      </c>
      <c r="G240" s="130">
        <v>7</v>
      </c>
      <c r="H240" s="130">
        <v>476410</v>
      </c>
      <c r="I240" s="131">
        <f t="shared" si="244"/>
        <v>0.23333333333333334</v>
      </c>
      <c r="J240" s="131">
        <f t="shared" si="203"/>
        <v>0.46666666666666667</v>
      </c>
      <c r="K240" s="156">
        <f t="shared" si="204"/>
        <v>68058.571428571435</v>
      </c>
      <c r="L240" s="536"/>
      <c r="M240" s="226" t="s">
        <v>103</v>
      </c>
      <c r="N240" s="121">
        <v>68</v>
      </c>
      <c r="O240" s="130">
        <v>51</v>
      </c>
      <c r="P240" s="130">
        <v>4556360</v>
      </c>
      <c r="Q240" s="131">
        <f t="shared" si="245"/>
        <v>0.43220338983050849</v>
      </c>
      <c r="R240" s="131">
        <f t="shared" si="205"/>
        <v>0.75</v>
      </c>
      <c r="S240" s="125">
        <f t="shared" si="206"/>
        <v>89340.392156862741</v>
      </c>
      <c r="T240" s="536"/>
      <c r="U240" s="226" t="s">
        <v>103</v>
      </c>
      <c r="V240" s="121">
        <v>4832</v>
      </c>
      <c r="W240" s="130">
        <v>2824</v>
      </c>
      <c r="X240" s="130">
        <v>204950040</v>
      </c>
      <c r="Y240" s="131">
        <f t="shared" si="246"/>
        <v>0.35910478128179046</v>
      </c>
      <c r="Z240" s="131">
        <f t="shared" si="207"/>
        <v>0.58443708609271527</v>
      </c>
      <c r="AA240" s="130">
        <f t="shared" si="208"/>
        <v>72574.376770538249</v>
      </c>
      <c r="AB240" s="536"/>
      <c r="AC240" s="226" t="s">
        <v>103</v>
      </c>
      <c r="AD240" s="121">
        <v>4189</v>
      </c>
      <c r="AE240" s="130">
        <v>2512</v>
      </c>
      <c r="AF240" s="130">
        <v>217430210</v>
      </c>
      <c r="AG240" s="131">
        <f t="shared" si="247"/>
        <v>0.39702860755492336</v>
      </c>
      <c r="AH240" s="131">
        <f t="shared" si="209"/>
        <v>0.59966579135831943</v>
      </c>
      <c r="AI240" s="125">
        <f t="shared" si="210"/>
        <v>86556.612261146496</v>
      </c>
      <c r="AJ240" s="536"/>
      <c r="AK240" s="226" t="s">
        <v>103</v>
      </c>
      <c r="AL240" s="121">
        <v>2787</v>
      </c>
      <c r="AM240" s="130">
        <v>1573</v>
      </c>
      <c r="AN240" s="130">
        <v>141625590</v>
      </c>
      <c r="AO240" s="131">
        <f t="shared" si="248"/>
        <v>0.36907555138432663</v>
      </c>
      <c r="AP240" s="131">
        <f t="shared" si="211"/>
        <v>0.56440617151058481</v>
      </c>
      <c r="AQ240" s="125">
        <f t="shared" si="212"/>
        <v>90035.340114431019</v>
      </c>
      <c r="AR240" s="536"/>
      <c r="AS240" s="226" t="s">
        <v>103</v>
      </c>
      <c r="AT240" s="121">
        <v>1339</v>
      </c>
      <c r="AU240" s="130">
        <v>721</v>
      </c>
      <c r="AV240" s="130">
        <v>73939530</v>
      </c>
      <c r="AW240" s="131">
        <f t="shared" si="249"/>
        <v>0.32698412698412699</v>
      </c>
      <c r="AX240" s="131">
        <f t="shared" si="213"/>
        <v>0.53846153846153844</v>
      </c>
      <c r="AY240" s="130">
        <f t="shared" si="214"/>
        <v>102551.35922330097</v>
      </c>
      <c r="AZ240" s="536"/>
      <c r="BA240" s="226" t="s">
        <v>103</v>
      </c>
      <c r="BB240" s="121">
        <v>416</v>
      </c>
      <c r="BC240" s="130">
        <v>207</v>
      </c>
      <c r="BD240" s="130">
        <v>22704630</v>
      </c>
      <c r="BE240" s="131">
        <f t="shared" si="250"/>
        <v>0.21230769230769231</v>
      </c>
      <c r="BF240" s="131">
        <f t="shared" si="215"/>
        <v>0.49759615384615385</v>
      </c>
      <c r="BG240" s="156">
        <f t="shared" si="216"/>
        <v>109684.20289855072</v>
      </c>
      <c r="BH240" s="536"/>
      <c r="BI240" s="226" t="s">
        <v>103</v>
      </c>
      <c r="BJ240" s="121">
        <f t="shared" si="217"/>
        <v>13646</v>
      </c>
      <c r="BK240" s="130">
        <f t="shared" si="201"/>
        <v>7895</v>
      </c>
      <c r="BL240" s="130">
        <f t="shared" si="202"/>
        <v>665682770</v>
      </c>
      <c r="BM240" s="131">
        <f t="shared" si="251"/>
        <v>0.36247187916073642</v>
      </c>
      <c r="BN240" s="131">
        <f t="shared" si="218"/>
        <v>0.57855781914114024</v>
      </c>
      <c r="BO240" s="130">
        <f t="shared" si="219"/>
        <v>84317.006966434448</v>
      </c>
      <c r="BP240" s="182"/>
    </row>
    <row r="241" spans="2:68" s="75" customFormat="1">
      <c r="B241" s="546"/>
      <c r="C241" s="549"/>
      <c r="D241" s="536"/>
      <c r="E241" s="226" t="s">
        <v>106</v>
      </c>
      <c r="F241" s="121">
        <v>6</v>
      </c>
      <c r="G241" s="130">
        <v>2</v>
      </c>
      <c r="H241" s="130">
        <v>56520</v>
      </c>
      <c r="I241" s="131">
        <f t="shared" si="244"/>
        <v>6.6666666666666666E-2</v>
      </c>
      <c r="J241" s="131">
        <f t="shared" si="203"/>
        <v>0.33333333333333331</v>
      </c>
      <c r="K241" s="156">
        <f t="shared" si="204"/>
        <v>28260</v>
      </c>
      <c r="L241" s="536"/>
      <c r="M241" s="226" t="s">
        <v>106</v>
      </c>
      <c r="N241" s="121">
        <v>41</v>
      </c>
      <c r="O241" s="130">
        <v>31</v>
      </c>
      <c r="P241" s="130">
        <v>2571360</v>
      </c>
      <c r="Q241" s="131">
        <f t="shared" si="245"/>
        <v>0.26271186440677968</v>
      </c>
      <c r="R241" s="131">
        <f t="shared" si="205"/>
        <v>0.75609756097560976</v>
      </c>
      <c r="S241" s="125">
        <f t="shared" si="206"/>
        <v>82947.096774193546</v>
      </c>
      <c r="T241" s="536"/>
      <c r="U241" s="226" t="s">
        <v>106</v>
      </c>
      <c r="V241" s="121">
        <v>1586</v>
      </c>
      <c r="W241" s="130">
        <v>924</v>
      </c>
      <c r="X241" s="130">
        <v>70424120</v>
      </c>
      <c r="Y241" s="131">
        <f t="shared" si="246"/>
        <v>0.11749745676500509</v>
      </c>
      <c r="Z241" s="131">
        <f t="shared" si="207"/>
        <v>0.58259773013871374</v>
      </c>
      <c r="AA241" s="130">
        <f t="shared" si="208"/>
        <v>76216.580086580085</v>
      </c>
      <c r="AB241" s="536"/>
      <c r="AC241" s="226" t="s">
        <v>106</v>
      </c>
      <c r="AD241" s="121">
        <v>1696</v>
      </c>
      <c r="AE241" s="130">
        <v>1042</v>
      </c>
      <c r="AF241" s="130">
        <v>90532760</v>
      </c>
      <c r="AG241" s="131">
        <f t="shared" si="247"/>
        <v>0.16469100679626997</v>
      </c>
      <c r="AH241" s="131">
        <f t="shared" si="209"/>
        <v>0.61438679245283023</v>
      </c>
      <c r="AI241" s="125">
        <f t="shared" si="210"/>
        <v>86883.646833013438</v>
      </c>
      <c r="AJ241" s="536"/>
      <c r="AK241" s="226" t="s">
        <v>106</v>
      </c>
      <c r="AL241" s="121">
        <v>1187</v>
      </c>
      <c r="AM241" s="130">
        <v>716</v>
      </c>
      <c r="AN241" s="130">
        <v>64780760</v>
      </c>
      <c r="AO241" s="131">
        <f t="shared" si="248"/>
        <v>0.16799624589394652</v>
      </c>
      <c r="AP241" s="131">
        <f t="shared" si="211"/>
        <v>0.60320134793597302</v>
      </c>
      <c r="AQ241" s="125">
        <f t="shared" si="212"/>
        <v>90475.921787709492</v>
      </c>
      <c r="AR241" s="536"/>
      <c r="AS241" s="226" t="s">
        <v>106</v>
      </c>
      <c r="AT241" s="121">
        <v>612</v>
      </c>
      <c r="AU241" s="130">
        <v>351</v>
      </c>
      <c r="AV241" s="130">
        <v>38326270</v>
      </c>
      <c r="AW241" s="131">
        <f t="shared" si="249"/>
        <v>0.15918367346938775</v>
      </c>
      <c r="AX241" s="131">
        <f t="shared" si="213"/>
        <v>0.57352941176470584</v>
      </c>
      <c r="AY241" s="130">
        <f t="shared" si="214"/>
        <v>109191.65242165243</v>
      </c>
      <c r="AZ241" s="536"/>
      <c r="BA241" s="226" t="s">
        <v>106</v>
      </c>
      <c r="BB241" s="121">
        <v>206</v>
      </c>
      <c r="BC241" s="130">
        <v>111</v>
      </c>
      <c r="BD241" s="130">
        <v>12539770</v>
      </c>
      <c r="BE241" s="131">
        <f t="shared" si="250"/>
        <v>0.11384615384615385</v>
      </c>
      <c r="BF241" s="131">
        <f t="shared" si="215"/>
        <v>0.53883495145631066</v>
      </c>
      <c r="BG241" s="156">
        <f t="shared" si="216"/>
        <v>112970.9009009009</v>
      </c>
      <c r="BH241" s="536"/>
      <c r="BI241" s="226" t="s">
        <v>106</v>
      </c>
      <c r="BJ241" s="121">
        <f t="shared" si="217"/>
        <v>5334</v>
      </c>
      <c r="BK241" s="130">
        <f t="shared" si="201"/>
        <v>3177</v>
      </c>
      <c r="BL241" s="130">
        <f t="shared" si="202"/>
        <v>279231560</v>
      </c>
      <c r="BM241" s="131">
        <f t="shared" si="251"/>
        <v>0.14586107157614434</v>
      </c>
      <c r="BN241" s="131">
        <f t="shared" si="218"/>
        <v>0.5956130483689539</v>
      </c>
      <c r="BO241" s="130">
        <f t="shared" si="219"/>
        <v>87891.583254642741</v>
      </c>
      <c r="BP241" s="182"/>
    </row>
    <row r="242" spans="2:68" s="75" customFormat="1">
      <c r="B242" s="546"/>
      <c r="C242" s="549"/>
      <c r="D242" s="536"/>
      <c r="E242" s="226" t="s">
        <v>119</v>
      </c>
      <c r="F242" s="121">
        <v>6</v>
      </c>
      <c r="G242" s="130">
        <v>5</v>
      </c>
      <c r="H242" s="130">
        <v>390050</v>
      </c>
      <c r="I242" s="131">
        <f t="shared" si="244"/>
        <v>0.16666666666666666</v>
      </c>
      <c r="J242" s="131">
        <f t="shared" si="203"/>
        <v>0.83333333333333337</v>
      </c>
      <c r="K242" s="156">
        <f t="shared" si="204"/>
        <v>78010</v>
      </c>
      <c r="L242" s="536"/>
      <c r="M242" s="226" t="s">
        <v>119</v>
      </c>
      <c r="N242" s="121">
        <v>39</v>
      </c>
      <c r="O242" s="130">
        <v>32</v>
      </c>
      <c r="P242" s="130">
        <v>3162410</v>
      </c>
      <c r="Q242" s="131">
        <f t="shared" si="245"/>
        <v>0.2711864406779661</v>
      </c>
      <c r="R242" s="131">
        <f t="shared" si="205"/>
        <v>0.82051282051282048</v>
      </c>
      <c r="S242" s="125">
        <f t="shared" si="206"/>
        <v>98825.3125</v>
      </c>
      <c r="T242" s="536"/>
      <c r="U242" s="226" t="s">
        <v>119</v>
      </c>
      <c r="V242" s="121">
        <v>1753</v>
      </c>
      <c r="W242" s="130">
        <v>1093</v>
      </c>
      <c r="X242" s="130">
        <v>85503090</v>
      </c>
      <c r="Y242" s="131">
        <f t="shared" si="246"/>
        <v>0.13898779247202442</v>
      </c>
      <c r="Z242" s="131">
        <f t="shared" si="207"/>
        <v>0.62350256702795204</v>
      </c>
      <c r="AA242" s="130">
        <f t="shared" si="208"/>
        <v>78227.895699908506</v>
      </c>
      <c r="AB242" s="536"/>
      <c r="AC242" s="226" t="s">
        <v>119</v>
      </c>
      <c r="AD242" s="121">
        <v>1953</v>
      </c>
      <c r="AE242" s="130">
        <v>1186</v>
      </c>
      <c r="AF242" s="130">
        <v>110773580</v>
      </c>
      <c r="AG242" s="131">
        <f t="shared" si="247"/>
        <v>0.18745060850324008</v>
      </c>
      <c r="AH242" s="131">
        <f t="shared" si="209"/>
        <v>0.60727086533538144</v>
      </c>
      <c r="AI242" s="125">
        <f t="shared" si="210"/>
        <v>93400.994940978082</v>
      </c>
      <c r="AJ242" s="536"/>
      <c r="AK242" s="226" t="s">
        <v>119</v>
      </c>
      <c r="AL242" s="121">
        <v>1355</v>
      </c>
      <c r="AM242" s="130">
        <v>814</v>
      </c>
      <c r="AN242" s="130">
        <v>77592120</v>
      </c>
      <c r="AO242" s="131">
        <f t="shared" si="248"/>
        <v>0.19099014547160958</v>
      </c>
      <c r="AP242" s="131">
        <f t="shared" si="211"/>
        <v>0.60073800738007377</v>
      </c>
      <c r="AQ242" s="125">
        <f t="shared" si="212"/>
        <v>95322.01474201474</v>
      </c>
      <c r="AR242" s="536"/>
      <c r="AS242" s="226" t="s">
        <v>119</v>
      </c>
      <c r="AT242" s="121">
        <v>659</v>
      </c>
      <c r="AU242" s="130">
        <v>365</v>
      </c>
      <c r="AV242" s="130">
        <v>40055170</v>
      </c>
      <c r="AW242" s="131">
        <f t="shared" si="249"/>
        <v>0.1655328798185941</v>
      </c>
      <c r="AX242" s="131">
        <f t="shared" si="213"/>
        <v>0.55386949924127471</v>
      </c>
      <c r="AY242" s="130">
        <f t="shared" si="214"/>
        <v>109740.19178082192</v>
      </c>
      <c r="AZ242" s="536"/>
      <c r="BA242" s="226" t="s">
        <v>119</v>
      </c>
      <c r="BB242" s="121">
        <v>203</v>
      </c>
      <c r="BC242" s="130">
        <v>112</v>
      </c>
      <c r="BD242" s="130">
        <v>12665250</v>
      </c>
      <c r="BE242" s="131">
        <f t="shared" si="250"/>
        <v>0.11487179487179487</v>
      </c>
      <c r="BF242" s="131">
        <f t="shared" si="215"/>
        <v>0.55172413793103448</v>
      </c>
      <c r="BG242" s="156">
        <f t="shared" si="216"/>
        <v>113082.58928571429</v>
      </c>
      <c r="BH242" s="536"/>
      <c r="BI242" s="226" t="s">
        <v>119</v>
      </c>
      <c r="BJ242" s="121">
        <f t="shared" si="217"/>
        <v>5968</v>
      </c>
      <c r="BK242" s="130">
        <f t="shared" si="201"/>
        <v>3607</v>
      </c>
      <c r="BL242" s="130">
        <f t="shared" si="202"/>
        <v>330141670</v>
      </c>
      <c r="BM242" s="131">
        <f t="shared" si="251"/>
        <v>0.16560304852853405</v>
      </c>
      <c r="BN242" s="131">
        <f t="shared" si="218"/>
        <v>0.60439008042895437</v>
      </c>
      <c r="BO242" s="130">
        <f t="shared" si="219"/>
        <v>91528.048239534241</v>
      </c>
      <c r="BP242" s="182"/>
    </row>
    <row r="243" spans="2:68" s="75" customFormat="1">
      <c r="B243" s="546"/>
      <c r="C243" s="549"/>
      <c r="D243" s="536"/>
      <c r="E243" s="226" t="s">
        <v>120</v>
      </c>
      <c r="F243" s="121">
        <v>2</v>
      </c>
      <c r="G243" s="130">
        <v>1</v>
      </c>
      <c r="H243" s="130">
        <v>56130</v>
      </c>
      <c r="I243" s="131">
        <f t="shared" si="244"/>
        <v>3.3333333333333333E-2</v>
      </c>
      <c r="J243" s="131">
        <f t="shared" si="203"/>
        <v>0.5</v>
      </c>
      <c r="K243" s="156">
        <f t="shared" si="204"/>
        <v>56130</v>
      </c>
      <c r="L243" s="536"/>
      <c r="M243" s="226" t="s">
        <v>120</v>
      </c>
      <c r="N243" s="121">
        <v>18</v>
      </c>
      <c r="O243" s="130">
        <v>12</v>
      </c>
      <c r="P243" s="130">
        <v>826210</v>
      </c>
      <c r="Q243" s="131">
        <f t="shared" si="245"/>
        <v>0.10169491525423729</v>
      </c>
      <c r="R243" s="131">
        <f t="shared" si="205"/>
        <v>0.66666666666666663</v>
      </c>
      <c r="S243" s="125">
        <f t="shared" si="206"/>
        <v>68850.833333333328</v>
      </c>
      <c r="T243" s="536"/>
      <c r="U243" s="226" t="s">
        <v>120</v>
      </c>
      <c r="V243" s="121">
        <v>738</v>
      </c>
      <c r="W243" s="130">
        <v>456</v>
      </c>
      <c r="X243" s="130">
        <v>35093410</v>
      </c>
      <c r="Y243" s="131">
        <f t="shared" si="246"/>
        <v>5.7985757884028481E-2</v>
      </c>
      <c r="Z243" s="131">
        <f t="shared" si="207"/>
        <v>0.61788617886178865</v>
      </c>
      <c r="AA243" s="130">
        <f t="shared" si="208"/>
        <v>76959.232456140351</v>
      </c>
      <c r="AB243" s="536"/>
      <c r="AC243" s="226" t="s">
        <v>120</v>
      </c>
      <c r="AD243" s="121">
        <v>790</v>
      </c>
      <c r="AE243" s="130">
        <v>523</v>
      </c>
      <c r="AF243" s="130">
        <v>45575290</v>
      </c>
      <c r="AG243" s="131">
        <f t="shared" si="247"/>
        <v>8.2661608977398451E-2</v>
      </c>
      <c r="AH243" s="131">
        <f t="shared" si="209"/>
        <v>0.66202531645569618</v>
      </c>
      <c r="AI243" s="125">
        <f t="shared" si="210"/>
        <v>87142.04588910134</v>
      </c>
      <c r="AJ243" s="536"/>
      <c r="AK243" s="226" t="s">
        <v>120</v>
      </c>
      <c r="AL243" s="121">
        <v>517</v>
      </c>
      <c r="AM243" s="130">
        <v>290</v>
      </c>
      <c r="AN243" s="130">
        <v>25880750</v>
      </c>
      <c r="AO243" s="131">
        <f t="shared" si="248"/>
        <v>6.80431722196152E-2</v>
      </c>
      <c r="AP243" s="131">
        <f t="shared" si="211"/>
        <v>0.56092843326885877</v>
      </c>
      <c r="AQ243" s="125">
        <f t="shared" si="212"/>
        <v>89243.965517241377</v>
      </c>
      <c r="AR243" s="536"/>
      <c r="AS243" s="226" t="s">
        <v>120</v>
      </c>
      <c r="AT243" s="121">
        <v>224</v>
      </c>
      <c r="AU243" s="130">
        <v>128</v>
      </c>
      <c r="AV243" s="130">
        <v>12919770</v>
      </c>
      <c r="AW243" s="131">
        <f t="shared" si="249"/>
        <v>5.8049886621315196E-2</v>
      </c>
      <c r="AX243" s="131">
        <f t="shared" si="213"/>
        <v>0.5714285714285714</v>
      </c>
      <c r="AY243" s="130">
        <f t="shared" si="214"/>
        <v>100935.703125</v>
      </c>
      <c r="AZ243" s="536"/>
      <c r="BA243" s="226" t="s">
        <v>120</v>
      </c>
      <c r="BB243" s="121">
        <v>54</v>
      </c>
      <c r="BC243" s="130">
        <v>24</v>
      </c>
      <c r="BD243" s="130">
        <v>2679490</v>
      </c>
      <c r="BE243" s="131">
        <f t="shared" si="250"/>
        <v>2.4615384615384615E-2</v>
      </c>
      <c r="BF243" s="131">
        <f t="shared" si="215"/>
        <v>0.44444444444444442</v>
      </c>
      <c r="BG243" s="156">
        <f t="shared" si="216"/>
        <v>111645.41666666667</v>
      </c>
      <c r="BH243" s="536"/>
      <c r="BI243" s="226" t="s">
        <v>120</v>
      </c>
      <c r="BJ243" s="121">
        <f t="shared" si="217"/>
        <v>2343</v>
      </c>
      <c r="BK243" s="130">
        <f t="shared" si="201"/>
        <v>1434</v>
      </c>
      <c r="BL243" s="130">
        <f t="shared" si="202"/>
        <v>123031050</v>
      </c>
      <c r="BM243" s="131">
        <f t="shared" si="251"/>
        <v>6.5837197557504251E-2</v>
      </c>
      <c r="BN243" s="131">
        <f t="shared" si="218"/>
        <v>0.61203585147247119</v>
      </c>
      <c r="BO243" s="130">
        <f t="shared" si="219"/>
        <v>85795.711297071131</v>
      </c>
      <c r="BP243" s="182"/>
    </row>
    <row r="244" spans="2:68" s="75" customFormat="1">
      <c r="B244" s="546"/>
      <c r="C244" s="549"/>
      <c r="D244" s="536"/>
      <c r="E244" s="226" t="s">
        <v>121</v>
      </c>
      <c r="F244" s="121">
        <v>4</v>
      </c>
      <c r="G244" s="130">
        <v>2</v>
      </c>
      <c r="H244" s="130">
        <v>213310</v>
      </c>
      <c r="I244" s="131">
        <f t="shared" si="244"/>
        <v>6.6666666666666666E-2</v>
      </c>
      <c r="J244" s="131">
        <f t="shared" si="203"/>
        <v>0.5</v>
      </c>
      <c r="K244" s="156">
        <f t="shared" si="204"/>
        <v>106655</v>
      </c>
      <c r="L244" s="536"/>
      <c r="M244" s="226" t="s">
        <v>121</v>
      </c>
      <c r="N244" s="121">
        <v>24</v>
      </c>
      <c r="O244" s="130">
        <v>16</v>
      </c>
      <c r="P244" s="130">
        <v>1367820</v>
      </c>
      <c r="Q244" s="131">
        <f t="shared" si="245"/>
        <v>0.13559322033898305</v>
      </c>
      <c r="R244" s="131">
        <f t="shared" si="205"/>
        <v>0.66666666666666663</v>
      </c>
      <c r="S244" s="125">
        <f t="shared" si="206"/>
        <v>85488.75</v>
      </c>
      <c r="T244" s="536"/>
      <c r="U244" s="226" t="s">
        <v>121</v>
      </c>
      <c r="V244" s="121">
        <v>570</v>
      </c>
      <c r="W244" s="130">
        <v>317</v>
      </c>
      <c r="X244" s="130">
        <v>23594170</v>
      </c>
      <c r="Y244" s="131">
        <f t="shared" si="246"/>
        <v>4.0310274669379448E-2</v>
      </c>
      <c r="Z244" s="131">
        <f t="shared" si="207"/>
        <v>0.55614035087719293</v>
      </c>
      <c r="AA244" s="130">
        <f t="shared" si="208"/>
        <v>74429.558359621456</v>
      </c>
      <c r="AB244" s="536"/>
      <c r="AC244" s="226" t="s">
        <v>121</v>
      </c>
      <c r="AD244" s="121">
        <v>701</v>
      </c>
      <c r="AE244" s="130">
        <v>394</v>
      </c>
      <c r="AF244" s="130">
        <v>33251840</v>
      </c>
      <c r="AG244" s="131">
        <f t="shared" si="247"/>
        <v>6.2272799114904381E-2</v>
      </c>
      <c r="AH244" s="131">
        <f t="shared" si="209"/>
        <v>0.56205420827389441</v>
      </c>
      <c r="AI244" s="125">
        <f t="shared" si="210"/>
        <v>84395.532994923851</v>
      </c>
      <c r="AJ244" s="536"/>
      <c r="AK244" s="226" t="s">
        <v>121</v>
      </c>
      <c r="AL244" s="121">
        <v>564</v>
      </c>
      <c r="AM244" s="130">
        <v>298</v>
      </c>
      <c r="AN244" s="130">
        <v>26528140</v>
      </c>
      <c r="AO244" s="131">
        <f t="shared" si="248"/>
        <v>6.992022524636321E-2</v>
      </c>
      <c r="AP244" s="131">
        <f t="shared" si="211"/>
        <v>0.52836879432624118</v>
      </c>
      <c r="AQ244" s="125">
        <f t="shared" si="212"/>
        <v>89020.604026845642</v>
      </c>
      <c r="AR244" s="536"/>
      <c r="AS244" s="226" t="s">
        <v>121</v>
      </c>
      <c r="AT244" s="121">
        <v>367</v>
      </c>
      <c r="AU244" s="130">
        <v>180</v>
      </c>
      <c r="AV244" s="130">
        <v>19682200</v>
      </c>
      <c r="AW244" s="131">
        <f t="shared" si="249"/>
        <v>8.1632653061224483E-2</v>
      </c>
      <c r="AX244" s="131">
        <f t="shared" si="213"/>
        <v>0.49046321525885561</v>
      </c>
      <c r="AY244" s="130">
        <f t="shared" si="214"/>
        <v>109345.55555555556</v>
      </c>
      <c r="AZ244" s="536"/>
      <c r="BA244" s="226" t="s">
        <v>121</v>
      </c>
      <c r="BB244" s="121">
        <v>122</v>
      </c>
      <c r="BC244" s="130">
        <v>61</v>
      </c>
      <c r="BD244" s="130">
        <v>5911650</v>
      </c>
      <c r="BE244" s="131">
        <f t="shared" si="250"/>
        <v>6.2564102564102567E-2</v>
      </c>
      <c r="BF244" s="131">
        <f t="shared" si="215"/>
        <v>0.5</v>
      </c>
      <c r="BG244" s="156">
        <f t="shared" si="216"/>
        <v>96912.295081967211</v>
      </c>
      <c r="BH244" s="536"/>
      <c r="BI244" s="226" t="s">
        <v>121</v>
      </c>
      <c r="BJ244" s="121">
        <f t="shared" si="217"/>
        <v>2352</v>
      </c>
      <c r="BK244" s="130">
        <f t="shared" si="201"/>
        <v>1268</v>
      </c>
      <c r="BL244" s="130">
        <f t="shared" si="202"/>
        <v>110549130</v>
      </c>
      <c r="BM244" s="131">
        <f t="shared" si="251"/>
        <v>5.8215876222395664E-2</v>
      </c>
      <c r="BN244" s="131">
        <f t="shared" si="218"/>
        <v>0.53911564625850339</v>
      </c>
      <c r="BO244" s="130">
        <f t="shared" si="219"/>
        <v>87183.856466876969</v>
      </c>
      <c r="BP244" s="182"/>
    </row>
    <row r="245" spans="2:68" s="75" customFormat="1">
      <c r="B245" s="546"/>
      <c r="C245" s="549"/>
      <c r="D245" s="536"/>
      <c r="E245" s="226" t="s">
        <v>122</v>
      </c>
      <c r="F245" s="121">
        <v>7</v>
      </c>
      <c r="G245" s="130">
        <v>5</v>
      </c>
      <c r="H245" s="130">
        <v>214550</v>
      </c>
      <c r="I245" s="131">
        <f t="shared" si="244"/>
        <v>0.16666666666666666</v>
      </c>
      <c r="J245" s="131">
        <f t="shared" si="203"/>
        <v>0.7142857142857143</v>
      </c>
      <c r="K245" s="156">
        <f t="shared" si="204"/>
        <v>42910</v>
      </c>
      <c r="L245" s="536"/>
      <c r="M245" s="226" t="s">
        <v>122</v>
      </c>
      <c r="N245" s="121">
        <v>10</v>
      </c>
      <c r="O245" s="130">
        <v>8</v>
      </c>
      <c r="P245" s="130">
        <v>1165290</v>
      </c>
      <c r="Q245" s="131">
        <f t="shared" si="245"/>
        <v>6.7796610169491525E-2</v>
      </c>
      <c r="R245" s="131">
        <f t="shared" si="205"/>
        <v>0.8</v>
      </c>
      <c r="S245" s="125">
        <f t="shared" si="206"/>
        <v>145661.25</v>
      </c>
      <c r="T245" s="536"/>
      <c r="U245" s="226" t="s">
        <v>122</v>
      </c>
      <c r="V245" s="121">
        <v>368</v>
      </c>
      <c r="W245" s="130">
        <v>216</v>
      </c>
      <c r="X245" s="130">
        <v>17928510</v>
      </c>
      <c r="Y245" s="131">
        <f t="shared" si="246"/>
        <v>2.7466937945066123E-2</v>
      </c>
      <c r="Z245" s="131">
        <f t="shared" si="207"/>
        <v>0.58695652173913049</v>
      </c>
      <c r="AA245" s="130">
        <f t="shared" si="208"/>
        <v>83002.361111111109</v>
      </c>
      <c r="AB245" s="536"/>
      <c r="AC245" s="226" t="s">
        <v>122</v>
      </c>
      <c r="AD245" s="121">
        <v>402</v>
      </c>
      <c r="AE245" s="130">
        <v>248</v>
      </c>
      <c r="AF245" s="130">
        <v>22911950</v>
      </c>
      <c r="AG245" s="131">
        <f t="shared" si="247"/>
        <v>3.9197091828670774E-2</v>
      </c>
      <c r="AH245" s="131">
        <f t="shared" si="209"/>
        <v>0.61691542288557211</v>
      </c>
      <c r="AI245" s="125">
        <f t="shared" si="210"/>
        <v>92386.895161290318</v>
      </c>
      <c r="AJ245" s="536"/>
      <c r="AK245" s="226" t="s">
        <v>122</v>
      </c>
      <c r="AL245" s="121">
        <v>303</v>
      </c>
      <c r="AM245" s="130">
        <v>193</v>
      </c>
      <c r="AN245" s="130">
        <v>18362500</v>
      </c>
      <c r="AO245" s="131">
        <f t="shared" si="248"/>
        <v>4.5283904270295633E-2</v>
      </c>
      <c r="AP245" s="131">
        <f t="shared" si="211"/>
        <v>0.63696369636963701</v>
      </c>
      <c r="AQ245" s="125">
        <f t="shared" si="212"/>
        <v>95142.48704663213</v>
      </c>
      <c r="AR245" s="536"/>
      <c r="AS245" s="226" t="s">
        <v>122</v>
      </c>
      <c r="AT245" s="121">
        <v>139</v>
      </c>
      <c r="AU245" s="130">
        <v>86</v>
      </c>
      <c r="AV245" s="130">
        <v>9194090</v>
      </c>
      <c r="AW245" s="131">
        <f t="shared" si="249"/>
        <v>3.9002267573696146E-2</v>
      </c>
      <c r="AX245" s="131">
        <f t="shared" si="213"/>
        <v>0.61870503597122306</v>
      </c>
      <c r="AY245" s="130">
        <f t="shared" si="214"/>
        <v>106908.02325581395</v>
      </c>
      <c r="AZ245" s="536"/>
      <c r="BA245" s="226" t="s">
        <v>122</v>
      </c>
      <c r="BB245" s="121">
        <v>41</v>
      </c>
      <c r="BC245" s="130">
        <v>23</v>
      </c>
      <c r="BD245" s="130">
        <v>2105280</v>
      </c>
      <c r="BE245" s="131">
        <f t="shared" si="250"/>
        <v>2.3589743589743591E-2</v>
      </c>
      <c r="BF245" s="131">
        <f t="shared" si="215"/>
        <v>0.56097560975609762</v>
      </c>
      <c r="BG245" s="156">
        <f t="shared" si="216"/>
        <v>91533.913043478256</v>
      </c>
      <c r="BH245" s="536"/>
      <c r="BI245" s="226" t="s">
        <v>122</v>
      </c>
      <c r="BJ245" s="121">
        <f t="shared" si="217"/>
        <v>1270</v>
      </c>
      <c r="BK245" s="130">
        <f t="shared" si="201"/>
        <v>779</v>
      </c>
      <c r="BL245" s="130">
        <f t="shared" si="202"/>
        <v>71882170</v>
      </c>
      <c r="BM245" s="131">
        <f t="shared" si="251"/>
        <v>3.5765116385840873E-2</v>
      </c>
      <c r="BN245" s="131">
        <f t="shared" si="218"/>
        <v>0.61338582677165354</v>
      </c>
      <c r="BO245" s="130">
        <f t="shared" si="219"/>
        <v>92274.929396662381</v>
      </c>
      <c r="BP245" s="182"/>
    </row>
    <row r="246" spans="2:68" s="75" customFormat="1">
      <c r="B246" s="546"/>
      <c r="C246" s="549"/>
      <c r="D246" s="536"/>
      <c r="E246" s="226" t="s">
        <v>123</v>
      </c>
      <c r="F246" s="121">
        <v>8</v>
      </c>
      <c r="G246" s="130">
        <v>7</v>
      </c>
      <c r="H246" s="130">
        <v>212420</v>
      </c>
      <c r="I246" s="131">
        <f t="shared" si="244"/>
        <v>0.23333333333333334</v>
      </c>
      <c r="J246" s="131">
        <f t="shared" si="203"/>
        <v>0.875</v>
      </c>
      <c r="K246" s="156">
        <f t="shared" si="204"/>
        <v>30345.714285714286</v>
      </c>
      <c r="L246" s="536"/>
      <c r="M246" s="226" t="s">
        <v>123</v>
      </c>
      <c r="N246" s="121">
        <v>52</v>
      </c>
      <c r="O246" s="130">
        <v>41</v>
      </c>
      <c r="P246" s="130">
        <v>3796230</v>
      </c>
      <c r="Q246" s="131">
        <f t="shared" si="245"/>
        <v>0.34745762711864409</v>
      </c>
      <c r="R246" s="131">
        <f t="shared" si="205"/>
        <v>0.78846153846153844</v>
      </c>
      <c r="S246" s="125">
        <f t="shared" si="206"/>
        <v>92590.975609756104</v>
      </c>
      <c r="T246" s="536"/>
      <c r="U246" s="226" t="s">
        <v>123</v>
      </c>
      <c r="V246" s="121">
        <v>3117</v>
      </c>
      <c r="W246" s="130">
        <v>1983</v>
      </c>
      <c r="X246" s="130">
        <v>152995750</v>
      </c>
      <c r="Y246" s="131">
        <f t="shared" si="246"/>
        <v>0.25216174974567651</v>
      </c>
      <c r="Z246" s="131">
        <f t="shared" si="207"/>
        <v>0.63618864292589028</v>
      </c>
      <c r="AA246" s="130">
        <f t="shared" si="208"/>
        <v>77153.681290973269</v>
      </c>
      <c r="AB246" s="536"/>
      <c r="AC246" s="226" t="s">
        <v>123</v>
      </c>
      <c r="AD246" s="121">
        <v>2763</v>
      </c>
      <c r="AE246" s="130">
        <v>1777</v>
      </c>
      <c r="AF246" s="130">
        <v>150756420</v>
      </c>
      <c r="AG246" s="131">
        <f t="shared" si="247"/>
        <v>0.28085980717559667</v>
      </c>
      <c r="AH246" s="131">
        <f t="shared" si="209"/>
        <v>0.64314151284835319</v>
      </c>
      <c r="AI246" s="125">
        <f t="shared" si="210"/>
        <v>84837.602701181764</v>
      </c>
      <c r="AJ246" s="536"/>
      <c r="AK246" s="226" t="s">
        <v>123</v>
      </c>
      <c r="AL246" s="121">
        <v>1669</v>
      </c>
      <c r="AM246" s="130">
        <v>998</v>
      </c>
      <c r="AN246" s="130">
        <v>86882700</v>
      </c>
      <c r="AO246" s="131">
        <f t="shared" si="248"/>
        <v>0.23416236508681371</v>
      </c>
      <c r="AP246" s="131">
        <f t="shared" si="211"/>
        <v>0.5979628520071899</v>
      </c>
      <c r="AQ246" s="125">
        <f t="shared" si="212"/>
        <v>87056.813627254509</v>
      </c>
      <c r="AR246" s="536"/>
      <c r="AS246" s="226" t="s">
        <v>123</v>
      </c>
      <c r="AT246" s="121">
        <v>735</v>
      </c>
      <c r="AU246" s="130">
        <v>394</v>
      </c>
      <c r="AV246" s="130">
        <v>43528020</v>
      </c>
      <c r="AW246" s="131">
        <f t="shared" si="249"/>
        <v>0.17868480725623584</v>
      </c>
      <c r="AX246" s="131">
        <f t="shared" si="213"/>
        <v>0.53605442176870743</v>
      </c>
      <c r="AY246" s="130">
        <f t="shared" si="214"/>
        <v>110477.20812182741</v>
      </c>
      <c r="AZ246" s="536"/>
      <c r="BA246" s="226" t="s">
        <v>123</v>
      </c>
      <c r="BB246" s="121">
        <v>197</v>
      </c>
      <c r="BC246" s="130">
        <v>103</v>
      </c>
      <c r="BD246" s="130">
        <v>10960900</v>
      </c>
      <c r="BE246" s="131">
        <f t="shared" si="250"/>
        <v>0.10564102564102563</v>
      </c>
      <c r="BF246" s="131">
        <f t="shared" si="215"/>
        <v>0.52284263959390864</v>
      </c>
      <c r="BG246" s="156">
        <f t="shared" si="216"/>
        <v>106416.50485436893</v>
      </c>
      <c r="BH246" s="536"/>
      <c r="BI246" s="226" t="s">
        <v>123</v>
      </c>
      <c r="BJ246" s="121">
        <f t="shared" si="217"/>
        <v>8541</v>
      </c>
      <c r="BK246" s="130">
        <f t="shared" si="201"/>
        <v>5303</v>
      </c>
      <c r="BL246" s="130">
        <f t="shared" si="202"/>
        <v>449132440</v>
      </c>
      <c r="BM246" s="131">
        <f t="shared" si="251"/>
        <v>0.24346907855470365</v>
      </c>
      <c r="BN246" s="131">
        <f t="shared" si="218"/>
        <v>0.62088748390118254</v>
      </c>
      <c r="BO246" s="130">
        <f t="shared" si="219"/>
        <v>84694.029794455972</v>
      </c>
      <c r="BP246" s="182"/>
    </row>
    <row r="247" spans="2:68" s="75" customFormat="1">
      <c r="B247" s="546"/>
      <c r="C247" s="549"/>
      <c r="D247" s="536"/>
      <c r="E247" s="226" t="s">
        <v>124</v>
      </c>
      <c r="F247" s="121">
        <v>2</v>
      </c>
      <c r="G247" s="130">
        <v>1</v>
      </c>
      <c r="H247" s="130">
        <v>56130</v>
      </c>
      <c r="I247" s="131">
        <f t="shared" si="244"/>
        <v>3.3333333333333333E-2</v>
      </c>
      <c r="J247" s="131">
        <f t="shared" si="203"/>
        <v>0.5</v>
      </c>
      <c r="K247" s="156">
        <f t="shared" si="204"/>
        <v>56130</v>
      </c>
      <c r="L247" s="536"/>
      <c r="M247" s="226" t="s">
        <v>124</v>
      </c>
      <c r="N247" s="121">
        <v>19</v>
      </c>
      <c r="O247" s="130">
        <v>12</v>
      </c>
      <c r="P247" s="130">
        <v>1083550</v>
      </c>
      <c r="Q247" s="131">
        <f t="shared" si="245"/>
        <v>0.10169491525423729</v>
      </c>
      <c r="R247" s="131">
        <f t="shared" si="205"/>
        <v>0.63157894736842102</v>
      </c>
      <c r="S247" s="125">
        <f t="shared" si="206"/>
        <v>90295.833333333328</v>
      </c>
      <c r="T247" s="536"/>
      <c r="U247" s="226" t="s">
        <v>124</v>
      </c>
      <c r="V247" s="121">
        <v>642</v>
      </c>
      <c r="W247" s="130">
        <v>371</v>
      </c>
      <c r="X247" s="130">
        <v>29121750</v>
      </c>
      <c r="Y247" s="131">
        <f t="shared" si="246"/>
        <v>4.7177009155645981E-2</v>
      </c>
      <c r="Z247" s="131">
        <f t="shared" si="207"/>
        <v>0.57788161993769471</v>
      </c>
      <c r="AA247" s="130">
        <f t="shared" si="208"/>
        <v>78495.283018867922</v>
      </c>
      <c r="AB247" s="536"/>
      <c r="AC247" s="226" t="s">
        <v>124</v>
      </c>
      <c r="AD247" s="121">
        <v>718</v>
      </c>
      <c r="AE247" s="130">
        <v>433</v>
      </c>
      <c r="AF247" s="130">
        <v>42521240</v>
      </c>
      <c r="AG247" s="131">
        <f t="shared" si="247"/>
        <v>6.8436857910542118E-2</v>
      </c>
      <c r="AH247" s="131">
        <f t="shared" si="209"/>
        <v>0.60306406685236769</v>
      </c>
      <c r="AI247" s="125">
        <f t="shared" si="210"/>
        <v>98201.478060046196</v>
      </c>
      <c r="AJ247" s="536"/>
      <c r="AK247" s="226" t="s">
        <v>124</v>
      </c>
      <c r="AL247" s="121">
        <v>552</v>
      </c>
      <c r="AM247" s="130">
        <v>312</v>
      </c>
      <c r="AN247" s="130">
        <v>30322490</v>
      </c>
      <c r="AO247" s="131">
        <f t="shared" si="248"/>
        <v>7.3205068043172214E-2</v>
      </c>
      <c r="AP247" s="131">
        <f t="shared" si="211"/>
        <v>0.56521739130434778</v>
      </c>
      <c r="AQ247" s="125">
        <f t="shared" si="212"/>
        <v>97187.467948717953</v>
      </c>
      <c r="AR247" s="536"/>
      <c r="AS247" s="226" t="s">
        <v>124</v>
      </c>
      <c r="AT247" s="121">
        <v>364</v>
      </c>
      <c r="AU247" s="130">
        <v>204</v>
      </c>
      <c r="AV247" s="130">
        <v>22892300</v>
      </c>
      <c r="AW247" s="131">
        <f t="shared" si="249"/>
        <v>9.2517006802721083E-2</v>
      </c>
      <c r="AX247" s="131">
        <f t="shared" si="213"/>
        <v>0.56043956043956045</v>
      </c>
      <c r="AY247" s="130">
        <f t="shared" si="214"/>
        <v>112217.15686274511</v>
      </c>
      <c r="AZ247" s="536"/>
      <c r="BA247" s="226" t="s">
        <v>124</v>
      </c>
      <c r="BB247" s="121">
        <v>146</v>
      </c>
      <c r="BC247" s="130">
        <v>68</v>
      </c>
      <c r="BD247" s="130">
        <v>7979970</v>
      </c>
      <c r="BE247" s="131">
        <f t="shared" si="250"/>
        <v>6.974358974358974E-2</v>
      </c>
      <c r="BF247" s="131">
        <f t="shared" si="215"/>
        <v>0.46575342465753422</v>
      </c>
      <c r="BG247" s="156">
        <f t="shared" si="216"/>
        <v>117352.5</v>
      </c>
      <c r="BH247" s="536"/>
      <c r="BI247" s="226" t="s">
        <v>124</v>
      </c>
      <c r="BJ247" s="121">
        <f t="shared" si="217"/>
        <v>2443</v>
      </c>
      <c r="BK247" s="130">
        <f t="shared" si="201"/>
        <v>1401</v>
      </c>
      <c r="BL247" s="130">
        <f t="shared" si="202"/>
        <v>133977430</v>
      </c>
      <c r="BM247" s="131">
        <f t="shared" si="251"/>
        <v>6.4322115605344107E-2</v>
      </c>
      <c r="BN247" s="131">
        <f t="shared" si="218"/>
        <v>0.57347523536635281</v>
      </c>
      <c r="BO247" s="130">
        <f t="shared" si="219"/>
        <v>95629.857244825122</v>
      </c>
      <c r="BP247" s="182"/>
    </row>
    <row r="248" spans="2:68" s="75" customFormat="1">
      <c r="B248" s="546"/>
      <c r="C248" s="549"/>
      <c r="D248" s="536"/>
      <c r="E248" s="223" t="s">
        <v>117</v>
      </c>
      <c r="F248" s="121">
        <v>1</v>
      </c>
      <c r="G248" s="130">
        <v>0</v>
      </c>
      <c r="H248" s="130">
        <v>0</v>
      </c>
      <c r="I248" s="131">
        <f t="shared" si="244"/>
        <v>0</v>
      </c>
      <c r="J248" s="131">
        <f t="shared" si="203"/>
        <v>0</v>
      </c>
      <c r="K248" s="156" t="str">
        <f t="shared" si="204"/>
        <v>-</v>
      </c>
      <c r="L248" s="536"/>
      <c r="M248" s="227" t="s">
        <v>117</v>
      </c>
      <c r="N248" s="121">
        <v>6</v>
      </c>
      <c r="O248" s="130">
        <v>5</v>
      </c>
      <c r="P248" s="130">
        <v>548250</v>
      </c>
      <c r="Q248" s="131">
        <f t="shared" si="245"/>
        <v>4.2372881355932202E-2</v>
      </c>
      <c r="R248" s="131">
        <f t="shared" si="205"/>
        <v>0.83333333333333337</v>
      </c>
      <c r="S248" s="125">
        <f t="shared" si="206"/>
        <v>109650</v>
      </c>
      <c r="T248" s="536"/>
      <c r="U248" s="227" t="s">
        <v>117</v>
      </c>
      <c r="V248" s="121">
        <v>665</v>
      </c>
      <c r="W248" s="130">
        <v>377</v>
      </c>
      <c r="X248" s="130">
        <v>25246900</v>
      </c>
      <c r="Y248" s="131">
        <f t="shared" si="246"/>
        <v>4.7939979654120043E-2</v>
      </c>
      <c r="Z248" s="131">
        <f t="shared" si="207"/>
        <v>0.56691729323308271</v>
      </c>
      <c r="AA248" s="130">
        <f t="shared" si="208"/>
        <v>66967.904509283821</v>
      </c>
      <c r="AB248" s="536"/>
      <c r="AC248" s="227" t="s">
        <v>117</v>
      </c>
      <c r="AD248" s="121">
        <v>324</v>
      </c>
      <c r="AE248" s="130">
        <v>170</v>
      </c>
      <c r="AF248" s="130">
        <v>15172420</v>
      </c>
      <c r="AG248" s="131">
        <f t="shared" si="247"/>
        <v>2.6868974237395291E-2</v>
      </c>
      <c r="AH248" s="131">
        <f t="shared" si="209"/>
        <v>0.52469135802469136</v>
      </c>
      <c r="AI248" s="125">
        <f t="shared" si="210"/>
        <v>89249.529411764699</v>
      </c>
      <c r="AJ248" s="536"/>
      <c r="AK248" s="227" t="s">
        <v>117</v>
      </c>
      <c r="AL248" s="121">
        <v>181</v>
      </c>
      <c r="AM248" s="130">
        <v>84</v>
      </c>
      <c r="AN248" s="130">
        <v>11391370</v>
      </c>
      <c r="AO248" s="131">
        <f t="shared" si="248"/>
        <v>1.9709056780854058E-2</v>
      </c>
      <c r="AP248" s="131">
        <f t="shared" si="211"/>
        <v>0.46408839779005523</v>
      </c>
      <c r="AQ248" s="125">
        <f t="shared" si="212"/>
        <v>135611.54761904763</v>
      </c>
      <c r="AR248" s="536"/>
      <c r="AS248" s="227" t="s">
        <v>117</v>
      </c>
      <c r="AT248" s="121">
        <v>88</v>
      </c>
      <c r="AU248" s="130">
        <v>36</v>
      </c>
      <c r="AV248" s="130">
        <v>5967880</v>
      </c>
      <c r="AW248" s="131">
        <f t="shared" si="249"/>
        <v>1.6326530612244899E-2</v>
      </c>
      <c r="AX248" s="131">
        <f t="shared" si="213"/>
        <v>0.40909090909090912</v>
      </c>
      <c r="AY248" s="130">
        <f t="shared" si="214"/>
        <v>165774.44444444444</v>
      </c>
      <c r="AZ248" s="536"/>
      <c r="BA248" s="227" t="s">
        <v>117</v>
      </c>
      <c r="BB248" s="121">
        <v>52</v>
      </c>
      <c r="BC248" s="130">
        <v>16</v>
      </c>
      <c r="BD248" s="130">
        <v>3023980</v>
      </c>
      <c r="BE248" s="131">
        <f t="shared" si="250"/>
        <v>1.641025641025641E-2</v>
      </c>
      <c r="BF248" s="131">
        <f t="shared" si="215"/>
        <v>0.30769230769230771</v>
      </c>
      <c r="BG248" s="156">
        <f t="shared" si="216"/>
        <v>188998.75</v>
      </c>
      <c r="BH248" s="536"/>
      <c r="BI248" s="227" t="s">
        <v>117</v>
      </c>
      <c r="BJ248" s="121">
        <f t="shared" si="217"/>
        <v>1317</v>
      </c>
      <c r="BK248" s="130">
        <f t="shared" si="201"/>
        <v>688</v>
      </c>
      <c r="BL248" s="130">
        <f t="shared" si="202"/>
        <v>61350800</v>
      </c>
      <c r="BM248" s="131">
        <f t="shared" si="251"/>
        <v>3.1587163123823515E-2</v>
      </c>
      <c r="BN248" s="131">
        <f t="shared" si="218"/>
        <v>0.52239939255884582</v>
      </c>
      <c r="BO248" s="130">
        <f t="shared" si="219"/>
        <v>89172.674418604656</v>
      </c>
      <c r="BP248" s="182"/>
    </row>
    <row r="249" spans="2:68" s="75" customFormat="1">
      <c r="B249" s="546">
        <v>23</v>
      </c>
      <c r="C249" s="548" t="s">
        <v>82</v>
      </c>
      <c r="D249" s="540">
        <f>BS30</f>
        <v>57</v>
      </c>
      <c r="E249" s="224" t="s">
        <v>104</v>
      </c>
      <c r="F249" s="120">
        <v>32</v>
      </c>
      <c r="G249" s="128">
        <v>18</v>
      </c>
      <c r="H249" s="128">
        <v>1410180</v>
      </c>
      <c r="I249" s="129">
        <f>IFERROR(G249/$D$249,"-")</f>
        <v>0.31578947368421051</v>
      </c>
      <c r="J249" s="129">
        <f t="shared" si="203"/>
        <v>0.5625</v>
      </c>
      <c r="K249" s="155">
        <f t="shared" si="204"/>
        <v>78343.333333333328</v>
      </c>
      <c r="L249" s="540">
        <f>BT30</f>
        <v>198</v>
      </c>
      <c r="M249" s="224" t="s">
        <v>104</v>
      </c>
      <c r="N249" s="120">
        <v>110</v>
      </c>
      <c r="O249" s="128">
        <v>61</v>
      </c>
      <c r="P249" s="128">
        <v>7190740</v>
      </c>
      <c r="Q249" s="129">
        <f>IFERROR(O249/$L$249,"-")</f>
        <v>0.30808080808080807</v>
      </c>
      <c r="R249" s="129">
        <f t="shared" si="205"/>
        <v>0.55454545454545456</v>
      </c>
      <c r="S249" s="124">
        <f t="shared" si="206"/>
        <v>117880.98360655738</v>
      </c>
      <c r="T249" s="540">
        <f>BU30</f>
        <v>10587</v>
      </c>
      <c r="U249" s="224" t="s">
        <v>104</v>
      </c>
      <c r="V249" s="120">
        <v>5321</v>
      </c>
      <c r="W249" s="128">
        <v>3226</v>
      </c>
      <c r="X249" s="128">
        <v>238171680</v>
      </c>
      <c r="Y249" s="129">
        <f>IFERROR(W249/$T$249,"-")</f>
        <v>0.30471332766600545</v>
      </c>
      <c r="Z249" s="129">
        <f t="shared" si="207"/>
        <v>0.60627701559857172</v>
      </c>
      <c r="AA249" s="128">
        <f t="shared" si="208"/>
        <v>73828.791072535649</v>
      </c>
      <c r="AB249" s="540">
        <f>BV30</f>
        <v>10527</v>
      </c>
      <c r="AC249" s="224" t="s">
        <v>104</v>
      </c>
      <c r="AD249" s="120">
        <v>5828</v>
      </c>
      <c r="AE249" s="128">
        <v>3455</v>
      </c>
      <c r="AF249" s="128">
        <v>283884070</v>
      </c>
      <c r="AG249" s="129">
        <f>IFERROR(AE249/$AB$249,"-")</f>
        <v>0.32820366676166052</v>
      </c>
      <c r="AH249" s="129">
        <f t="shared" si="209"/>
        <v>0.59282772820864793</v>
      </c>
      <c r="AI249" s="124">
        <f t="shared" si="210"/>
        <v>82166.156295224311</v>
      </c>
      <c r="AJ249" s="540">
        <f>BW30</f>
        <v>7491</v>
      </c>
      <c r="AK249" s="224" t="s">
        <v>104</v>
      </c>
      <c r="AL249" s="120">
        <v>3880</v>
      </c>
      <c r="AM249" s="128">
        <v>2193</v>
      </c>
      <c r="AN249" s="128">
        <v>197544310</v>
      </c>
      <c r="AO249" s="129">
        <f>IFERROR(AM249/$AJ$249,"-")</f>
        <v>0.29275130156187423</v>
      </c>
      <c r="AP249" s="129">
        <f t="shared" si="211"/>
        <v>0.5652061855670103</v>
      </c>
      <c r="AQ249" s="124">
        <f t="shared" si="212"/>
        <v>90079.484724122201</v>
      </c>
      <c r="AR249" s="540">
        <f>BX30</f>
        <v>3637</v>
      </c>
      <c r="AS249" s="224" t="s">
        <v>104</v>
      </c>
      <c r="AT249" s="120">
        <v>1563</v>
      </c>
      <c r="AU249" s="128">
        <v>857</v>
      </c>
      <c r="AV249" s="128">
        <v>80962170</v>
      </c>
      <c r="AW249" s="129">
        <f>IFERROR(AU249/$AR$249,"-")</f>
        <v>0.23563376409128403</v>
      </c>
      <c r="AX249" s="129">
        <f t="shared" si="213"/>
        <v>0.54830454254638517</v>
      </c>
      <c r="AY249" s="128">
        <f t="shared" si="214"/>
        <v>94471.610268378063</v>
      </c>
      <c r="AZ249" s="540">
        <f>BY30</f>
        <v>1324</v>
      </c>
      <c r="BA249" s="224" t="s">
        <v>104</v>
      </c>
      <c r="BB249" s="120">
        <v>400</v>
      </c>
      <c r="BC249" s="128">
        <v>222</v>
      </c>
      <c r="BD249" s="128">
        <v>24773400</v>
      </c>
      <c r="BE249" s="129">
        <f>IFERROR(BC249/$AZ$249,"-")</f>
        <v>0.16767371601208458</v>
      </c>
      <c r="BF249" s="129">
        <f t="shared" si="215"/>
        <v>0.55500000000000005</v>
      </c>
      <c r="BG249" s="155">
        <f t="shared" si="216"/>
        <v>111591.89189189189</v>
      </c>
      <c r="BH249" s="540">
        <f>BZ30</f>
        <v>33821</v>
      </c>
      <c r="BI249" s="224" t="s">
        <v>104</v>
      </c>
      <c r="BJ249" s="120">
        <f t="shared" si="217"/>
        <v>17134</v>
      </c>
      <c r="BK249" s="128">
        <f t="shared" si="201"/>
        <v>10032</v>
      </c>
      <c r="BL249" s="128">
        <f t="shared" si="202"/>
        <v>833936550</v>
      </c>
      <c r="BM249" s="129">
        <f>IFERROR(BK249/$BH$249,"-")</f>
        <v>0.29662044292007922</v>
      </c>
      <c r="BN249" s="129">
        <f t="shared" si="218"/>
        <v>0.58550250962997552</v>
      </c>
      <c r="BO249" s="128">
        <f t="shared" si="219"/>
        <v>83127.646531100472</v>
      </c>
      <c r="BP249" s="182"/>
    </row>
    <row r="250" spans="2:68" s="75" customFormat="1">
      <c r="B250" s="546"/>
      <c r="C250" s="549"/>
      <c r="D250" s="536"/>
      <c r="E250" s="225" t="s">
        <v>136</v>
      </c>
      <c r="F250" s="121">
        <v>26</v>
      </c>
      <c r="G250" s="130">
        <v>13</v>
      </c>
      <c r="H250" s="130">
        <v>955430</v>
      </c>
      <c r="I250" s="131">
        <f t="shared" ref="I250:I259" si="252">IFERROR(G250/$D$249,"-")</f>
        <v>0.22807017543859648</v>
      </c>
      <c r="J250" s="131">
        <f t="shared" si="203"/>
        <v>0.5</v>
      </c>
      <c r="K250" s="156">
        <f t="shared" si="204"/>
        <v>73494.61538461539</v>
      </c>
      <c r="L250" s="536"/>
      <c r="M250" s="225" t="s">
        <v>136</v>
      </c>
      <c r="N250" s="121">
        <v>78</v>
      </c>
      <c r="O250" s="130">
        <v>45</v>
      </c>
      <c r="P250" s="130">
        <v>5281130</v>
      </c>
      <c r="Q250" s="131">
        <f t="shared" ref="Q250:Q259" si="253">IFERROR(O250/$L$249,"-")</f>
        <v>0.22727272727272727</v>
      </c>
      <c r="R250" s="131">
        <f t="shared" si="205"/>
        <v>0.57692307692307687</v>
      </c>
      <c r="S250" s="125">
        <f t="shared" si="206"/>
        <v>117358.44444444444</v>
      </c>
      <c r="T250" s="536"/>
      <c r="U250" s="225" t="s">
        <v>136</v>
      </c>
      <c r="V250" s="121">
        <v>5004</v>
      </c>
      <c r="W250" s="130">
        <v>3033</v>
      </c>
      <c r="X250" s="130">
        <v>216878480</v>
      </c>
      <c r="Y250" s="131">
        <f t="shared" ref="Y250:Y259" si="254">IFERROR(W250/$T$249,"-")</f>
        <v>0.28648342306602437</v>
      </c>
      <c r="Z250" s="131">
        <f t="shared" si="207"/>
        <v>0.60611510791366907</v>
      </c>
      <c r="AA250" s="130">
        <f t="shared" si="208"/>
        <v>71506.257830530827</v>
      </c>
      <c r="AB250" s="536"/>
      <c r="AC250" s="225" t="s">
        <v>136</v>
      </c>
      <c r="AD250" s="121">
        <v>5034</v>
      </c>
      <c r="AE250" s="130">
        <v>3054</v>
      </c>
      <c r="AF250" s="130">
        <v>248640040</v>
      </c>
      <c r="AG250" s="131">
        <f t="shared" ref="AG250:AG259" si="255">IFERROR(AE250/$AB$249,"-")</f>
        <v>0.29011114277571959</v>
      </c>
      <c r="AH250" s="131">
        <f t="shared" si="209"/>
        <v>0.60667461263408817</v>
      </c>
      <c r="AI250" s="125">
        <f t="shared" si="210"/>
        <v>81414.551407989522</v>
      </c>
      <c r="AJ250" s="536"/>
      <c r="AK250" s="225" t="s">
        <v>136</v>
      </c>
      <c r="AL250" s="121">
        <v>3130</v>
      </c>
      <c r="AM250" s="130">
        <v>1828</v>
      </c>
      <c r="AN250" s="130">
        <v>154988790</v>
      </c>
      <c r="AO250" s="131">
        <f t="shared" ref="AO250:AO259" si="256">IFERROR(AM250/$AJ$249,"-")</f>
        <v>0.24402616473101055</v>
      </c>
      <c r="AP250" s="131">
        <f t="shared" si="211"/>
        <v>0.5840255591054313</v>
      </c>
      <c r="AQ250" s="125">
        <f t="shared" si="212"/>
        <v>84785.990153172868</v>
      </c>
      <c r="AR250" s="536"/>
      <c r="AS250" s="225" t="s">
        <v>136</v>
      </c>
      <c r="AT250" s="121">
        <v>1139</v>
      </c>
      <c r="AU250" s="130">
        <v>608</v>
      </c>
      <c r="AV250" s="130">
        <v>53788260</v>
      </c>
      <c r="AW250" s="131">
        <f t="shared" ref="AW250:AW259" si="257">IFERROR(AU250/$AR$249,"-")</f>
        <v>0.16717074511960406</v>
      </c>
      <c r="AX250" s="131">
        <f t="shared" si="213"/>
        <v>0.53380158033362601</v>
      </c>
      <c r="AY250" s="130">
        <f t="shared" si="214"/>
        <v>88467.53289473684</v>
      </c>
      <c r="AZ250" s="536"/>
      <c r="BA250" s="225" t="s">
        <v>136</v>
      </c>
      <c r="BB250" s="121">
        <v>239</v>
      </c>
      <c r="BC250" s="130">
        <v>134</v>
      </c>
      <c r="BD250" s="130">
        <v>14940740</v>
      </c>
      <c r="BE250" s="131">
        <f t="shared" ref="BE250:BE259" si="258">IFERROR(BC250/$AZ$249,"-")</f>
        <v>0.10120845921450151</v>
      </c>
      <c r="BF250" s="131">
        <f t="shared" si="215"/>
        <v>0.56066945606694563</v>
      </c>
      <c r="BG250" s="156">
        <f t="shared" si="216"/>
        <v>111498.05970149254</v>
      </c>
      <c r="BH250" s="536"/>
      <c r="BI250" s="225" t="s">
        <v>136</v>
      </c>
      <c r="BJ250" s="121">
        <f t="shared" si="217"/>
        <v>14650</v>
      </c>
      <c r="BK250" s="130">
        <f t="shared" si="201"/>
        <v>8715</v>
      </c>
      <c r="BL250" s="130">
        <f t="shared" si="202"/>
        <v>695472870</v>
      </c>
      <c r="BM250" s="131">
        <f t="shared" ref="BM250:BM259" si="259">IFERROR(BK250/$BH$249,"-")</f>
        <v>0.25768013955826263</v>
      </c>
      <c r="BN250" s="131">
        <f t="shared" si="218"/>
        <v>0.59488054607508534</v>
      </c>
      <c r="BO250" s="130">
        <f t="shared" si="219"/>
        <v>79801.820998278825</v>
      </c>
      <c r="BP250" s="182"/>
    </row>
    <row r="251" spans="2:68" s="75" customFormat="1">
      <c r="B251" s="546"/>
      <c r="C251" s="549"/>
      <c r="D251" s="536"/>
      <c r="E251" s="226" t="s">
        <v>103</v>
      </c>
      <c r="F251" s="121">
        <v>31</v>
      </c>
      <c r="G251" s="130">
        <v>17</v>
      </c>
      <c r="H251" s="130">
        <v>1329650</v>
      </c>
      <c r="I251" s="131">
        <f t="shared" si="252"/>
        <v>0.2982456140350877</v>
      </c>
      <c r="J251" s="131">
        <f t="shared" si="203"/>
        <v>0.54838709677419351</v>
      </c>
      <c r="K251" s="156">
        <f t="shared" si="204"/>
        <v>78214.705882352937</v>
      </c>
      <c r="L251" s="536"/>
      <c r="M251" s="226" t="s">
        <v>103</v>
      </c>
      <c r="N251" s="121">
        <v>120</v>
      </c>
      <c r="O251" s="130">
        <v>68</v>
      </c>
      <c r="P251" s="130">
        <v>7858920</v>
      </c>
      <c r="Q251" s="131">
        <f t="shared" si="253"/>
        <v>0.34343434343434343</v>
      </c>
      <c r="R251" s="131">
        <f t="shared" si="205"/>
        <v>0.56666666666666665</v>
      </c>
      <c r="S251" s="125">
        <f t="shared" si="206"/>
        <v>115572.35294117648</v>
      </c>
      <c r="T251" s="536"/>
      <c r="U251" s="226" t="s">
        <v>103</v>
      </c>
      <c r="V251" s="121">
        <v>6673</v>
      </c>
      <c r="W251" s="130">
        <v>3916</v>
      </c>
      <c r="X251" s="130">
        <v>291033550</v>
      </c>
      <c r="Y251" s="131">
        <f t="shared" si="254"/>
        <v>0.36988759799754417</v>
      </c>
      <c r="Z251" s="131">
        <f t="shared" si="207"/>
        <v>0.58684249962535595</v>
      </c>
      <c r="AA251" s="130">
        <f t="shared" si="208"/>
        <v>74319.088355464759</v>
      </c>
      <c r="AB251" s="536"/>
      <c r="AC251" s="226" t="s">
        <v>103</v>
      </c>
      <c r="AD251" s="121">
        <v>7047</v>
      </c>
      <c r="AE251" s="130">
        <v>4181</v>
      </c>
      <c r="AF251" s="130">
        <v>353324870</v>
      </c>
      <c r="AG251" s="131">
        <f t="shared" si="255"/>
        <v>0.3971691840030398</v>
      </c>
      <c r="AH251" s="131">
        <f t="shared" si="209"/>
        <v>0.59330211437491132</v>
      </c>
      <c r="AI251" s="125">
        <f t="shared" si="210"/>
        <v>84507.263812485049</v>
      </c>
      <c r="AJ251" s="536"/>
      <c r="AK251" s="226" t="s">
        <v>103</v>
      </c>
      <c r="AL251" s="121">
        <v>5080</v>
      </c>
      <c r="AM251" s="130">
        <v>2860</v>
      </c>
      <c r="AN251" s="130">
        <v>259048140</v>
      </c>
      <c r="AO251" s="131">
        <f t="shared" si="256"/>
        <v>0.38179148311306904</v>
      </c>
      <c r="AP251" s="131">
        <f t="shared" si="211"/>
        <v>0.56299212598425197</v>
      </c>
      <c r="AQ251" s="125">
        <f t="shared" si="212"/>
        <v>90576.272727272721</v>
      </c>
      <c r="AR251" s="536"/>
      <c r="AS251" s="226" t="s">
        <v>103</v>
      </c>
      <c r="AT251" s="121">
        <v>2221</v>
      </c>
      <c r="AU251" s="130">
        <v>1222</v>
      </c>
      <c r="AV251" s="130">
        <v>120770980</v>
      </c>
      <c r="AW251" s="131">
        <f t="shared" si="257"/>
        <v>0.33599120153973056</v>
      </c>
      <c r="AX251" s="131">
        <f t="shared" si="213"/>
        <v>0.55020261143629001</v>
      </c>
      <c r="AY251" s="130">
        <f t="shared" si="214"/>
        <v>98830.589198036003</v>
      </c>
      <c r="AZ251" s="536"/>
      <c r="BA251" s="226" t="s">
        <v>103</v>
      </c>
      <c r="BB251" s="121">
        <v>635</v>
      </c>
      <c r="BC251" s="130">
        <v>339</v>
      </c>
      <c r="BD251" s="130">
        <v>39447150</v>
      </c>
      <c r="BE251" s="131">
        <f t="shared" si="258"/>
        <v>0.25604229607250756</v>
      </c>
      <c r="BF251" s="131">
        <f t="shared" si="215"/>
        <v>0.53385826771653544</v>
      </c>
      <c r="BG251" s="156">
        <f t="shared" si="216"/>
        <v>116363.27433628318</v>
      </c>
      <c r="BH251" s="536"/>
      <c r="BI251" s="226" t="s">
        <v>103</v>
      </c>
      <c r="BJ251" s="121">
        <f t="shared" si="217"/>
        <v>21807</v>
      </c>
      <c r="BK251" s="130">
        <f t="shared" si="201"/>
        <v>12603</v>
      </c>
      <c r="BL251" s="130">
        <f t="shared" si="202"/>
        <v>1072813260</v>
      </c>
      <c r="BM251" s="131">
        <f t="shared" si="259"/>
        <v>0.37263830164690576</v>
      </c>
      <c r="BN251" s="131">
        <f t="shared" si="218"/>
        <v>0.57793369101664605</v>
      </c>
      <c r="BO251" s="130">
        <f t="shared" si="219"/>
        <v>85123.641990002376</v>
      </c>
      <c r="BP251" s="182"/>
    </row>
    <row r="252" spans="2:68" s="75" customFormat="1">
      <c r="B252" s="546"/>
      <c r="C252" s="549"/>
      <c r="D252" s="536"/>
      <c r="E252" s="226" t="s">
        <v>106</v>
      </c>
      <c r="F252" s="121">
        <v>10</v>
      </c>
      <c r="G252" s="130">
        <v>6</v>
      </c>
      <c r="H252" s="130">
        <v>507180</v>
      </c>
      <c r="I252" s="131">
        <f t="shared" si="252"/>
        <v>0.10526315789473684</v>
      </c>
      <c r="J252" s="131">
        <f t="shared" si="203"/>
        <v>0.6</v>
      </c>
      <c r="K252" s="156">
        <f t="shared" si="204"/>
        <v>84530</v>
      </c>
      <c r="L252" s="536"/>
      <c r="M252" s="226" t="s">
        <v>106</v>
      </c>
      <c r="N252" s="121">
        <v>49</v>
      </c>
      <c r="O252" s="130">
        <v>30</v>
      </c>
      <c r="P252" s="130">
        <v>3362050</v>
      </c>
      <c r="Q252" s="131">
        <f t="shared" si="253"/>
        <v>0.15151515151515152</v>
      </c>
      <c r="R252" s="131">
        <f t="shared" si="205"/>
        <v>0.61224489795918369</v>
      </c>
      <c r="S252" s="125">
        <f t="shared" si="206"/>
        <v>112068.33333333333</v>
      </c>
      <c r="T252" s="536"/>
      <c r="U252" s="226" t="s">
        <v>106</v>
      </c>
      <c r="V252" s="121">
        <v>2058</v>
      </c>
      <c r="W252" s="130">
        <v>1222</v>
      </c>
      <c r="X252" s="130">
        <v>92678760</v>
      </c>
      <c r="Y252" s="131">
        <f t="shared" si="254"/>
        <v>0.11542457731179749</v>
      </c>
      <c r="Z252" s="131">
        <f t="shared" si="207"/>
        <v>0.59378036929057332</v>
      </c>
      <c r="AA252" s="130">
        <f t="shared" si="208"/>
        <v>75841.865793780686</v>
      </c>
      <c r="AB252" s="536"/>
      <c r="AC252" s="226" t="s">
        <v>106</v>
      </c>
      <c r="AD252" s="121">
        <v>2530</v>
      </c>
      <c r="AE252" s="130">
        <v>1543</v>
      </c>
      <c r="AF252" s="130">
        <v>131770730</v>
      </c>
      <c r="AG252" s="131">
        <f t="shared" si="255"/>
        <v>0.14657547259428136</v>
      </c>
      <c r="AH252" s="131">
        <f t="shared" si="209"/>
        <v>0.60988142292490122</v>
      </c>
      <c r="AI252" s="125">
        <f t="shared" si="210"/>
        <v>85399.047310434224</v>
      </c>
      <c r="AJ252" s="536"/>
      <c r="AK252" s="226" t="s">
        <v>106</v>
      </c>
      <c r="AL252" s="121">
        <v>2014</v>
      </c>
      <c r="AM252" s="130">
        <v>1175</v>
      </c>
      <c r="AN252" s="130">
        <v>106849090</v>
      </c>
      <c r="AO252" s="131">
        <f t="shared" si="256"/>
        <v>0.15685489253771193</v>
      </c>
      <c r="AP252" s="131">
        <f t="shared" si="211"/>
        <v>0.58341608738828199</v>
      </c>
      <c r="AQ252" s="125">
        <f t="shared" si="212"/>
        <v>90935.395744680849</v>
      </c>
      <c r="AR252" s="536"/>
      <c r="AS252" s="226" t="s">
        <v>106</v>
      </c>
      <c r="AT252" s="121">
        <v>943</v>
      </c>
      <c r="AU252" s="130">
        <v>520</v>
      </c>
      <c r="AV252" s="130">
        <v>55612940</v>
      </c>
      <c r="AW252" s="131">
        <f t="shared" si="257"/>
        <v>0.14297497937860873</v>
      </c>
      <c r="AX252" s="131">
        <f t="shared" si="213"/>
        <v>0.55143160127253443</v>
      </c>
      <c r="AY252" s="130">
        <f t="shared" si="214"/>
        <v>106947.96153846153</v>
      </c>
      <c r="AZ252" s="536"/>
      <c r="BA252" s="226" t="s">
        <v>106</v>
      </c>
      <c r="BB252" s="121">
        <v>291</v>
      </c>
      <c r="BC252" s="130">
        <v>174</v>
      </c>
      <c r="BD252" s="130">
        <v>21652310</v>
      </c>
      <c r="BE252" s="131">
        <f t="shared" si="258"/>
        <v>0.13141993957703926</v>
      </c>
      <c r="BF252" s="131">
        <f t="shared" si="215"/>
        <v>0.59793814432989689</v>
      </c>
      <c r="BG252" s="156">
        <f t="shared" si="216"/>
        <v>124438.5632183908</v>
      </c>
      <c r="BH252" s="536"/>
      <c r="BI252" s="226" t="s">
        <v>106</v>
      </c>
      <c r="BJ252" s="121">
        <f t="shared" si="217"/>
        <v>7895</v>
      </c>
      <c r="BK252" s="130">
        <f t="shared" si="201"/>
        <v>4670</v>
      </c>
      <c r="BL252" s="130">
        <f t="shared" si="202"/>
        <v>412433060</v>
      </c>
      <c r="BM252" s="131">
        <f t="shared" si="259"/>
        <v>0.13807989119186304</v>
      </c>
      <c r="BN252" s="131">
        <f t="shared" si="218"/>
        <v>0.59151361621279286</v>
      </c>
      <c r="BO252" s="130">
        <f t="shared" si="219"/>
        <v>88315.430406852247</v>
      </c>
      <c r="BP252" s="182"/>
    </row>
    <row r="253" spans="2:68" s="75" customFormat="1">
      <c r="B253" s="546"/>
      <c r="C253" s="549"/>
      <c r="D253" s="536"/>
      <c r="E253" s="226" t="s">
        <v>119</v>
      </c>
      <c r="F253" s="121">
        <v>16</v>
      </c>
      <c r="G253" s="130">
        <v>11</v>
      </c>
      <c r="H253" s="130">
        <v>1371230</v>
      </c>
      <c r="I253" s="131">
        <f t="shared" si="252"/>
        <v>0.19298245614035087</v>
      </c>
      <c r="J253" s="131">
        <f t="shared" si="203"/>
        <v>0.6875</v>
      </c>
      <c r="K253" s="156">
        <f t="shared" si="204"/>
        <v>124657.27272727272</v>
      </c>
      <c r="L253" s="536"/>
      <c r="M253" s="226" t="s">
        <v>119</v>
      </c>
      <c r="N253" s="121">
        <v>62</v>
      </c>
      <c r="O253" s="130">
        <v>32</v>
      </c>
      <c r="P253" s="130">
        <v>4426910</v>
      </c>
      <c r="Q253" s="131">
        <f t="shared" si="253"/>
        <v>0.16161616161616163</v>
      </c>
      <c r="R253" s="131">
        <f t="shared" si="205"/>
        <v>0.5161290322580645</v>
      </c>
      <c r="S253" s="125">
        <f t="shared" si="206"/>
        <v>138340.9375</v>
      </c>
      <c r="T253" s="536"/>
      <c r="U253" s="226" t="s">
        <v>119</v>
      </c>
      <c r="V253" s="121">
        <v>2694</v>
      </c>
      <c r="W253" s="130">
        <v>1671</v>
      </c>
      <c r="X253" s="130">
        <v>132323180</v>
      </c>
      <c r="Y253" s="131">
        <f t="shared" si="254"/>
        <v>0.15783508075942193</v>
      </c>
      <c r="Z253" s="131">
        <f t="shared" si="207"/>
        <v>0.62026726057906456</v>
      </c>
      <c r="AA253" s="130">
        <f t="shared" si="208"/>
        <v>79188.019150209453</v>
      </c>
      <c r="AB253" s="536"/>
      <c r="AC253" s="226" t="s">
        <v>119</v>
      </c>
      <c r="AD253" s="121">
        <v>3426</v>
      </c>
      <c r="AE253" s="130">
        <v>2116</v>
      </c>
      <c r="AF253" s="130">
        <v>182956740</v>
      </c>
      <c r="AG253" s="131">
        <f t="shared" si="255"/>
        <v>0.20100693454925431</v>
      </c>
      <c r="AH253" s="131">
        <f t="shared" si="209"/>
        <v>0.61762988908347927</v>
      </c>
      <c r="AI253" s="125">
        <f t="shared" si="210"/>
        <v>86463.487712665403</v>
      </c>
      <c r="AJ253" s="536"/>
      <c r="AK253" s="226" t="s">
        <v>119</v>
      </c>
      <c r="AL253" s="121">
        <v>2492</v>
      </c>
      <c r="AM253" s="130">
        <v>1469</v>
      </c>
      <c r="AN253" s="130">
        <v>137924790</v>
      </c>
      <c r="AO253" s="131">
        <f t="shared" si="256"/>
        <v>0.19610198905353091</v>
      </c>
      <c r="AP253" s="131">
        <f t="shared" si="211"/>
        <v>0.5894863563402889</v>
      </c>
      <c r="AQ253" s="125">
        <f t="shared" si="212"/>
        <v>93890.258679373728</v>
      </c>
      <c r="AR253" s="536"/>
      <c r="AS253" s="226" t="s">
        <v>119</v>
      </c>
      <c r="AT253" s="121">
        <v>1094</v>
      </c>
      <c r="AU253" s="130">
        <v>613</v>
      </c>
      <c r="AV253" s="130">
        <v>65926340</v>
      </c>
      <c r="AW253" s="131">
        <f t="shared" si="257"/>
        <v>0.16854550453670608</v>
      </c>
      <c r="AX253" s="131">
        <f t="shared" si="213"/>
        <v>0.56032906764168189</v>
      </c>
      <c r="AY253" s="130">
        <f t="shared" si="214"/>
        <v>107547.04730831974</v>
      </c>
      <c r="AZ253" s="536"/>
      <c r="BA253" s="226" t="s">
        <v>119</v>
      </c>
      <c r="BB253" s="121">
        <v>300</v>
      </c>
      <c r="BC253" s="130">
        <v>160</v>
      </c>
      <c r="BD253" s="130">
        <v>19558960</v>
      </c>
      <c r="BE253" s="131">
        <f t="shared" si="258"/>
        <v>0.12084592145015106</v>
      </c>
      <c r="BF253" s="131">
        <f t="shared" si="215"/>
        <v>0.53333333333333333</v>
      </c>
      <c r="BG253" s="156">
        <f t="shared" si="216"/>
        <v>122243.5</v>
      </c>
      <c r="BH253" s="536"/>
      <c r="BI253" s="226" t="s">
        <v>119</v>
      </c>
      <c r="BJ253" s="121">
        <f t="shared" si="217"/>
        <v>10084</v>
      </c>
      <c r="BK253" s="130">
        <f t="shared" si="201"/>
        <v>6072</v>
      </c>
      <c r="BL253" s="130">
        <f t="shared" si="202"/>
        <v>544488150</v>
      </c>
      <c r="BM253" s="131">
        <f t="shared" si="259"/>
        <v>0.1795334259779427</v>
      </c>
      <c r="BN253" s="131">
        <f t="shared" si="218"/>
        <v>0.60214200714002375</v>
      </c>
      <c r="BO253" s="130">
        <f t="shared" si="219"/>
        <v>89671.961462450592</v>
      </c>
      <c r="BP253" s="182"/>
    </row>
    <row r="254" spans="2:68" s="75" customFormat="1">
      <c r="B254" s="546"/>
      <c r="C254" s="549"/>
      <c r="D254" s="536"/>
      <c r="E254" s="226" t="s">
        <v>120</v>
      </c>
      <c r="F254" s="121">
        <v>9</v>
      </c>
      <c r="G254" s="130">
        <v>5</v>
      </c>
      <c r="H254" s="130">
        <v>565710</v>
      </c>
      <c r="I254" s="131">
        <f t="shared" si="252"/>
        <v>8.771929824561403E-2</v>
      </c>
      <c r="J254" s="131">
        <f t="shared" si="203"/>
        <v>0.55555555555555558</v>
      </c>
      <c r="K254" s="156">
        <f t="shared" si="204"/>
        <v>113142</v>
      </c>
      <c r="L254" s="536"/>
      <c r="M254" s="226" t="s">
        <v>120</v>
      </c>
      <c r="N254" s="121">
        <v>38</v>
      </c>
      <c r="O254" s="130">
        <v>23</v>
      </c>
      <c r="P254" s="130">
        <v>3344610</v>
      </c>
      <c r="Q254" s="131">
        <f t="shared" si="253"/>
        <v>0.11616161616161616</v>
      </c>
      <c r="R254" s="131">
        <f t="shared" si="205"/>
        <v>0.60526315789473684</v>
      </c>
      <c r="S254" s="125">
        <f t="shared" si="206"/>
        <v>145417.82608695651</v>
      </c>
      <c r="T254" s="536"/>
      <c r="U254" s="226" t="s">
        <v>120</v>
      </c>
      <c r="V254" s="121">
        <v>1155</v>
      </c>
      <c r="W254" s="130">
        <v>730</v>
      </c>
      <c r="X254" s="130">
        <v>51281540</v>
      </c>
      <c r="Y254" s="131">
        <f t="shared" si="254"/>
        <v>6.895248890148295E-2</v>
      </c>
      <c r="Z254" s="131">
        <f t="shared" si="207"/>
        <v>0.63203463203463206</v>
      </c>
      <c r="AA254" s="130">
        <f t="shared" si="208"/>
        <v>70248.684931506854</v>
      </c>
      <c r="AB254" s="536"/>
      <c r="AC254" s="226" t="s">
        <v>120</v>
      </c>
      <c r="AD254" s="121">
        <v>1369</v>
      </c>
      <c r="AE254" s="130">
        <v>862</v>
      </c>
      <c r="AF254" s="130">
        <v>72952690</v>
      </c>
      <c r="AG254" s="131">
        <f t="shared" si="255"/>
        <v>8.188467749596276E-2</v>
      </c>
      <c r="AH254" s="131">
        <f t="shared" si="209"/>
        <v>0.6296566837107378</v>
      </c>
      <c r="AI254" s="125">
        <f t="shared" si="210"/>
        <v>84631.890951276102</v>
      </c>
      <c r="AJ254" s="536"/>
      <c r="AK254" s="226" t="s">
        <v>120</v>
      </c>
      <c r="AL254" s="121">
        <v>988</v>
      </c>
      <c r="AM254" s="130">
        <v>601</v>
      </c>
      <c r="AN254" s="130">
        <v>50785590</v>
      </c>
      <c r="AO254" s="131">
        <f t="shared" si="256"/>
        <v>8.0229608863970098E-2</v>
      </c>
      <c r="AP254" s="131">
        <f t="shared" si="211"/>
        <v>0.6082995951417004</v>
      </c>
      <c r="AQ254" s="125">
        <f t="shared" si="212"/>
        <v>84501.813643926784</v>
      </c>
      <c r="AR254" s="536"/>
      <c r="AS254" s="226" t="s">
        <v>120</v>
      </c>
      <c r="AT254" s="121">
        <v>371</v>
      </c>
      <c r="AU254" s="130">
        <v>207</v>
      </c>
      <c r="AV254" s="130">
        <v>17952780</v>
      </c>
      <c r="AW254" s="131">
        <f t="shared" si="257"/>
        <v>5.6915039868023098E-2</v>
      </c>
      <c r="AX254" s="131">
        <f t="shared" si="213"/>
        <v>0.55795148247978432</v>
      </c>
      <c r="AY254" s="130">
        <f t="shared" si="214"/>
        <v>86728.405797101455</v>
      </c>
      <c r="AZ254" s="536"/>
      <c r="BA254" s="226" t="s">
        <v>120</v>
      </c>
      <c r="BB254" s="121">
        <v>84</v>
      </c>
      <c r="BC254" s="130">
        <v>47</v>
      </c>
      <c r="BD254" s="130">
        <v>5445240</v>
      </c>
      <c r="BE254" s="131">
        <f t="shared" si="258"/>
        <v>3.5498489425981876E-2</v>
      </c>
      <c r="BF254" s="131">
        <f t="shared" si="215"/>
        <v>0.55952380952380953</v>
      </c>
      <c r="BG254" s="156">
        <f t="shared" si="216"/>
        <v>115856.17021276595</v>
      </c>
      <c r="BH254" s="536"/>
      <c r="BI254" s="226" t="s">
        <v>120</v>
      </c>
      <c r="BJ254" s="121">
        <f t="shared" si="217"/>
        <v>4014</v>
      </c>
      <c r="BK254" s="130">
        <f t="shared" si="201"/>
        <v>2475</v>
      </c>
      <c r="BL254" s="130">
        <f t="shared" si="202"/>
        <v>202328160</v>
      </c>
      <c r="BM254" s="131">
        <f t="shared" si="259"/>
        <v>7.3179385588835341E-2</v>
      </c>
      <c r="BN254" s="131">
        <f t="shared" si="218"/>
        <v>0.61659192825112108</v>
      </c>
      <c r="BO254" s="130">
        <f t="shared" si="219"/>
        <v>81748.751515151511</v>
      </c>
      <c r="BP254" s="182"/>
    </row>
    <row r="255" spans="2:68" s="75" customFormat="1">
      <c r="B255" s="546"/>
      <c r="C255" s="549"/>
      <c r="D255" s="536"/>
      <c r="E255" s="226" t="s">
        <v>121</v>
      </c>
      <c r="F255" s="121">
        <v>11</v>
      </c>
      <c r="G255" s="130">
        <v>5</v>
      </c>
      <c r="H255" s="130">
        <v>255960</v>
      </c>
      <c r="I255" s="131">
        <f t="shared" si="252"/>
        <v>8.771929824561403E-2</v>
      </c>
      <c r="J255" s="131">
        <f t="shared" si="203"/>
        <v>0.45454545454545453</v>
      </c>
      <c r="K255" s="156">
        <f t="shared" si="204"/>
        <v>51192</v>
      </c>
      <c r="L255" s="536"/>
      <c r="M255" s="226" t="s">
        <v>121</v>
      </c>
      <c r="N255" s="121">
        <v>38</v>
      </c>
      <c r="O255" s="130">
        <v>17</v>
      </c>
      <c r="P255" s="130">
        <v>1683310</v>
      </c>
      <c r="Q255" s="131">
        <f t="shared" si="253"/>
        <v>8.5858585858585856E-2</v>
      </c>
      <c r="R255" s="131">
        <f t="shared" si="205"/>
        <v>0.44736842105263158</v>
      </c>
      <c r="S255" s="125">
        <f t="shared" si="206"/>
        <v>99018.23529411765</v>
      </c>
      <c r="T255" s="536"/>
      <c r="U255" s="226" t="s">
        <v>121</v>
      </c>
      <c r="V255" s="121">
        <v>774</v>
      </c>
      <c r="W255" s="130">
        <v>449</v>
      </c>
      <c r="X255" s="130">
        <v>36069300</v>
      </c>
      <c r="Y255" s="131">
        <f t="shared" si="254"/>
        <v>4.2410503447624447E-2</v>
      </c>
      <c r="Z255" s="131">
        <f t="shared" si="207"/>
        <v>0.58010335917312661</v>
      </c>
      <c r="AA255" s="130">
        <f t="shared" si="208"/>
        <v>80332.516703786197</v>
      </c>
      <c r="AB255" s="536"/>
      <c r="AC255" s="226" t="s">
        <v>121</v>
      </c>
      <c r="AD255" s="121">
        <v>1145</v>
      </c>
      <c r="AE255" s="130">
        <v>681</v>
      </c>
      <c r="AF255" s="130">
        <v>59348950</v>
      </c>
      <c r="AG255" s="131">
        <f t="shared" si="255"/>
        <v>6.4690795098318613E-2</v>
      </c>
      <c r="AH255" s="131">
        <f t="shared" si="209"/>
        <v>0.59475982532751093</v>
      </c>
      <c r="AI255" s="125">
        <f t="shared" si="210"/>
        <v>87149.706314243755</v>
      </c>
      <c r="AJ255" s="536"/>
      <c r="AK255" s="226" t="s">
        <v>121</v>
      </c>
      <c r="AL255" s="121">
        <v>982</v>
      </c>
      <c r="AM255" s="130">
        <v>568</v>
      </c>
      <c r="AN255" s="130">
        <v>51741730</v>
      </c>
      <c r="AO255" s="131">
        <f t="shared" si="256"/>
        <v>7.5824322520357756E-2</v>
      </c>
      <c r="AP255" s="131">
        <f t="shared" si="211"/>
        <v>0.57841140529531565</v>
      </c>
      <c r="AQ255" s="125">
        <f t="shared" si="212"/>
        <v>91094.59507042254</v>
      </c>
      <c r="AR255" s="536"/>
      <c r="AS255" s="226" t="s">
        <v>121</v>
      </c>
      <c r="AT255" s="121">
        <v>540</v>
      </c>
      <c r="AU255" s="130">
        <v>284</v>
      </c>
      <c r="AV255" s="130">
        <v>30945900</v>
      </c>
      <c r="AW255" s="131">
        <f t="shared" si="257"/>
        <v>7.8086334891394008E-2</v>
      </c>
      <c r="AX255" s="131">
        <f t="shared" si="213"/>
        <v>0.52592592592592591</v>
      </c>
      <c r="AY255" s="130">
        <f t="shared" si="214"/>
        <v>108964.43661971831</v>
      </c>
      <c r="AZ255" s="536"/>
      <c r="BA255" s="226" t="s">
        <v>121</v>
      </c>
      <c r="BB255" s="121">
        <v>169</v>
      </c>
      <c r="BC255" s="130">
        <v>98</v>
      </c>
      <c r="BD255" s="130">
        <v>12681100</v>
      </c>
      <c r="BE255" s="131">
        <f t="shared" si="258"/>
        <v>7.4018126888217517E-2</v>
      </c>
      <c r="BF255" s="131">
        <f t="shared" si="215"/>
        <v>0.57988165680473369</v>
      </c>
      <c r="BG255" s="156">
        <f t="shared" si="216"/>
        <v>129398.97959183673</v>
      </c>
      <c r="BH255" s="536"/>
      <c r="BI255" s="226" t="s">
        <v>121</v>
      </c>
      <c r="BJ255" s="121">
        <f t="shared" si="217"/>
        <v>3659</v>
      </c>
      <c r="BK255" s="130">
        <f t="shared" si="201"/>
        <v>2102</v>
      </c>
      <c r="BL255" s="130">
        <f t="shared" si="202"/>
        <v>192726250</v>
      </c>
      <c r="BM255" s="131">
        <f t="shared" si="259"/>
        <v>6.2150734750598742E-2</v>
      </c>
      <c r="BN255" s="131">
        <f t="shared" si="218"/>
        <v>0.57447389997267018</v>
      </c>
      <c r="BO255" s="130">
        <f t="shared" si="219"/>
        <v>91687.083729781167</v>
      </c>
      <c r="BP255" s="182"/>
    </row>
    <row r="256" spans="2:68" s="75" customFormat="1">
      <c r="B256" s="546"/>
      <c r="C256" s="549"/>
      <c r="D256" s="536"/>
      <c r="E256" s="226" t="s">
        <v>122</v>
      </c>
      <c r="F256" s="121">
        <v>4</v>
      </c>
      <c r="G256" s="130">
        <v>3</v>
      </c>
      <c r="H256" s="130">
        <v>427540</v>
      </c>
      <c r="I256" s="131">
        <f t="shared" si="252"/>
        <v>5.2631578947368418E-2</v>
      </c>
      <c r="J256" s="131">
        <f t="shared" si="203"/>
        <v>0.75</v>
      </c>
      <c r="K256" s="156">
        <f t="shared" si="204"/>
        <v>142513.33333333334</v>
      </c>
      <c r="L256" s="536"/>
      <c r="M256" s="226" t="s">
        <v>122</v>
      </c>
      <c r="N256" s="121">
        <v>26</v>
      </c>
      <c r="O256" s="130">
        <v>22</v>
      </c>
      <c r="P256" s="130">
        <v>2396490</v>
      </c>
      <c r="Q256" s="131">
        <f t="shared" si="253"/>
        <v>0.1111111111111111</v>
      </c>
      <c r="R256" s="131">
        <f t="shared" si="205"/>
        <v>0.84615384615384615</v>
      </c>
      <c r="S256" s="125">
        <f t="shared" si="206"/>
        <v>108931.36363636363</v>
      </c>
      <c r="T256" s="536"/>
      <c r="U256" s="226" t="s">
        <v>122</v>
      </c>
      <c r="V256" s="121">
        <v>564</v>
      </c>
      <c r="W256" s="130">
        <v>366</v>
      </c>
      <c r="X256" s="130">
        <v>31755840</v>
      </c>
      <c r="Y256" s="131">
        <f t="shared" si="254"/>
        <v>3.457069991499008E-2</v>
      </c>
      <c r="Z256" s="131">
        <f t="shared" si="207"/>
        <v>0.64893617021276595</v>
      </c>
      <c r="AA256" s="130">
        <f t="shared" si="208"/>
        <v>86764.590163934423</v>
      </c>
      <c r="AB256" s="536"/>
      <c r="AC256" s="226" t="s">
        <v>122</v>
      </c>
      <c r="AD256" s="121">
        <v>689</v>
      </c>
      <c r="AE256" s="130">
        <v>443</v>
      </c>
      <c r="AF256" s="130">
        <v>40849740</v>
      </c>
      <c r="AG256" s="131">
        <f t="shared" si="255"/>
        <v>4.2082264652797567E-2</v>
      </c>
      <c r="AH256" s="131">
        <f t="shared" si="209"/>
        <v>0.64296081277213357</v>
      </c>
      <c r="AI256" s="125">
        <f t="shared" si="210"/>
        <v>92211.602708803606</v>
      </c>
      <c r="AJ256" s="536"/>
      <c r="AK256" s="226" t="s">
        <v>122</v>
      </c>
      <c r="AL256" s="121">
        <v>535</v>
      </c>
      <c r="AM256" s="130">
        <v>318</v>
      </c>
      <c r="AN256" s="130">
        <v>36914470</v>
      </c>
      <c r="AO256" s="131">
        <f t="shared" si="256"/>
        <v>4.2450941129355227E-2</v>
      </c>
      <c r="AP256" s="131">
        <f t="shared" si="211"/>
        <v>0.594392523364486</v>
      </c>
      <c r="AQ256" s="125">
        <f t="shared" si="212"/>
        <v>116083.23899371069</v>
      </c>
      <c r="AR256" s="536"/>
      <c r="AS256" s="226" t="s">
        <v>122</v>
      </c>
      <c r="AT256" s="121">
        <v>229</v>
      </c>
      <c r="AU256" s="130">
        <v>139</v>
      </c>
      <c r="AV256" s="130">
        <v>17323810</v>
      </c>
      <c r="AW256" s="131">
        <f t="shared" si="257"/>
        <v>3.8218311795435798E-2</v>
      </c>
      <c r="AX256" s="131">
        <f t="shared" si="213"/>
        <v>0.60698689956331875</v>
      </c>
      <c r="AY256" s="130">
        <f t="shared" si="214"/>
        <v>124631.72661870504</v>
      </c>
      <c r="AZ256" s="536"/>
      <c r="BA256" s="226" t="s">
        <v>122</v>
      </c>
      <c r="BB256" s="121">
        <v>76</v>
      </c>
      <c r="BC256" s="130">
        <v>47</v>
      </c>
      <c r="BD256" s="130">
        <v>7140700</v>
      </c>
      <c r="BE256" s="131">
        <f t="shared" si="258"/>
        <v>3.5498489425981876E-2</v>
      </c>
      <c r="BF256" s="131">
        <f t="shared" si="215"/>
        <v>0.61842105263157898</v>
      </c>
      <c r="BG256" s="156">
        <f t="shared" si="216"/>
        <v>151929.78723404257</v>
      </c>
      <c r="BH256" s="536"/>
      <c r="BI256" s="226" t="s">
        <v>122</v>
      </c>
      <c r="BJ256" s="121">
        <f t="shared" si="217"/>
        <v>2123</v>
      </c>
      <c r="BK256" s="130">
        <f t="shared" si="201"/>
        <v>1338</v>
      </c>
      <c r="BL256" s="130">
        <f t="shared" si="202"/>
        <v>136808590</v>
      </c>
      <c r="BM256" s="131">
        <f t="shared" si="259"/>
        <v>3.9561219360752194E-2</v>
      </c>
      <c r="BN256" s="131">
        <f t="shared" si="218"/>
        <v>0.6302402260951484</v>
      </c>
      <c r="BO256" s="130">
        <f t="shared" si="219"/>
        <v>102248.57249626308</v>
      </c>
      <c r="BP256" s="182"/>
    </row>
    <row r="257" spans="2:68" s="75" customFormat="1">
      <c r="B257" s="546"/>
      <c r="C257" s="549"/>
      <c r="D257" s="536"/>
      <c r="E257" s="226" t="s">
        <v>123</v>
      </c>
      <c r="F257" s="121">
        <v>21</v>
      </c>
      <c r="G257" s="130">
        <v>11</v>
      </c>
      <c r="H257" s="130">
        <v>841920</v>
      </c>
      <c r="I257" s="131">
        <f t="shared" si="252"/>
        <v>0.19298245614035087</v>
      </c>
      <c r="J257" s="131">
        <f t="shared" si="203"/>
        <v>0.52380952380952384</v>
      </c>
      <c r="K257" s="156">
        <f t="shared" si="204"/>
        <v>76538.181818181823</v>
      </c>
      <c r="L257" s="536"/>
      <c r="M257" s="226" t="s">
        <v>123</v>
      </c>
      <c r="N257" s="121">
        <v>90</v>
      </c>
      <c r="O257" s="130">
        <v>53</v>
      </c>
      <c r="P257" s="130">
        <v>6319240</v>
      </c>
      <c r="Q257" s="131">
        <f t="shared" si="253"/>
        <v>0.26767676767676768</v>
      </c>
      <c r="R257" s="131">
        <f t="shared" si="205"/>
        <v>0.58888888888888891</v>
      </c>
      <c r="S257" s="125">
        <f t="shared" si="206"/>
        <v>119230.94339622642</v>
      </c>
      <c r="T257" s="536"/>
      <c r="U257" s="226" t="s">
        <v>123</v>
      </c>
      <c r="V257" s="121">
        <v>4239</v>
      </c>
      <c r="W257" s="130">
        <v>2697</v>
      </c>
      <c r="X257" s="130">
        <v>204129560</v>
      </c>
      <c r="Y257" s="131">
        <f t="shared" si="254"/>
        <v>0.25474638707849251</v>
      </c>
      <c r="Z257" s="131">
        <f t="shared" si="207"/>
        <v>0.63623496107572541</v>
      </c>
      <c r="AA257" s="130">
        <f t="shared" si="208"/>
        <v>75687.63811642566</v>
      </c>
      <c r="AB257" s="536"/>
      <c r="AC257" s="226" t="s">
        <v>123</v>
      </c>
      <c r="AD257" s="121">
        <v>4519</v>
      </c>
      <c r="AE257" s="130">
        <v>2844</v>
      </c>
      <c r="AF257" s="130">
        <v>231018170</v>
      </c>
      <c r="AG257" s="131">
        <f t="shared" si="255"/>
        <v>0.27016243944143631</v>
      </c>
      <c r="AH257" s="131">
        <f t="shared" si="209"/>
        <v>0.62934277495021018</v>
      </c>
      <c r="AI257" s="125">
        <f t="shared" si="210"/>
        <v>81230.017580872009</v>
      </c>
      <c r="AJ257" s="536"/>
      <c r="AK257" s="226" t="s">
        <v>123</v>
      </c>
      <c r="AL257" s="121">
        <v>3019</v>
      </c>
      <c r="AM257" s="130">
        <v>1814</v>
      </c>
      <c r="AN257" s="130">
        <v>163602980</v>
      </c>
      <c r="AO257" s="131">
        <f t="shared" si="256"/>
        <v>0.24215725537311442</v>
      </c>
      <c r="AP257" s="131">
        <f t="shared" si="211"/>
        <v>0.60086121232196088</v>
      </c>
      <c r="AQ257" s="125">
        <f t="shared" si="212"/>
        <v>90189.073869900778</v>
      </c>
      <c r="AR257" s="536"/>
      <c r="AS257" s="226" t="s">
        <v>123</v>
      </c>
      <c r="AT257" s="121">
        <v>1130</v>
      </c>
      <c r="AU257" s="130">
        <v>627</v>
      </c>
      <c r="AV257" s="130">
        <v>62610710</v>
      </c>
      <c r="AW257" s="131">
        <f t="shared" si="257"/>
        <v>0.17239483090459171</v>
      </c>
      <c r="AX257" s="131">
        <f t="shared" si="213"/>
        <v>0.55486725663716818</v>
      </c>
      <c r="AY257" s="130">
        <f t="shared" si="214"/>
        <v>99857.591706539082</v>
      </c>
      <c r="AZ257" s="536"/>
      <c r="BA257" s="226" t="s">
        <v>123</v>
      </c>
      <c r="BB257" s="121">
        <v>266</v>
      </c>
      <c r="BC257" s="130">
        <v>146</v>
      </c>
      <c r="BD257" s="130">
        <v>17888730</v>
      </c>
      <c r="BE257" s="131">
        <f t="shared" si="258"/>
        <v>0.11027190332326284</v>
      </c>
      <c r="BF257" s="131">
        <f t="shared" si="215"/>
        <v>0.54887218045112784</v>
      </c>
      <c r="BG257" s="156">
        <f t="shared" si="216"/>
        <v>122525.54794520549</v>
      </c>
      <c r="BH257" s="536"/>
      <c r="BI257" s="226" t="s">
        <v>123</v>
      </c>
      <c r="BJ257" s="121">
        <f t="shared" si="217"/>
        <v>13284</v>
      </c>
      <c r="BK257" s="130">
        <f t="shared" si="201"/>
        <v>8192</v>
      </c>
      <c r="BL257" s="130">
        <f t="shared" si="202"/>
        <v>686411310</v>
      </c>
      <c r="BM257" s="131">
        <f t="shared" si="259"/>
        <v>0.24221637444191479</v>
      </c>
      <c r="BN257" s="131">
        <f t="shared" si="218"/>
        <v>0.6166817223727793</v>
      </c>
      <c r="BO257" s="130">
        <f t="shared" si="219"/>
        <v>83790.443115234375</v>
      </c>
      <c r="BP257" s="182"/>
    </row>
    <row r="258" spans="2:68" s="75" customFormat="1">
      <c r="B258" s="546"/>
      <c r="C258" s="549"/>
      <c r="D258" s="536"/>
      <c r="E258" s="226" t="s">
        <v>124</v>
      </c>
      <c r="F258" s="121">
        <v>10</v>
      </c>
      <c r="G258" s="130">
        <v>4</v>
      </c>
      <c r="H258" s="130">
        <v>701340</v>
      </c>
      <c r="I258" s="131">
        <f t="shared" si="252"/>
        <v>7.0175438596491224E-2</v>
      </c>
      <c r="J258" s="131">
        <f t="shared" si="203"/>
        <v>0.4</v>
      </c>
      <c r="K258" s="156">
        <f t="shared" si="204"/>
        <v>175335</v>
      </c>
      <c r="L258" s="536"/>
      <c r="M258" s="226" t="s">
        <v>124</v>
      </c>
      <c r="N258" s="121">
        <v>30</v>
      </c>
      <c r="O258" s="130">
        <v>19</v>
      </c>
      <c r="P258" s="130">
        <v>2204780</v>
      </c>
      <c r="Q258" s="131">
        <f t="shared" si="253"/>
        <v>9.5959595959595953E-2</v>
      </c>
      <c r="R258" s="131">
        <f t="shared" si="205"/>
        <v>0.6333333333333333</v>
      </c>
      <c r="S258" s="125">
        <f t="shared" si="206"/>
        <v>116041.05263157895</v>
      </c>
      <c r="T258" s="536"/>
      <c r="U258" s="226" t="s">
        <v>124</v>
      </c>
      <c r="V258" s="121">
        <v>927</v>
      </c>
      <c r="W258" s="130">
        <v>594</v>
      </c>
      <c r="X258" s="130">
        <v>49766480</v>
      </c>
      <c r="Y258" s="131">
        <f t="shared" si="254"/>
        <v>5.6106545763672432E-2</v>
      </c>
      <c r="Z258" s="131">
        <f t="shared" si="207"/>
        <v>0.64077669902912626</v>
      </c>
      <c r="AA258" s="130">
        <f t="shared" si="208"/>
        <v>83781.952861952857</v>
      </c>
      <c r="AB258" s="536"/>
      <c r="AC258" s="226" t="s">
        <v>124</v>
      </c>
      <c r="AD258" s="121">
        <v>1380</v>
      </c>
      <c r="AE258" s="130">
        <v>814</v>
      </c>
      <c r="AF258" s="130">
        <v>76401370</v>
      </c>
      <c r="AG258" s="131">
        <f t="shared" si="255"/>
        <v>7.7324973876698011E-2</v>
      </c>
      <c r="AH258" s="131">
        <f t="shared" si="209"/>
        <v>0.58985507246376812</v>
      </c>
      <c r="AI258" s="125">
        <f t="shared" si="210"/>
        <v>93859.1769041769</v>
      </c>
      <c r="AJ258" s="536"/>
      <c r="AK258" s="226" t="s">
        <v>124</v>
      </c>
      <c r="AL258" s="121">
        <v>1203</v>
      </c>
      <c r="AM258" s="130">
        <v>714</v>
      </c>
      <c r="AN258" s="130">
        <v>69733890</v>
      </c>
      <c r="AO258" s="131">
        <f t="shared" si="256"/>
        <v>9.5314377252703239E-2</v>
      </c>
      <c r="AP258" s="131">
        <f t="shared" si="211"/>
        <v>0.59351620947630923</v>
      </c>
      <c r="AQ258" s="125">
        <f t="shared" si="212"/>
        <v>97666.512605042022</v>
      </c>
      <c r="AR258" s="536"/>
      <c r="AS258" s="226" t="s">
        <v>124</v>
      </c>
      <c r="AT258" s="121">
        <v>619</v>
      </c>
      <c r="AU258" s="130">
        <v>342</v>
      </c>
      <c r="AV258" s="130">
        <v>37353960</v>
      </c>
      <c r="AW258" s="131">
        <f t="shared" si="257"/>
        <v>9.4033544129777283E-2</v>
      </c>
      <c r="AX258" s="131">
        <f t="shared" si="213"/>
        <v>0.55250403877221321</v>
      </c>
      <c r="AY258" s="130">
        <f t="shared" si="214"/>
        <v>109222.10526315789</v>
      </c>
      <c r="AZ258" s="536"/>
      <c r="BA258" s="226" t="s">
        <v>124</v>
      </c>
      <c r="BB258" s="121">
        <v>246</v>
      </c>
      <c r="BC258" s="130">
        <v>142</v>
      </c>
      <c r="BD258" s="130">
        <v>18108280</v>
      </c>
      <c r="BE258" s="131">
        <f t="shared" si="258"/>
        <v>0.10725075528700906</v>
      </c>
      <c r="BF258" s="131">
        <f t="shared" si="215"/>
        <v>0.57723577235772361</v>
      </c>
      <c r="BG258" s="156">
        <f t="shared" si="216"/>
        <v>127523.09859154929</v>
      </c>
      <c r="BH258" s="536"/>
      <c r="BI258" s="226" t="s">
        <v>124</v>
      </c>
      <c r="BJ258" s="121">
        <f t="shared" si="217"/>
        <v>4415</v>
      </c>
      <c r="BK258" s="130">
        <f t="shared" si="201"/>
        <v>2629</v>
      </c>
      <c r="BL258" s="130">
        <f t="shared" si="202"/>
        <v>254270100</v>
      </c>
      <c r="BM258" s="131">
        <f t="shared" si="259"/>
        <v>7.7732769581029537E-2</v>
      </c>
      <c r="BN258" s="131">
        <f t="shared" si="218"/>
        <v>0.5954699886749717</v>
      </c>
      <c r="BO258" s="130">
        <f t="shared" si="219"/>
        <v>96717.421072651196</v>
      </c>
      <c r="BP258" s="182"/>
    </row>
    <row r="259" spans="2:68" s="75" customFormat="1">
      <c r="B259" s="546"/>
      <c r="C259" s="549"/>
      <c r="D259" s="536"/>
      <c r="E259" s="223" t="s">
        <v>117</v>
      </c>
      <c r="F259" s="121">
        <v>4</v>
      </c>
      <c r="G259" s="130">
        <v>2</v>
      </c>
      <c r="H259" s="130">
        <v>291110</v>
      </c>
      <c r="I259" s="131">
        <f t="shared" si="252"/>
        <v>3.5087719298245612E-2</v>
      </c>
      <c r="J259" s="131">
        <f t="shared" si="203"/>
        <v>0.5</v>
      </c>
      <c r="K259" s="156">
        <f t="shared" si="204"/>
        <v>145555</v>
      </c>
      <c r="L259" s="536"/>
      <c r="M259" s="227" t="s">
        <v>117</v>
      </c>
      <c r="N259" s="121">
        <v>13</v>
      </c>
      <c r="O259" s="130">
        <v>8</v>
      </c>
      <c r="P259" s="130">
        <v>1239310</v>
      </c>
      <c r="Q259" s="131">
        <f t="shared" si="253"/>
        <v>4.0404040404040407E-2</v>
      </c>
      <c r="R259" s="131">
        <f t="shared" si="205"/>
        <v>0.61538461538461542</v>
      </c>
      <c r="S259" s="125">
        <f t="shared" si="206"/>
        <v>154913.75</v>
      </c>
      <c r="T259" s="536"/>
      <c r="U259" s="227" t="s">
        <v>117</v>
      </c>
      <c r="V259" s="121">
        <v>792</v>
      </c>
      <c r="W259" s="130">
        <v>428</v>
      </c>
      <c r="X259" s="130">
        <v>29952490</v>
      </c>
      <c r="Y259" s="131">
        <f t="shared" si="254"/>
        <v>4.0426938698403705E-2</v>
      </c>
      <c r="Z259" s="131">
        <f t="shared" si="207"/>
        <v>0.54040404040404044</v>
      </c>
      <c r="AA259" s="130">
        <f t="shared" si="208"/>
        <v>69982.453271028033</v>
      </c>
      <c r="AB259" s="536"/>
      <c r="AC259" s="227" t="s">
        <v>117</v>
      </c>
      <c r="AD259" s="121">
        <v>514</v>
      </c>
      <c r="AE259" s="130">
        <v>286</v>
      </c>
      <c r="AF259" s="130">
        <v>22861890</v>
      </c>
      <c r="AG259" s="131">
        <f t="shared" si="255"/>
        <v>2.7168234064785787E-2</v>
      </c>
      <c r="AH259" s="131">
        <f t="shared" si="209"/>
        <v>0.55642023346303504</v>
      </c>
      <c r="AI259" s="125">
        <f t="shared" si="210"/>
        <v>79936.678321678322</v>
      </c>
      <c r="AJ259" s="536"/>
      <c r="AK259" s="227" t="s">
        <v>117</v>
      </c>
      <c r="AL259" s="121">
        <v>262</v>
      </c>
      <c r="AM259" s="130">
        <v>129</v>
      </c>
      <c r="AN259" s="130">
        <v>13570890</v>
      </c>
      <c r="AO259" s="131">
        <f t="shared" si="256"/>
        <v>1.7220664797757308E-2</v>
      </c>
      <c r="AP259" s="131">
        <f t="shared" si="211"/>
        <v>0.49236641221374045</v>
      </c>
      <c r="AQ259" s="125">
        <f t="shared" si="212"/>
        <v>105200.69767441861</v>
      </c>
      <c r="AR259" s="536"/>
      <c r="AS259" s="227" t="s">
        <v>117</v>
      </c>
      <c r="AT259" s="121">
        <v>155</v>
      </c>
      <c r="AU259" s="130">
        <v>72</v>
      </c>
      <c r="AV259" s="130">
        <v>10260850</v>
      </c>
      <c r="AW259" s="131">
        <f t="shared" si="257"/>
        <v>1.9796535606268904E-2</v>
      </c>
      <c r="AX259" s="131">
        <f t="shared" si="213"/>
        <v>0.46451612903225808</v>
      </c>
      <c r="AY259" s="130">
        <f t="shared" si="214"/>
        <v>142511.80555555556</v>
      </c>
      <c r="AZ259" s="536"/>
      <c r="BA259" s="227" t="s">
        <v>117</v>
      </c>
      <c r="BB259" s="121">
        <v>53</v>
      </c>
      <c r="BC259" s="130">
        <v>23</v>
      </c>
      <c r="BD259" s="130">
        <v>2326780</v>
      </c>
      <c r="BE259" s="131">
        <f t="shared" si="258"/>
        <v>1.7371601208459216E-2</v>
      </c>
      <c r="BF259" s="131">
        <f t="shared" si="215"/>
        <v>0.43396226415094341</v>
      </c>
      <c r="BG259" s="156">
        <f t="shared" si="216"/>
        <v>101164.34782608696</v>
      </c>
      <c r="BH259" s="536"/>
      <c r="BI259" s="227" t="s">
        <v>117</v>
      </c>
      <c r="BJ259" s="121">
        <f t="shared" si="217"/>
        <v>1793</v>
      </c>
      <c r="BK259" s="130">
        <f t="shared" si="201"/>
        <v>948</v>
      </c>
      <c r="BL259" s="130">
        <f t="shared" si="202"/>
        <v>80503320</v>
      </c>
      <c r="BM259" s="131">
        <f t="shared" si="259"/>
        <v>2.8029922237662989E-2</v>
      </c>
      <c r="BN259" s="131">
        <f t="shared" si="218"/>
        <v>0.52872281093139983</v>
      </c>
      <c r="BO259" s="130">
        <f t="shared" si="219"/>
        <v>84919.113924050631</v>
      </c>
      <c r="BP259" s="182"/>
    </row>
    <row r="260" spans="2:68" s="75" customFormat="1">
      <c r="B260" s="546">
        <v>24</v>
      </c>
      <c r="C260" s="547" t="s">
        <v>83</v>
      </c>
      <c r="D260" s="539">
        <f>BS31</f>
        <v>34</v>
      </c>
      <c r="E260" s="224" t="s">
        <v>104</v>
      </c>
      <c r="F260" s="120">
        <v>20</v>
      </c>
      <c r="G260" s="128">
        <v>14</v>
      </c>
      <c r="H260" s="128">
        <v>927580</v>
      </c>
      <c r="I260" s="129">
        <f>IFERROR(G260/$D$260,"-")</f>
        <v>0.41176470588235292</v>
      </c>
      <c r="J260" s="129">
        <f t="shared" si="203"/>
        <v>0.7</v>
      </c>
      <c r="K260" s="155">
        <f t="shared" si="204"/>
        <v>66255.71428571429</v>
      </c>
      <c r="L260" s="539">
        <f>BT31</f>
        <v>91</v>
      </c>
      <c r="M260" s="224" t="s">
        <v>104</v>
      </c>
      <c r="N260" s="120">
        <v>51</v>
      </c>
      <c r="O260" s="128">
        <v>31</v>
      </c>
      <c r="P260" s="128">
        <v>3397730</v>
      </c>
      <c r="Q260" s="129">
        <f>IFERROR(O260/$L$260,"-")</f>
        <v>0.34065934065934067</v>
      </c>
      <c r="R260" s="129">
        <f t="shared" si="205"/>
        <v>0.60784313725490191</v>
      </c>
      <c r="S260" s="124">
        <f t="shared" si="206"/>
        <v>109604.19354838709</v>
      </c>
      <c r="T260" s="539">
        <f>BU31</f>
        <v>5347</v>
      </c>
      <c r="U260" s="224" t="s">
        <v>104</v>
      </c>
      <c r="V260" s="120">
        <v>2726</v>
      </c>
      <c r="W260" s="128">
        <v>1897</v>
      </c>
      <c r="X260" s="128">
        <v>154255750</v>
      </c>
      <c r="Y260" s="129">
        <f>IFERROR(W260/$T$260,"-")</f>
        <v>0.35477838040022441</v>
      </c>
      <c r="Z260" s="129">
        <f t="shared" si="207"/>
        <v>0.69589141599413062</v>
      </c>
      <c r="AA260" s="128">
        <f t="shared" si="208"/>
        <v>81315.629942013707</v>
      </c>
      <c r="AB260" s="539">
        <f>BV31</f>
        <v>4269</v>
      </c>
      <c r="AC260" s="224" t="s">
        <v>104</v>
      </c>
      <c r="AD260" s="120">
        <v>2360</v>
      </c>
      <c r="AE260" s="128">
        <v>1596</v>
      </c>
      <c r="AF260" s="128">
        <v>136812000</v>
      </c>
      <c r="AG260" s="129">
        <f>IFERROR(AE260/$AB$260,"-")</f>
        <v>0.37385804638088543</v>
      </c>
      <c r="AH260" s="129">
        <f t="shared" si="209"/>
        <v>0.67627118644067796</v>
      </c>
      <c r="AI260" s="124">
        <f t="shared" si="210"/>
        <v>85721.804511278198</v>
      </c>
      <c r="AJ260" s="539">
        <f>BW31</f>
        <v>3144</v>
      </c>
      <c r="AK260" s="224" t="s">
        <v>104</v>
      </c>
      <c r="AL260" s="120">
        <v>1663</v>
      </c>
      <c r="AM260" s="128">
        <v>1090</v>
      </c>
      <c r="AN260" s="128">
        <v>97904170</v>
      </c>
      <c r="AO260" s="129">
        <f>IFERROR(AM260/$AJ$260,"-")</f>
        <v>0.34669211195928751</v>
      </c>
      <c r="AP260" s="129">
        <f t="shared" si="211"/>
        <v>0.65544197233914614</v>
      </c>
      <c r="AQ260" s="124">
        <f t="shared" si="212"/>
        <v>89820.339449541279</v>
      </c>
      <c r="AR260" s="539">
        <f>BX31</f>
        <v>1760</v>
      </c>
      <c r="AS260" s="224" t="s">
        <v>104</v>
      </c>
      <c r="AT260" s="120">
        <v>789</v>
      </c>
      <c r="AU260" s="128">
        <v>494</v>
      </c>
      <c r="AV260" s="128">
        <v>44952070</v>
      </c>
      <c r="AW260" s="129">
        <f>IFERROR(AU260/$AR$260,"-")</f>
        <v>0.2806818181818182</v>
      </c>
      <c r="AX260" s="129">
        <f t="shared" si="213"/>
        <v>0.62610899873257286</v>
      </c>
      <c r="AY260" s="128">
        <f t="shared" si="214"/>
        <v>90996.093117408906</v>
      </c>
      <c r="AZ260" s="539">
        <f>BY31</f>
        <v>799</v>
      </c>
      <c r="BA260" s="224" t="s">
        <v>104</v>
      </c>
      <c r="BB260" s="120">
        <v>255</v>
      </c>
      <c r="BC260" s="128">
        <v>135</v>
      </c>
      <c r="BD260" s="128">
        <v>14716430</v>
      </c>
      <c r="BE260" s="129">
        <f>IFERROR(BC260/$AZ$260,"-")</f>
        <v>0.16896120150187735</v>
      </c>
      <c r="BF260" s="129">
        <f t="shared" si="215"/>
        <v>0.52941176470588236</v>
      </c>
      <c r="BG260" s="155">
        <f t="shared" si="216"/>
        <v>109010.5925925926</v>
      </c>
      <c r="BH260" s="539">
        <f>BZ31</f>
        <v>15444</v>
      </c>
      <c r="BI260" s="224" t="s">
        <v>104</v>
      </c>
      <c r="BJ260" s="120">
        <f t="shared" si="217"/>
        <v>7864</v>
      </c>
      <c r="BK260" s="128">
        <f t="shared" si="201"/>
        <v>5257</v>
      </c>
      <c r="BL260" s="128">
        <f t="shared" si="202"/>
        <v>452965730</v>
      </c>
      <c r="BM260" s="129">
        <f>IFERROR(BK260/$BH$260,"-")</f>
        <v>0.34039109039109039</v>
      </c>
      <c r="BN260" s="129">
        <f t="shared" si="218"/>
        <v>0.66848931841302139</v>
      </c>
      <c r="BO260" s="128">
        <f t="shared" si="219"/>
        <v>86164.30093209054</v>
      </c>
      <c r="BP260" s="182"/>
    </row>
    <row r="261" spans="2:68" s="75" customFormat="1">
      <c r="B261" s="546"/>
      <c r="C261" s="547"/>
      <c r="D261" s="539"/>
      <c r="E261" s="225" t="s">
        <v>136</v>
      </c>
      <c r="F261" s="121">
        <v>18</v>
      </c>
      <c r="G261" s="130">
        <v>13</v>
      </c>
      <c r="H261" s="130">
        <v>778370</v>
      </c>
      <c r="I261" s="131">
        <f t="shared" ref="I261:I270" si="260">IFERROR(G261/$D$260,"-")</f>
        <v>0.38235294117647056</v>
      </c>
      <c r="J261" s="131">
        <f t="shared" si="203"/>
        <v>0.72222222222222221</v>
      </c>
      <c r="K261" s="156">
        <f t="shared" si="204"/>
        <v>59874.615384615383</v>
      </c>
      <c r="L261" s="539"/>
      <c r="M261" s="225" t="s">
        <v>136</v>
      </c>
      <c r="N261" s="121">
        <v>32</v>
      </c>
      <c r="O261" s="130">
        <v>18</v>
      </c>
      <c r="P261" s="130">
        <v>1850380</v>
      </c>
      <c r="Q261" s="131">
        <f t="shared" ref="Q261:Q270" si="261">IFERROR(O261/$L$260,"-")</f>
        <v>0.19780219780219779</v>
      </c>
      <c r="R261" s="131">
        <f t="shared" si="205"/>
        <v>0.5625</v>
      </c>
      <c r="S261" s="125">
        <f t="shared" si="206"/>
        <v>102798.88888888889</v>
      </c>
      <c r="T261" s="539"/>
      <c r="U261" s="225" t="s">
        <v>136</v>
      </c>
      <c r="V261" s="121">
        <v>2397</v>
      </c>
      <c r="W261" s="130">
        <v>1683</v>
      </c>
      <c r="X261" s="130">
        <v>123453730</v>
      </c>
      <c r="Y261" s="131">
        <f t="shared" ref="Y261:Y270" si="262">IFERROR(W261/$T$260,"-")</f>
        <v>0.31475593790910789</v>
      </c>
      <c r="Z261" s="131">
        <f t="shared" si="207"/>
        <v>0.7021276595744681</v>
      </c>
      <c r="AA261" s="130">
        <f t="shared" si="208"/>
        <v>73353.374925727869</v>
      </c>
      <c r="AB261" s="539"/>
      <c r="AC261" s="225" t="s">
        <v>136</v>
      </c>
      <c r="AD261" s="121">
        <v>1945</v>
      </c>
      <c r="AE261" s="130">
        <v>1360</v>
      </c>
      <c r="AF261" s="130">
        <v>114850740</v>
      </c>
      <c r="AG261" s="131">
        <f t="shared" ref="AG261:AG270" si="263">IFERROR(AE261/$AB$260,"-")</f>
        <v>0.31857577887092997</v>
      </c>
      <c r="AH261" s="131">
        <f t="shared" si="209"/>
        <v>0.69922879177377895</v>
      </c>
      <c r="AI261" s="125">
        <f t="shared" si="210"/>
        <v>84449.073529411762</v>
      </c>
      <c r="AJ261" s="539"/>
      <c r="AK261" s="225" t="s">
        <v>136</v>
      </c>
      <c r="AL261" s="121">
        <v>1280</v>
      </c>
      <c r="AM261" s="130">
        <v>840</v>
      </c>
      <c r="AN261" s="130">
        <v>74457350</v>
      </c>
      <c r="AO261" s="131">
        <f t="shared" ref="AO261:AO270" si="264">IFERROR(AM261/$AJ$260,"-")</f>
        <v>0.26717557251908397</v>
      </c>
      <c r="AP261" s="131">
        <f t="shared" si="211"/>
        <v>0.65625</v>
      </c>
      <c r="AQ261" s="125">
        <f t="shared" si="212"/>
        <v>88639.702380952382</v>
      </c>
      <c r="AR261" s="539"/>
      <c r="AS261" s="225" t="s">
        <v>136</v>
      </c>
      <c r="AT261" s="121">
        <v>573</v>
      </c>
      <c r="AU261" s="130">
        <v>359</v>
      </c>
      <c r="AV261" s="130">
        <v>31818910</v>
      </c>
      <c r="AW261" s="131">
        <f t="shared" ref="AW261:AW270" si="265">IFERROR(AU261/$AR$260,"-")</f>
        <v>0.20397727272727273</v>
      </c>
      <c r="AX261" s="131">
        <f t="shared" si="213"/>
        <v>0.62652705061082026</v>
      </c>
      <c r="AY261" s="130">
        <f t="shared" si="214"/>
        <v>88632.061281337054</v>
      </c>
      <c r="AZ261" s="539"/>
      <c r="BA261" s="225" t="s">
        <v>136</v>
      </c>
      <c r="BB261" s="121">
        <v>157</v>
      </c>
      <c r="BC261" s="130">
        <v>89</v>
      </c>
      <c r="BD261" s="130">
        <v>9092990</v>
      </c>
      <c r="BE261" s="131">
        <f t="shared" ref="BE261:BE270" si="266">IFERROR(BC261/$AZ$260,"-")</f>
        <v>0.1113892365456821</v>
      </c>
      <c r="BF261" s="131">
        <f t="shared" si="215"/>
        <v>0.56687898089171973</v>
      </c>
      <c r="BG261" s="156">
        <f t="shared" si="216"/>
        <v>102168.42696629213</v>
      </c>
      <c r="BH261" s="539"/>
      <c r="BI261" s="225" t="s">
        <v>136</v>
      </c>
      <c r="BJ261" s="121">
        <f t="shared" si="217"/>
        <v>6402</v>
      </c>
      <c r="BK261" s="130">
        <f t="shared" si="201"/>
        <v>4362</v>
      </c>
      <c r="BL261" s="130">
        <f t="shared" si="202"/>
        <v>356302470</v>
      </c>
      <c r="BM261" s="131">
        <f t="shared" ref="BM261:BM270" si="267">IFERROR(BK261/$BH$260,"-")</f>
        <v>0.28243978243978246</v>
      </c>
      <c r="BN261" s="131">
        <f t="shared" si="218"/>
        <v>0.68134957825679476</v>
      </c>
      <c r="BO261" s="130">
        <f t="shared" si="219"/>
        <v>81683.280605226959</v>
      </c>
      <c r="BP261" s="182"/>
    </row>
    <row r="262" spans="2:68" s="75" customFormat="1">
      <c r="B262" s="546"/>
      <c r="C262" s="547"/>
      <c r="D262" s="539"/>
      <c r="E262" s="226" t="s">
        <v>103</v>
      </c>
      <c r="F262" s="121">
        <v>17</v>
      </c>
      <c r="G262" s="130">
        <v>13</v>
      </c>
      <c r="H262" s="130">
        <v>810570</v>
      </c>
      <c r="I262" s="131">
        <f t="shared" si="260"/>
        <v>0.38235294117647056</v>
      </c>
      <c r="J262" s="131">
        <f t="shared" si="203"/>
        <v>0.76470588235294112</v>
      </c>
      <c r="K262" s="156">
        <f t="shared" si="204"/>
        <v>62351.538461538461</v>
      </c>
      <c r="L262" s="539"/>
      <c r="M262" s="226" t="s">
        <v>103</v>
      </c>
      <c r="N262" s="121">
        <v>50</v>
      </c>
      <c r="O262" s="130">
        <v>30</v>
      </c>
      <c r="P262" s="130">
        <v>3757280</v>
      </c>
      <c r="Q262" s="131">
        <f t="shared" si="261"/>
        <v>0.32967032967032966</v>
      </c>
      <c r="R262" s="131">
        <f t="shared" si="205"/>
        <v>0.6</v>
      </c>
      <c r="S262" s="125">
        <f t="shared" si="206"/>
        <v>125242.66666666667</v>
      </c>
      <c r="T262" s="539"/>
      <c r="U262" s="226" t="s">
        <v>103</v>
      </c>
      <c r="V262" s="121">
        <v>3037</v>
      </c>
      <c r="W262" s="130">
        <v>2057</v>
      </c>
      <c r="X262" s="130">
        <v>158588060</v>
      </c>
      <c r="Y262" s="131">
        <f t="shared" si="262"/>
        <v>0.38470170188890968</v>
      </c>
      <c r="Z262" s="131">
        <f t="shared" si="207"/>
        <v>0.67731313796509718</v>
      </c>
      <c r="AA262" s="130">
        <f t="shared" si="208"/>
        <v>77096.771998055425</v>
      </c>
      <c r="AB262" s="539"/>
      <c r="AC262" s="226" t="s">
        <v>103</v>
      </c>
      <c r="AD262" s="121">
        <v>2569</v>
      </c>
      <c r="AE262" s="130">
        <v>1742</v>
      </c>
      <c r="AF262" s="130">
        <v>150056880</v>
      </c>
      <c r="AG262" s="131">
        <f t="shared" si="263"/>
        <v>0.40805809323026471</v>
      </c>
      <c r="AH262" s="131">
        <f t="shared" si="209"/>
        <v>0.67808485792137019</v>
      </c>
      <c r="AI262" s="125">
        <f t="shared" si="210"/>
        <v>86140.574052812852</v>
      </c>
      <c r="AJ262" s="539"/>
      <c r="AK262" s="226" t="s">
        <v>103</v>
      </c>
      <c r="AL262" s="121">
        <v>1967</v>
      </c>
      <c r="AM262" s="130">
        <v>1282</v>
      </c>
      <c r="AN262" s="130">
        <v>117739850</v>
      </c>
      <c r="AO262" s="131">
        <f t="shared" si="264"/>
        <v>0.40776081424936389</v>
      </c>
      <c r="AP262" s="131">
        <f t="shared" si="211"/>
        <v>0.65175394001016773</v>
      </c>
      <c r="AQ262" s="125">
        <f t="shared" si="212"/>
        <v>91840.756630265212</v>
      </c>
      <c r="AR262" s="539"/>
      <c r="AS262" s="226" t="s">
        <v>103</v>
      </c>
      <c r="AT262" s="121">
        <v>1017</v>
      </c>
      <c r="AU262" s="130">
        <v>647</v>
      </c>
      <c r="AV262" s="130">
        <v>60323170</v>
      </c>
      <c r="AW262" s="131">
        <f t="shared" si="265"/>
        <v>0.36761363636363636</v>
      </c>
      <c r="AX262" s="131">
        <f t="shared" si="213"/>
        <v>0.63618485742379549</v>
      </c>
      <c r="AY262" s="130">
        <f t="shared" si="214"/>
        <v>93235.193199381756</v>
      </c>
      <c r="AZ262" s="539"/>
      <c r="BA262" s="226" t="s">
        <v>103</v>
      </c>
      <c r="BB262" s="121">
        <v>378</v>
      </c>
      <c r="BC262" s="130">
        <v>219</v>
      </c>
      <c r="BD262" s="130">
        <v>24192030</v>
      </c>
      <c r="BE262" s="131">
        <f t="shared" si="266"/>
        <v>0.27409261576971217</v>
      </c>
      <c r="BF262" s="131">
        <f t="shared" si="215"/>
        <v>0.57936507936507942</v>
      </c>
      <c r="BG262" s="156">
        <f t="shared" si="216"/>
        <v>110465.89041095891</v>
      </c>
      <c r="BH262" s="539"/>
      <c r="BI262" s="226" t="s">
        <v>103</v>
      </c>
      <c r="BJ262" s="121">
        <f t="shared" si="217"/>
        <v>9035</v>
      </c>
      <c r="BK262" s="130">
        <f t="shared" si="201"/>
        <v>5990</v>
      </c>
      <c r="BL262" s="130">
        <f t="shared" si="202"/>
        <v>515467840</v>
      </c>
      <c r="BM262" s="131">
        <f t="shared" si="267"/>
        <v>0.38785288785288785</v>
      </c>
      <c r="BN262" s="131">
        <f t="shared" si="218"/>
        <v>0.66297731045932484</v>
      </c>
      <c r="BO262" s="130">
        <f t="shared" si="219"/>
        <v>86054.731218697823</v>
      </c>
      <c r="BP262" s="182"/>
    </row>
    <row r="263" spans="2:68" s="75" customFormat="1">
      <c r="B263" s="546"/>
      <c r="C263" s="547"/>
      <c r="D263" s="539"/>
      <c r="E263" s="226" t="s">
        <v>106</v>
      </c>
      <c r="F263" s="121">
        <v>10</v>
      </c>
      <c r="G263" s="130">
        <v>9</v>
      </c>
      <c r="H263" s="130">
        <v>536800</v>
      </c>
      <c r="I263" s="131">
        <f t="shared" si="260"/>
        <v>0.26470588235294118</v>
      </c>
      <c r="J263" s="131">
        <f t="shared" si="203"/>
        <v>0.9</v>
      </c>
      <c r="K263" s="156">
        <f t="shared" si="204"/>
        <v>59644.444444444445</v>
      </c>
      <c r="L263" s="539"/>
      <c r="M263" s="226" t="s">
        <v>106</v>
      </c>
      <c r="N263" s="121">
        <v>22</v>
      </c>
      <c r="O263" s="130">
        <v>14</v>
      </c>
      <c r="P263" s="130">
        <v>1655690</v>
      </c>
      <c r="Q263" s="131">
        <f t="shared" si="261"/>
        <v>0.15384615384615385</v>
      </c>
      <c r="R263" s="131">
        <f t="shared" si="205"/>
        <v>0.63636363636363635</v>
      </c>
      <c r="S263" s="125">
        <f t="shared" si="206"/>
        <v>118263.57142857143</v>
      </c>
      <c r="T263" s="539"/>
      <c r="U263" s="226" t="s">
        <v>106</v>
      </c>
      <c r="V263" s="121">
        <v>1071</v>
      </c>
      <c r="W263" s="130">
        <v>736</v>
      </c>
      <c r="X263" s="130">
        <v>61124650</v>
      </c>
      <c r="Y263" s="131">
        <f t="shared" si="262"/>
        <v>0.13764727884795211</v>
      </c>
      <c r="Z263" s="131">
        <f t="shared" si="207"/>
        <v>0.68720821661998133</v>
      </c>
      <c r="AA263" s="130">
        <f t="shared" si="208"/>
        <v>83049.796195652176</v>
      </c>
      <c r="AB263" s="539"/>
      <c r="AC263" s="226" t="s">
        <v>106</v>
      </c>
      <c r="AD263" s="121">
        <v>1095</v>
      </c>
      <c r="AE263" s="130">
        <v>757</v>
      </c>
      <c r="AF263" s="130">
        <v>64837050</v>
      </c>
      <c r="AG263" s="131">
        <f t="shared" si="263"/>
        <v>0.1773249004450691</v>
      </c>
      <c r="AH263" s="131">
        <f t="shared" si="209"/>
        <v>0.69132420091324198</v>
      </c>
      <c r="AI263" s="125">
        <f t="shared" si="210"/>
        <v>85650</v>
      </c>
      <c r="AJ263" s="539"/>
      <c r="AK263" s="226" t="s">
        <v>106</v>
      </c>
      <c r="AL263" s="121">
        <v>820</v>
      </c>
      <c r="AM263" s="130">
        <v>540</v>
      </c>
      <c r="AN263" s="130">
        <v>49395480</v>
      </c>
      <c r="AO263" s="131">
        <f t="shared" si="264"/>
        <v>0.1717557251908397</v>
      </c>
      <c r="AP263" s="131">
        <f t="shared" si="211"/>
        <v>0.65853658536585369</v>
      </c>
      <c r="AQ263" s="125">
        <f t="shared" si="212"/>
        <v>91473.111111111109</v>
      </c>
      <c r="AR263" s="539"/>
      <c r="AS263" s="226" t="s">
        <v>106</v>
      </c>
      <c r="AT263" s="121">
        <v>421</v>
      </c>
      <c r="AU263" s="130">
        <v>273</v>
      </c>
      <c r="AV263" s="130">
        <v>25716330</v>
      </c>
      <c r="AW263" s="131">
        <f t="shared" si="265"/>
        <v>0.15511363636363637</v>
      </c>
      <c r="AX263" s="131">
        <f t="shared" si="213"/>
        <v>0.64845605700712594</v>
      </c>
      <c r="AY263" s="130">
        <f t="shared" si="214"/>
        <v>94199.010989010989</v>
      </c>
      <c r="AZ263" s="539"/>
      <c r="BA263" s="226" t="s">
        <v>106</v>
      </c>
      <c r="BB263" s="121">
        <v>181</v>
      </c>
      <c r="BC263" s="130">
        <v>108</v>
      </c>
      <c r="BD263" s="130">
        <v>12440250</v>
      </c>
      <c r="BE263" s="131">
        <f t="shared" si="266"/>
        <v>0.13516896120150187</v>
      </c>
      <c r="BF263" s="131">
        <f t="shared" si="215"/>
        <v>0.59668508287292821</v>
      </c>
      <c r="BG263" s="156">
        <f t="shared" si="216"/>
        <v>115187.5</v>
      </c>
      <c r="BH263" s="539"/>
      <c r="BI263" s="226" t="s">
        <v>106</v>
      </c>
      <c r="BJ263" s="121">
        <f t="shared" si="217"/>
        <v>3620</v>
      </c>
      <c r="BK263" s="130">
        <f t="shared" ref="BK263:BK326" si="268">SUM(G263,O263,W263,AE263,AM263,AU263,BC263)</f>
        <v>2437</v>
      </c>
      <c r="BL263" s="130">
        <f t="shared" ref="BL263:BL326" si="269">SUM(H263,P263,X263,AF263,AN263,AV263,BD263)</f>
        <v>215706250</v>
      </c>
      <c r="BM263" s="131">
        <f t="shared" si="267"/>
        <v>0.1577959077959078</v>
      </c>
      <c r="BN263" s="131">
        <f t="shared" si="218"/>
        <v>0.67320441988950275</v>
      </c>
      <c r="BO263" s="130">
        <f t="shared" si="219"/>
        <v>88513.02831350021</v>
      </c>
      <c r="BP263" s="182"/>
    </row>
    <row r="264" spans="2:68" s="75" customFormat="1">
      <c r="B264" s="546"/>
      <c r="C264" s="547"/>
      <c r="D264" s="539"/>
      <c r="E264" s="226" t="s">
        <v>119</v>
      </c>
      <c r="F264" s="121">
        <v>8</v>
      </c>
      <c r="G264" s="130">
        <v>7</v>
      </c>
      <c r="H264" s="130">
        <v>507260</v>
      </c>
      <c r="I264" s="131">
        <f t="shared" si="260"/>
        <v>0.20588235294117646</v>
      </c>
      <c r="J264" s="131">
        <f t="shared" ref="J264:J327" si="270">IFERROR(G264/F264,"-")</f>
        <v>0.875</v>
      </c>
      <c r="K264" s="156">
        <f t="shared" ref="K264:K327" si="271">IFERROR(H264/G264,"-")</f>
        <v>72465.71428571429</v>
      </c>
      <c r="L264" s="539"/>
      <c r="M264" s="226" t="s">
        <v>119</v>
      </c>
      <c r="N264" s="121">
        <v>22</v>
      </c>
      <c r="O264" s="130">
        <v>14</v>
      </c>
      <c r="P264" s="130">
        <v>2490580</v>
      </c>
      <c r="Q264" s="131">
        <f t="shared" si="261"/>
        <v>0.15384615384615385</v>
      </c>
      <c r="R264" s="131">
        <f t="shared" ref="R264:R327" si="272">IFERROR(O264/N264,"-")</f>
        <v>0.63636363636363635</v>
      </c>
      <c r="S264" s="125">
        <f t="shared" ref="S264:S327" si="273">IFERROR(P264/O264,"-")</f>
        <v>177898.57142857142</v>
      </c>
      <c r="T264" s="539"/>
      <c r="U264" s="226" t="s">
        <v>119</v>
      </c>
      <c r="V264" s="121">
        <v>1034</v>
      </c>
      <c r="W264" s="130">
        <v>738</v>
      </c>
      <c r="X264" s="130">
        <v>58399760</v>
      </c>
      <c r="Y264" s="131">
        <f t="shared" si="262"/>
        <v>0.1380213203665607</v>
      </c>
      <c r="Z264" s="131">
        <f t="shared" ref="Z264:Z327" si="274">IFERROR(W264/V264,"-")</f>
        <v>0.71373307543520315</v>
      </c>
      <c r="AA264" s="130">
        <f t="shared" ref="AA264:AA327" si="275">IFERROR(X264/W264,"-")</f>
        <v>79132.466124661252</v>
      </c>
      <c r="AB264" s="539"/>
      <c r="AC264" s="226" t="s">
        <v>119</v>
      </c>
      <c r="AD264" s="121">
        <v>990</v>
      </c>
      <c r="AE264" s="130">
        <v>688</v>
      </c>
      <c r="AF264" s="130">
        <v>62652350</v>
      </c>
      <c r="AG264" s="131">
        <f t="shared" si="263"/>
        <v>0.16116186460529397</v>
      </c>
      <c r="AH264" s="131">
        <f t="shared" ref="AH264:AH327" si="276">IFERROR(AE264/AD264,"-")</f>
        <v>0.69494949494949498</v>
      </c>
      <c r="AI264" s="125">
        <f t="shared" ref="AI264:AI327" si="277">IFERROR(AF264/AE264,"-")</f>
        <v>91064.462209302321</v>
      </c>
      <c r="AJ264" s="539"/>
      <c r="AK264" s="226" t="s">
        <v>119</v>
      </c>
      <c r="AL264" s="121">
        <v>765</v>
      </c>
      <c r="AM264" s="130">
        <v>509</v>
      </c>
      <c r="AN264" s="130">
        <v>45340970</v>
      </c>
      <c r="AO264" s="131">
        <f t="shared" si="264"/>
        <v>0.16189567430025445</v>
      </c>
      <c r="AP264" s="131">
        <f t="shared" ref="AP264:AP327" si="278">IFERROR(AM264/AL264,"-")</f>
        <v>0.66535947712418297</v>
      </c>
      <c r="AQ264" s="125">
        <f t="shared" ref="AQ264:AQ327" si="279">IFERROR(AN264/AM264,"-")</f>
        <v>89078.526522593325</v>
      </c>
      <c r="AR264" s="539"/>
      <c r="AS264" s="226" t="s">
        <v>119</v>
      </c>
      <c r="AT264" s="121">
        <v>422</v>
      </c>
      <c r="AU264" s="130">
        <v>287</v>
      </c>
      <c r="AV264" s="130">
        <v>25441300</v>
      </c>
      <c r="AW264" s="131">
        <f t="shared" si="265"/>
        <v>0.16306818181818181</v>
      </c>
      <c r="AX264" s="131">
        <f t="shared" ref="AX264:AX327" si="280">IFERROR(AU264/AT264,"-")</f>
        <v>0.68009478672985779</v>
      </c>
      <c r="AY264" s="130">
        <f t="shared" ref="AY264:AY327" si="281">IFERROR(AV264/AU264,"-")</f>
        <v>88645.644599303138</v>
      </c>
      <c r="AZ264" s="539"/>
      <c r="BA264" s="226" t="s">
        <v>119</v>
      </c>
      <c r="BB264" s="121">
        <v>146</v>
      </c>
      <c r="BC264" s="130">
        <v>92</v>
      </c>
      <c r="BD264" s="130">
        <v>11307970</v>
      </c>
      <c r="BE264" s="131">
        <f t="shared" si="266"/>
        <v>0.11514392991239049</v>
      </c>
      <c r="BF264" s="131">
        <f t="shared" ref="BF264:BF327" si="282">IFERROR(BC264/BB264,"-")</f>
        <v>0.63013698630136983</v>
      </c>
      <c r="BG264" s="156">
        <f t="shared" ref="BG264:BG327" si="283">IFERROR(BD264/BC264,"-")</f>
        <v>122912.71739130435</v>
      </c>
      <c r="BH264" s="539"/>
      <c r="BI264" s="226" t="s">
        <v>119</v>
      </c>
      <c r="BJ264" s="121">
        <f t="shared" ref="BJ264:BJ327" si="284">SUM(F264,N264,V264,AD264,AL264,AT264,BB264)</f>
        <v>3387</v>
      </c>
      <c r="BK264" s="130">
        <f t="shared" si="268"/>
        <v>2335</v>
      </c>
      <c r="BL264" s="130">
        <f t="shared" si="269"/>
        <v>206140190</v>
      </c>
      <c r="BM264" s="131">
        <f t="shared" si="267"/>
        <v>0.1511914011914012</v>
      </c>
      <c r="BN264" s="131">
        <f t="shared" ref="BN264:BN327" si="285">IFERROR(BK264/BJ264,"-")</f>
        <v>0.6894006495423679</v>
      </c>
      <c r="BO264" s="130">
        <f t="shared" ref="BO264:BO327" si="286">IFERROR(BL264/BK264,"-")</f>
        <v>88282.736616702357</v>
      </c>
      <c r="BP264" s="182"/>
    </row>
    <row r="265" spans="2:68" s="75" customFormat="1">
      <c r="B265" s="546"/>
      <c r="C265" s="547"/>
      <c r="D265" s="539"/>
      <c r="E265" s="226" t="s">
        <v>120</v>
      </c>
      <c r="F265" s="121">
        <v>4</v>
      </c>
      <c r="G265" s="130">
        <v>2</v>
      </c>
      <c r="H265" s="130">
        <v>53640</v>
      </c>
      <c r="I265" s="131">
        <f t="shared" si="260"/>
        <v>5.8823529411764705E-2</v>
      </c>
      <c r="J265" s="131">
        <f t="shared" si="270"/>
        <v>0.5</v>
      </c>
      <c r="K265" s="156">
        <f t="shared" si="271"/>
        <v>26820</v>
      </c>
      <c r="L265" s="539"/>
      <c r="M265" s="226" t="s">
        <v>120</v>
      </c>
      <c r="N265" s="121">
        <v>10</v>
      </c>
      <c r="O265" s="130">
        <v>7</v>
      </c>
      <c r="P265" s="130">
        <v>748390</v>
      </c>
      <c r="Q265" s="131">
        <f t="shared" si="261"/>
        <v>7.6923076923076927E-2</v>
      </c>
      <c r="R265" s="131">
        <f t="shared" si="272"/>
        <v>0.7</v>
      </c>
      <c r="S265" s="125">
        <f t="shared" si="273"/>
        <v>106912.85714285714</v>
      </c>
      <c r="T265" s="539"/>
      <c r="U265" s="226" t="s">
        <v>120</v>
      </c>
      <c r="V265" s="121">
        <v>620</v>
      </c>
      <c r="W265" s="130">
        <v>446</v>
      </c>
      <c r="X265" s="130">
        <v>34503470</v>
      </c>
      <c r="Y265" s="131">
        <f t="shared" si="262"/>
        <v>8.3411258649710121E-2</v>
      </c>
      <c r="Z265" s="131">
        <f t="shared" si="274"/>
        <v>0.71935483870967742</v>
      </c>
      <c r="AA265" s="130">
        <f t="shared" si="275"/>
        <v>77362.040358744402</v>
      </c>
      <c r="AB265" s="539"/>
      <c r="AC265" s="226" t="s">
        <v>120</v>
      </c>
      <c r="AD265" s="121">
        <v>588</v>
      </c>
      <c r="AE265" s="130">
        <v>440</v>
      </c>
      <c r="AF265" s="130">
        <v>37253270</v>
      </c>
      <c r="AG265" s="131">
        <f t="shared" si="263"/>
        <v>0.10306863434059499</v>
      </c>
      <c r="AH265" s="131">
        <f t="shared" si="276"/>
        <v>0.74829931972789121</v>
      </c>
      <c r="AI265" s="125">
        <f t="shared" si="277"/>
        <v>84666.522727272721</v>
      </c>
      <c r="AJ265" s="539"/>
      <c r="AK265" s="226" t="s">
        <v>120</v>
      </c>
      <c r="AL265" s="121">
        <v>408</v>
      </c>
      <c r="AM265" s="130">
        <v>294</v>
      </c>
      <c r="AN265" s="130">
        <v>27442820</v>
      </c>
      <c r="AO265" s="131">
        <f t="shared" si="264"/>
        <v>9.3511450381679392E-2</v>
      </c>
      <c r="AP265" s="131">
        <f t="shared" si="278"/>
        <v>0.72058823529411764</v>
      </c>
      <c r="AQ265" s="125">
        <f t="shared" si="279"/>
        <v>93342.925170068032</v>
      </c>
      <c r="AR265" s="539"/>
      <c r="AS265" s="226" t="s">
        <v>120</v>
      </c>
      <c r="AT265" s="121">
        <v>170</v>
      </c>
      <c r="AU265" s="130">
        <v>114</v>
      </c>
      <c r="AV265" s="130">
        <v>9637870</v>
      </c>
      <c r="AW265" s="131">
        <f t="shared" si="265"/>
        <v>6.4772727272727273E-2</v>
      </c>
      <c r="AX265" s="131">
        <f t="shared" si="280"/>
        <v>0.6705882352941176</v>
      </c>
      <c r="AY265" s="130">
        <f t="shared" si="281"/>
        <v>84542.719298245618</v>
      </c>
      <c r="AZ265" s="539"/>
      <c r="BA265" s="226" t="s">
        <v>120</v>
      </c>
      <c r="BB265" s="121">
        <v>47</v>
      </c>
      <c r="BC265" s="130">
        <v>23</v>
      </c>
      <c r="BD265" s="130">
        <v>1699110</v>
      </c>
      <c r="BE265" s="131">
        <f t="shared" si="266"/>
        <v>2.8785982478097622E-2</v>
      </c>
      <c r="BF265" s="131">
        <f t="shared" si="282"/>
        <v>0.48936170212765956</v>
      </c>
      <c r="BG265" s="156">
        <f t="shared" si="283"/>
        <v>73874.34782608696</v>
      </c>
      <c r="BH265" s="539"/>
      <c r="BI265" s="226" t="s">
        <v>120</v>
      </c>
      <c r="BJ265" s="121">
        <f t="shared" si="284"/>
        <v>1847</v>
      </c>
      <c r="BK265" s="130">
        <f t="shared" si="268"/>
        <v>1326</v>
      </c>
      <c r="BL265" s="130">
        <f t="shared" si="269"/>
        <v>111338570</v>
      </c>
      <c r="BM265" s="131">
        <f t="shared" si="267"/>
        <v>8.5858585858585856E-2</v>
      </c>
      <c r="BN265" s="131">
        <f t="shared" si="285"/>
        <v>0.71792095289658908</v>
      </c>
      <c r="BO265" s="130">
        <f t="shared" si="286"/>
        <v>83965.739064856709</v>
      </c>
      <c r="BP265" s="182"/>
    </row>
    <row r="266" spans="2:68" s="75" customFormat="1">
      <c r="B266" s="546"/>
      <c r="C266" s="547"/>
      <c r="D266" s="539"/>
      <c r="E266" s="226" t="s">
        <v>121</v>
      </c>
      <c r="F266" s="121">
        <v>11</v>
      </c>
      <c r="G266" s="130">
        <v>8</v>
      </c>
      <c r="H266" s="130">
        <v>407910</v>
      </c>
      <c r="I266" s="131">
        <f t="shared" si="260"/>
        <v>0.23529411764705882</v>
      </c>
      <c r="J266" s="131">
        <f t="shared" si="270"/>
        <v>0.72727272727272729</v>
      </c>
      <c r="K266" s="156">
        <f t="shared" si="271"/>
        <v>50988.75</v>
      </c>
      <c r="L266" s="539"/>
      <c r="M266" s="226" t="s">
        <v>121</v>
      </c>
      <c r="N266" s="121">
        <v>19</v>
      </c>
      <c r="O266" s="130">
        <v>10</v>
      </c>
      <c r="P266" s="130">
        <v>907630</v>
      </c>
      <c r="Q266" s="131">
        <f t="shared" si="261"/>
        <v>0.10989010989010989</v>
      </c>
      <c r="R266" s="131">
        <f t="shared" si="272"/>
        <v>0.52631578947368418</v>
      </c>
      <c r="S266" s="125">
        <f t="shared" si="273"/>
        <v>90763</v>
      </c>
      <c r="T266" s="539"/>
      <c r="U266" s="226" t="s">
        <v>121</v>
      </c>
      <c r="V266" s="121">
        <v>405</v>
      </c>
      <c r="W266" s="130">
        <v>275</v>
      </c>
      <c r="X266" s="130">
        <v>21852620</v>
      </c>
      <c r="Y266" s="131">
        <f t="shared" si="262"/>
        <v>5.1430708808677762E-2</v>
      </c>
      <c r="Z266" s="131">
        <f t="shared" si="274"/>
        <v>0.67901234567901236</v>
      </c>
      <c r="AA266" s="130">
        <f t="shared" si="275"/>
        <v>79464.072727272724</v>
      </c>
      <c r="AB266" s="539"/>
      <c r="AC266" s="226" t="s">
        <v>121</v>
      </c>
      <c r="AD266" s="121">
        <v>452</v>
      </c>
      <c r="AE266" s="130">
        <v>280</v>
      </c>
      <c r="AF266" s="130">
        <v>25511680</v>
      </c>
      <c r="AG266" s="131">
        <f t="shared" si="263"/>
        <v>6.5589130944014987E-2</v>
      </c>
      <c r="AH266" s="131">
        <f t="shared" si="276"/>
        <v>0.61946902654867253</v>
      </c>
      <c r="AI266" s="125">
        <f t="shared" si="277"/>
        <v>91113.142857142855</v>
      </c>
      <c r="AJ266" s="539"/>
      <c r="AK266" s="226" t="s">
        <v>121</v>
      </c>
      <c r="AL266" s="121">
        <v>387</v>
      </c>
      <c r="AM266" s="130">
        <v>238</v>
      </c>
      <c r="AN266" s="130">
        <v>24351440</v>
      </c>
      <c r="AO266" s="131">
        <f t="shared" si="264"/>
        <v>7.5699745547073788E-2</v>
      </c>
      <c r="AP266" s="131">
        <f t="shared" si="278"/>
        <v>0.61498708010335912</v>
      </c>
      <c r="AQ266" s="125">
        <f t="shared" si="279"/>
        <v>102316.97478991597</v>
      </c>
      <c r="AR266" s="539"/>
      <c r="AS266" s="226" t="s">
        <v>121</v>
      </c>
      <c r="AT266" s="121">
        <v>248</v>
      </c>
      <c r="AU266" s="130">
        <v>149</v>
      </c>
      <c r="AV266" s="130">
        <v>15062220</v>
      </c>
      <c r="AW266" s="131">
        <f t="shared" si="265"/>
        <v>8.4659090909090906E-2</v>
      </c>
      <c r="AX266" s="131">
        <f t="shared" si="280"/>
        <v>0.60080645161290325</v>
      </c>
      <c r="AY266" s="130">
        <f t="shared" si="281"/>
        <v>101088.72483221476</v>
      </c>
      <c r="AZ266" s="539"/>
      <c r="BA266" s="226" t="s">
        <v>121</v>
      </c>
      <c r="BB266" s="121">
        <v>92</v>
      </c>
      <c r="BC266" s="130">
        <v>56</v>
      </c>
      <c r="BD266" s="130">
        <v>5988380</v>
      </c>
      <c r="BE266" s="131">
        <f t="shared" si="266"/>
        <v>7.0087609511889859E-2</v>
      </c>
      <c r="BF266" s="131">
        <f t="shared" si="282"/>
        <v>0.60869565217391308</v>
      </c>
      <c r="BG266" s="156">
        <f t="shared" si="283"/>
        <v>106935.35714285714</v>
      </c>
      <c r="BH266" s="539"/>
      <c r="BI266" s="226" t="s">
        <v>121</v>
      </c>
      <c r="BJ266" s="121">
        <f t="shared" si="284"/>
        <v>1614</v>
      </c>
      <c r="BK266" s="130">
        <f t="shared" si="268"/>
        <v>1016</v>
      </c>
      <c r="BL266" s="130">
        <f t="shared" si="269"/>
        <v>94081880</v>
      </c>
      <c r="BM266" s="131">
        <f t="shared" si="267"/>
        <v>6.5786065786065787E-2</v>
      </c>
      <c r="BN266" s="131">
        <f t="shared" si="285"/>
        <v>0.62949194547707554</v>
      </c>
      <c r="BO266" s="130">
        <f t="shared" si="286"/>
        <v>92600.275590551188</v>
      </c>
      <c r="BP266" s="182"/>
    </row>
    <row r="267" spans="2:68" s="75" customFormat="1">
      <c r="B267" s="546"/>
      <c r="C267" s="547"/>
      <c r="D267" s="539"/>
      <c r="E267" s="226" t="s">
        <v>122</v>
      </c>
      <c r="F267" s="121">
        <v>5</v>
      </c>
      <c r="G267" s="130">
        <v>5</v>
      </c>
      <c r="H267" s="130">
        <v>299680</v>
      </c>
      <c r="I267" s="131">
        <f t="shared" si="260"/>
        <v>0.14705882352941177</v>
      </c>
      <c r="J267" s="131">
        <f t="shared" si="270"/>
        <v>1</v>
      </c>
      <c r="K267" s="156">
        <f t="shared" si="271"/>
        <v>59936</v>
      </c>
      <c r="L267" s="539"/>
      <c r="M267" s="226" t="s">
        <v>122</v>
      </c>
      <c r="N267" s="121">
        <v>6</v>
      </c>
      <c r="O267" s="130">
        <v>3</v>
      </c>
      <c r="P267" s="130">
        <v>298750</v>
      </c>
      <c r="Q267" s="131">
        <f t="shared" si="261"/>
        <v>3.2967032967032968E-2</v>
      </c>
      <c r="R267" s="131">
        <f t="shared" si="272"/>
        <v>0.5</v>
      </c>
      <c r="S267" s="125">
        <f t="shared" si="273"/>
        <v>99583.333333333328</v>
      </c>
      <c r="T267" s="539"/>
      <c r="U267" s="226" t="s">
        <v>122</v>
      </c>
      <c r="V267" s="121">
        <v>279</v>
      </c>
      <c r="W267" s="130">
        <v>191</v>
      </c>
      <c r="X267" s="130">
        <v>13851020</v>
      </c>
      <c r="Y267" s="131">
        <f t="shared" si="262"/>
        <v>3.572096502711801E-2</v>
      </c>
      <c r="Z267" s="131">
        <f t="shared" si="274"/>
        <v>0.68458781362007171</v>
      </c>
      <c r="AA267" s="130">
        <f t="shared" si="275"/>
        <v>72518.429319371731</v>
      </c>
      <c r="AB267" s="539"/>
      <c r="AC267" s="226" t="s">
        <v>122</v>
      </c>
      <c r="AD267" s="121">
        <v>256</v>
      </c>
      <c r="AE267" s="130">
        <v>188</v>
      </c>
      <c r="AF267" s="130">
        <v>19012700</v>
      </c>
      <c r="AG267" s="131">
        <f t="shared" si="263"/>
        <v>4.4038416490981495E-2</v>
      </c>
      <c r="AH267" s="131">
        <f t="shared" si="276"/>
        <v>0.734375</v>
      </c>
      <c r="AI267" s="125">
        <f t="shared" si="277"/>
        <v>101131.3829787234</v>
      </c>
      <c r="AJ267" s="539"/>
      <c r="AK267" s="226" t="s">
        <v>122</v>
      </c>
      <c r="AL267" s="121">
        <v>205</v>
      </c>
      <c r="AM267" s="130">
        <v>144</v>
      </c>
      <c r="AN267" s="130">
        <v>16208600</v>
      </c>
      <c r="AO267" s="131">
        <f t="shared" si="264"/>
        <v>4.5801526717557252E-2</v>
      </c>
      <c r="AP267" s="131">
        <f t="shared" si="278"/>
        <v>0.70243902439024386</v>
      </c>
      <c r="AQ267" s="125">
        <f t="shared" si="279"/>
        <v>112559.72222222222</v>
      </c>
      <c r="AR267" s="539"/>
      <c r="AS267" s="226" t="s">
        <v>122</v>
      </c>
      <c r="AT267" s="121">
        <v>107</v>
      </c>
      <c r="AU267" s="130">
        <v>68</v>
      </c>
      <c r="AV267" s="130">
        <v>7363760</v>
      </c>
      <c r="AW267" s="131">
        <f t="shared" si="265"/>
        <v>3.8636363636363635E-2</v>
      </c>
      <c r="AX267" s="131">
        <f t="shared" si="280"/>
        <v>0.63551401869158874</v>
      </c>
      <c r="AY267" s="130">
        <f t="shared" si="281"/>
        <v>108290.58823529411</v>
      </c>
      <c r="AZ267" s="539"/>
      <c r="BA267" s="226" t="s">
        <v>122</v>
      </c>
      <c r="BB267" s="121">
        <v>43</v>
      </c>
      <c r="BC267" s="130">
        <v>35</v>
      </c>
      <c r="BD267" s="130">
        <v>4248270</v>
      </c>
      <c r="BE267" s="131">
        <f t="shared" si="266"/>
        <v>4.3804755944931162E-2</v>
      </c>
      <c r="BF267" s="131">
        <f t="shared" si="282"/>
        <v>0.81395348837209303</v>
      </c>
      <c r="BG267" s="156">
        <f t="shared" si="283"/>
        <v>121379.14285714286</v>
      </c>
      <c r="BH267" s="539"/>
      <c r="BI267" s="226" t="s">
        <v>122</v>
      </c>
      <c r="BJ267" s="121">
        <f t="shared" si="284"/>
        <v>901</v>
      </c>
      <c r="BK267" s="130">
        <f t="shared" si="268"/>
        <v>634</v>
      </c>
      <c r="BL267" s="130">
        <f t="shared" si="269"/>
        <v>61282780</v>
      </c>
      <c r="BM267" s="131">
        <f t="shared" si="267"/>
        <v>4.1051541051541053E-2</v>
      </c>
      <c r="BN267" s="131">
        <f t="shared" si="285"/>
        <v>0.70366259711431745</v>
      </c>
      <c r="BO267" s="130">
        <f t="shared" si="286"/>
        <v>96660.536277602529</v>
      </c>
      <c r="BP267" s="182"/>
    </row>
    <row r="268" spans="2:68" s="75" customFormat="1">
      <c r="B268" s="546"/>
      <c r="C268" s="547"/>
      <c r="D268" s="539"/>
      <c r="E268" s="226" t="s">
        <v>123</v>
      </c>
      <c r="F268" s="121">
        <v>14</v>
      </c>
      <c r="G268" s="130">
        <v>11</v>
      </c>
      <c r="H268" s="130">
        <v>761050</v>
      </c>
      <c r="I268" s="131">
        <f t="shared" si="260"/>
        <v>0.3235294117647059</v>
      </c>
      <c r="J268" s="131">
        <f t="shared" si="270"/>
        <v>0.7857142857142857</v>
      </c>
      <c r="K268" s="156">
        <f t="shared" si="271"/>
        <v>69186.363636363632</v>
      </c>
      <c r="L268" s="539"/>
      <c r="M268" s="226" t="s">
        <v>123</v>
      </c>
      <c r="N268" s="121">
        <v>32</v>
      </c>
      <c r="O268" s="130">
        <v>21</v>
      </c>
      <c r="P268" s="130">
        <v>1338460</v>
      </c>
      <c r="Q268" s="131">
        <f t="shared" si="261"/>
        <v>0.23076923076923078</v>
      </c>
      <c r="R268" s="131">
        <f t="shared" si="272"/>
        <v>0.65625</v>
      </c>
      <c r="S268" s="125">
        <f t="shared" si="273"/>
        <v>63736.190476190473</v>
      </c>
      <c r="T268" s="539"/>
      <c r="U268" s="226" t="s">
        <v>123</v>
      </c>
      <c r="V268" s="121">
        <v>2046</v>
      </c>
      <c r="W268" s="130">
        <v>1509</v>
      </c>
      <c r="X268" s="130">
        <v>121057530</v>
      </c>
      <c r="Y268" s="131">
        <f t="shared" si="262"/>
        <v>0.2822143257901627</v>
      </c>
      <c r="Z268" s="131">
        <f t="shared" si="274"/>
        <v>0.73753665689149561</v>
      </c>
      <c r="AA268" s="130">
        <f t="shared" si="275"/>
        <v>80223.677932405568</v>
      </c>
      <c r="AB268" s="539"/>
      <c r="AC268" s="226" t="s">
        <v>123</v>
      </c>
      <c r="AD268" s="121">
        <v>1747</v>
      </c>
      <c r="AE268" s="130">
        <v>1237</v>
      </c>
      <c r="AF268" s="130">
        <v>103396830</v>
      </c>
      <c r="AG268" s="131">
        <f t="shared" si="263"/>
        <v>0.28976341063480909</v>
      </c>
      <c r="AH268" s="131">
        <f t="shared" si="276"/>
        <v>0.70807097882083569</v>
      </c>
      <c r="AI268" s="125">
        <f t="shared" si="277"/>
        <v>83586.766370250611</v>
      </c>
      <c r="AJ268" s="539"/>
      <c r="AK268" s="226" t="s">
        <v>123</v>
      </c>
      <c r="AL268" s="121">
        <v>1084</v>
      </c>
      <c r="AM268" s="130">
        <v>743</v>
      </c>
      <c r="AN268" s="130">
        <v>65705610</v>
      </c>
      <c r="AO268" s="131">
        <f t="shared" si="264"/>
        <v>0.236323155216285</v>
      </c>
      <c r="AP268" s="131">
        <f t="shared" si="278"/>
        <v>0.68542435424354242</v>
      </c>
      <c r="AQ268" s="125">
        <f t="shared" si="279"/>
        <v>88432.853297442794</v>
      </c>
      <c r="AR268" s="539"/>
      <c r="AS268" s="226" t="s">
        <v>123</v>
      </c>
      <c r="AT268" s="121">
        <v>467</v>
      </c>
      <c r="AU268" s="130">
        <v>300</v>
      </c>
      <c r="AV268" s="130">
        <v>28059640</v>
      </c>
      <c r="AW268" s="131">
        <f t="shared" si="265"/>
        <v>0.17045454545454544</v>
      </c>
      <c r="AX268" s="131">
        <f t="shared" si="280"/>
        <v>0.64239828693790146</v>
      </c>
      <c r="AY268" s="130">
        <f t="shared" si="281"/>
        <v>93532.133333333331</v>
      </c>
      <c r="AZ268" s="539"/>
      <c r="BA268" s="226" t="s">
        <v>123</v>
      </c>
      <c r="BB268" s="121">
        <v>153</v>
      </c>
      <c r="BC268" s="130">
        <v>90</v>
      </c>
      <c r="BD268" s="130">
        <v>9337740</v>
      </c>
      <c r="BE268" s="131">
        <f t="shared" si="266"/>
        <v>0.11264080100125157</v>
      </c>
      <c r="BF268" s="131">
        <f t="shared" si="282"/>
        <v>0.58823529411764708</v>
      </c>
      <c r="BG268" s="156">
        <f t="shared" si="283"/>
        <v>103752.66666666667</v>
      </c>
      <c r="BH268" s="539"/>
      <c r="BI268" s="226" t="s">
        <v>123</v>
      </c>
      <c r="BJ268" s="121">
        <f t="shared" si="284"/>
        <v>5543</v>
      </c>
      <c r="BK268" s="130">
        <f t="shared" si="268"/>
        <v>3911</v>
      </c>
      <c r="BL268" s="130">
        <f t="shared" si="269"/>
        <v>329656860</v>
      </c>
      <c r="BM268" s="131">
        <f t="shared" si="267"/>
        <v>0.25323750323750321</v>
      </c>
      <c r="BN268" s="131">
        <f t="shared" si="285"/>
        <v>0.70557459859281979</v>
      </c>
      <c r="BO268" s="130">
        <f t="shared" si="286"/>
        <v>84289.659933520845</v>
      </c>
      <c r="BP268" s="182"/>
    </row>
    <row r="269" spans="2:68" s="75" customFormat="1">
      <c r="B269" s="546"/>
      <c r="C269" s="547"/>
      <c r="D269" s="539"/>
      <c r="E269" s="226" t="s">
        <v>124</v>
      </c>
      <c r="F269" s="121">
        <v>7</v>
      </c>
      <c r="G269" s="130">
        <v>6</v>
      </c>
      <c r="H269" s="130">
        <v>384710</v>
      </c>
      <c r="I269" s="131">
        <f t="shared" si="260"/>
        <v>0.17647058823529413</v>
      </c>
      <c r="J269" s="131">
        <f t="shared" si="270"/>
        <v>0.8571428571428571</v>
      </c>
      <c r="K269" s="156">
        <f t="shared" si="271"/>
        <v>64118.333333333336</v>
      </c>
      <c r="L269" s="539"/>
      <c r="M269" s="226" t="s">
        <v>124</v>
      </c>
      <c r="N269" s="121">
        <v>12</v>
      </c>
      <c r="O269" s="130">
        <v>6</v>
      </c>
      <c r="P269" s="130">
        <v>819280</v>
      </c>
      <c r="Q269" s="131">
        <f t="shared" si="261"/>
        <v>6.5934065934065936E-2</v>
      </c>
      <c r="R269" s="131">
        <f t="shared" si="272"/>
        <v>0.5</v>
      </c>
      <c r="S269" s="125">
        <f t="shared" si="273"/>
        <v>136546.66666666666</v>
      </c>
      <c r="T269" s="539"/>
      <c r="U269" s="226" t="s">
        <v>124</v>
      </c>
      <c r="V269" s="121">
        <v>409</v>
      </c>
      <c r="W269" s="130">
        <v>288</v>
      </c>
      <c r="X269" s="130">
        <v>28934290</v>
      </c>
      <c r="Y269" s="131">
        <f t="shared" si="262"/>
        <v>5.3861978679633438E-2</v>
      </c>
      <c r="Z269" s="131">
        <f t="shared" si="274"/>
        <v>0.70415647921760394</v>
      </c>
      <c r="AA269" s="130">
        <f t="shared" si="275"/>
        <v>100466.28472222222</v>
      </c>
      <c r="AB269" s="539"/>
      <c r="AC269" s="226" t="s">
        <v>124</v>
      </c>
      <c r="AD269" s="121">
        <v>470</v>
      </c>
      <c r="AE269" s="130">
        <v>309</v>
      </c>
      <c r="AF269" s="130">
        <v>25381830</v>
      </c>
      <c r="AG269" s="131">
        <f t="shared" si="263"/>
        <v>7.2382290934645113E-2</v>
      </c>
      <c r="AH269" s="131">
        <f t="shared" si="276"/>
        <v>0.6574468085106383</v>
      </c>
      <c r="AI269" s="125">
        <f t="shared" si="277"/>
        <v>82141.844660194169</v>
      </c>
      <c r="AJ269" s="539"/>
      <c r="AK269" s="226" t="s">
        <v>124</v>
      </c>
      <c r="AL269" s="121">
        <v>381</v>
      </c>
      <c r="AM269" s="130">
        <v>259</v>
      </c>
      <c r="AN269" s="130">
        <v>24338560</v>
      </c>
      <c r="AO269" s="131">
        <f t="shared" si="264"/>
        <v>8.2379134860050884E-2</v>
      </c>
      <c r="AP269" s="131">
        <f t="shared" si="278"/>
        <v>0.67979002624671914</v>
      </c>
      <c r="AQ269" s="125">
        <f t="shared" si="279"/>
        <v>93971.274131274127</v>
      </c>
      <c r="AR269" s="539"/>
      <c r="AS269" s="226" t="s">
        <v>124</v>
      </c>
      <c r="AT269" s="121">
        <v>258</v>
      </c>
      <c r="AU269" s="130">
        <v>157</v>
      </c>
      <c r="AV269" s="130">
        <v>14727560</v>
      </c>
      <c r="AW269" s="131">
        <f t="shared" si="265"/>
        <v>8.9204545454545453E-2</v>
      </c>
      <c r="AX269" s="131">
        <f t="shared" si="280"/>
        <v>0.60852713178294571</v>
      </c>
      <c r="AY269" s="130">
        <f t="shared" si="281"/>
        <v>93806.114649681535</v>
      </c>
      <c r="AZ269" s="539"/>
      <c r="BA269" s="226" t="s">
        <v>124</v>
      </c>
      <c r="BB269" s="121">
        <v>112</v>
      </c>
      <c r="BC269" s="130">
        <v>74</v>
      </c>
      <c r="BD269" s="130">
        <v>9085860</v>
      </c>
      <c r="BE269" s="131">
        <f t="shared" si="266"/>
        <v>9.2615769712140181E-2</v>
      </c>
      <c r="BF269" s="131">
        <f t="shared" si="282"/>
        <v>0.6607142857142857</v>
      </c>
      <c r="BG269" s="156">
        <f t="shared" si="283"/>
        <v>122781.89189189189</v>
      </c>
      <c r="BH269" s="539"/>
      <c r="BI269" s="226" t="s">
        <v>124</v>
      </c>
      <c r="BJ269" s="121">
        <f t="shared" si="284"/>
        <v>1649</v>
      </c>
      <c r="BK269" s="130">
        <f t="shared" si="268"/>
        <v>1099</v>
      </c>
      <c r="BL269" s="130">
        <f t="shared" si="269"/>
        <v>103672090</v>
      </c>
      <c r="BM269" s="131">
        <f t="shared" si="267"/>
        <v>7.1160321160321158E-2</v>
      </c>
      <c r="BN269" s="131">
        <f t="shared" si="285"/>
        <v>0.66646452395391143</v>
      </c>
      <c r="BO269" s="130">
        <f t="shared" si="286"/>
        <v>94333.111919927207</v>
      </c>
      <c r="BP269" s="182"/>
    </row>
    <row r="270" spans="2:68" s="75" customFormat="1">
      <c r="B270" s="546"/>
      <c r="C270" s="547"/>
      <c r="D270" s="539"/>
      <c r="E270" s="223" t="s">
        <v>117</v>
      </c>
      <c r="F270" s="123">
        <v>2</v>
      </c>
      <c r="G270" s="134">
        <v>1</v>
      </c>
      <c r="H270" s="134">
        <v>14070</v>
      </c>
      <c r="I270" s="135">
        <f t="shared" si="260"/>
        <v>2.9411764705882353E-2</v>
      </c>
      <c r="J270" s="135">
        <f t="shared" si="270"/>
        <v>0.5</v>
      </c>
      <c r="K270" s="176">
        <f t="shared" si="271"/>
        <v>14070</v>
      </c>
      <c r="L270" s="539"/>
      <c r="M270" s="223" t="s">
        <v>117</v>
      </c>
      <c r="N270" s="123">
        <v>2</v>
      </c>
      <c r="O270" s="134">
        <v>1</v>
      </c>
      <c r="P270" s="134">
        <v>32500</v>
      </c>
      <c r="Q270" s="135">
        <f t="shared" si="261"/>
        <v>1.098901098901099E-2</v>
      </c>
      <c r="R270" s="135">
        <f t="shared" si="272"/>
        <v>0.5</v>
      </c>
      <c r="S270" s="127">
        <f t="shared" si="273"/>
        <v>32500</v>
      </c>
      <c r="T270" s="539"/>
      <c r="U270" s="223" t="s">
        <v>117</v>
      </c>
      <c r="V270" s="123">
        <v>489</v>
      </c>
      <c r="W270" s="134">
        <v>315</v>
      </c>
      <c r="X270" s="134">
        <v>21915210</v>
      </c>
      <c r="Y270" s="135">
        <f t="shared" si="262"/>
        <v>5.8911539180849078E-2</v>
      </c>
      <c r="Z270" s="135">
        <f t="shared" si="274"/>
        <v>0.64417177914110424</v>
      </c>
      <c r="AA270" s="134">
        <f t="shared" si="275"/>
        <v>69572.095238095237</v>
      </c>
      <c r="AB270" s="539"/>
      <c r="AC270" s="223" t="s">
        <v>117</v>
      </c>
      <c r="AD270" s="123">
        <v>230</v>
      </c>
      <c r="AE270" s="134">
        <v>148</v>
      </c>
      <c r="AF270" s="134">
        <v>14663310</v>
      </c>
      <c r="AG270" s="135">
        <f t="shared" si="263"/>
        <v>3.4668540641836498E-2</v>
      </c>
      <c r="AH270" s="135">
        <f t="shared" si="276"/>
        <v>0.64347826086956517</v>
      </c>
      <c r="AI270" s="127">
        <f t="shared" si="277"/>
        <v>99076.41891891892</v>
      </c>
      <c r="AJ270" s="539"/>
      <c r="AK270" s="223" t="s">
        <v>117</v>
      </c>
      <c r="AL270" s="123">
        <v>157</v>
      </c>
      <c r="AM270" s="134">
        <v>96</v>
      </c>
      <c r="AN270" s="134">
        <v>11590620</v>
      </c>
      <c r="AO270" s="135">
        <f t="shared" si="264"/>
        <v>3.0534351145038167E-2</v>
      </c>
      <c r="AP270" s="135">
        <f t="shared" si="278"/>
        <v>0.61146496815286622</v>
      </c>
      <c r="AQ270" s="127">
        <f t="shared" si="279"/>
        <v>120735.625</v>
      </c>
      <c r="AR270" s="539"/>
      <c r="AS270" s="223" t="s">
        <v>117</v>
      </c>
      <c r="AT270" s="123">
        <v>70</v>
      </c>
      <c r="AU270" s="134">
        <v>47</v>
      </c>
      <c r="AV270" s="134">
        <v>8443830</v>
      </c>
      <c r="AW270" s="135">
        <f t="shared" si="265"/>
        <v>2.6704545454545453E-2</v>
      </c>
      <c r="AX270" s="135">
        <f t="shared" si="280"/>
        <v>0.67142857142857137</v>
      </c>
      <c r="AY270" s="134">
        <f t="shared" si="281"/>
        <v>179655.95744680852</v>
      </c>
      <c r="AZ270" s="539"/>
      <c r="BA270" s="223" t="s">
        <v>117</v>
      </c>
      <c r="BB270" s="123">
        <v>46</v>
      </c>
      <c r="BC270" s="134">
        <v>27</v>
      </c>
      <c r="BD270" s="134">
        <v>3826280</v>
      </c>
      <c r="BE270" s="135">
        <f t="shared" si="266"/>
        <v>3.3792240300375469E-2</v>
      </c>
      <c r="BF270" s="135">
        <f t="shared" si="282"/>
        <v>0.58695652173913049</v>
      </c>
      <c r="BG270" s="176">
        <f t="shared" si="283"/>
        <v>141714.07407407407</v>
      </c>
      <c r="BH270" s="539"/>
      <c r="BI270" s="223" t="s">
        <v>117</v>
      </c>
      <c r="BJ270" s="123">
        <f t="shared" si="284"/>
        <v>996</v>
      </c>
      <c r="BK270" s="134">
        <f t="shared" si="268"/>
        <v>635</v>
      </c>
      <c r="BL270" s="134">
        <f t="shared" si="269"/>
        <v>60485820</v>
      </c>
      <c r="BM270" s="135">
        <f t="shared" si="267"/>
        <v>4.1116291116291115E-2</v>
      </c>
      <c r="BN270" s="135">
        <f t="shared" si="285"/>
        <v>0.6375502008032129</v>
      </c>
      <c r="BO270" s="134">
        <f t="shared" si="286"/>
        <v>95253.259842519692</v>
      </c>
      <c r="BP270" s="182"/>
    </row>
    <row r="271" spans="2:68" s="75" customFormat="1">
      <c r="B271" s="546">
        <v>25</v>
      </c>
      <c r="C271" s="547" t="s">
        <v>84</v>
      </c>
      <c r="D271" s="539">
        <f>BS32</f>
        <v>14</v>
      </c>
      <c r="E271" s="224" t="s">
        <v>104</v>
      </c>
      <c r="F271" s="120">
        <v>4</v>
      </c>
      <c r="G271" s="128">
        <v>4</v>
      </c>
      <c r="H271" s="128">
        <v>916040</v>
      </c>
      <c r="I271" s="129">
        <f>IFERROR(G271/$D$271,"-")</f>
        <v>0.2857142857142857</v>
      </c>
      <c r="J271" s="129">
        <f t="shared" si="270"/>
        <v>1</v>
      </c>
      <c r="K271" s="155">
        <f t="shared" si="271"/>
        <v>229010</v>
      </c>
      <c r="L271" s="539">
        <f>BT32</f>
        <v>36</v>
      </c>
      <c r="M271" s="224" t="s">
        <v>104</v>
      </c>
      <c r="N271" s="120">
        <v>18</v>
      </c>
      <c r="O271" s="128">
        <v>10</v>
      </c>
      <c r="P271" s="128">
        <v>1278830</v>
      </c>
      <c r="Q271" s="129">
        <f>IFERROR(O271/$L$271,"-")</f>
        <v>0.27777777777777779</v>
      </c>
      <c r="R271" s="129">
        <f t="shared" si="272"/>
        <v>0.55555555555555558</v>
      </c>
      <c r="S271" s="124">
        <f t="shared" si="273"/>
        <v>127883</v>
      </c>
      <c r="T271" s="539">
        <f>BU32</f>
        <v>3508</v>
      </c>
      <c r="U271" s="224" t="s">
        <v>104</v>
      </c>
      <c r="V271" s="120">
        <v>1534</v>
      </c>
      <c r="W271" s="128">
        <v>1028</v>
      </c>
      <c r="X271" s="128">
        <v>76364540</v>
      </c>
      <c r="Y271" s="129">
        <f>IFERROR(W271/$T$271,"-")</f>
        <v>0.29304446978335236</v>
      </c>
      <c r="Z271" s="129">
        <f t="shared" si="274"/>
        <v>0.6701434159061278</v>
      </c>
      <c r="AA271" s="128">
        <f t="shared" si="275"/>
        <v>74284.571984435795</v>
      </c>
      <c r="AB271" s="539">
        <f>BV32</f>
        <v>3035</v>
      </c>
      <c r="AC271" s="224" t="s">
        <v>104</v>
      </c>
      <c r="AD271" s="120">
        <v>1390</v>
      </c>
      <c r="AE271" s="128">
        <v>948</v>
      </c>
      <c r="AF271" s="128">
        <v>86709470</v>
      </c>
      <c r="AG271" s="129">
        <f>IFERROR(AE271/$AB$271,"-")</f>
        <v>0.31235584843492586</v>
      </c>
      <c r="AH271" s="129">
        <f t="shared" si="276"/>
        <v>0.68201438848920859</v>
      </c>
      <c r="AI271" s="124">
        <f t="shared" si="277"/>
        <v>91465.685654008441</v>
      </c>
      <c r="AJ271" s="539">
        <f>BW32</f>
        <v>2163</v>
      </c>
      <c r="AK271" s="224" t="s">
        <v>104</v>
      </c>
      <c r="AL271" s="120">
        <v>958</v>
      </c>
      <c r="AM271" s="128">
        <v>612</v>
      </c>
      <c r="AN271" s="128">
        <v>49873380</v>
      </c>
      <c r="AO271" s="129">
        <f>IFERROR(AM271/$AJ$271,"-")</f>
        <v>0.28294036061026351</v>
      </c>
      <c r="AP271" s="129">
        <f t="shared" si="278"/>
        <v>0.63883089770354906</v>
      </c>
      <c r="AQ271" s="124">
        <f t="shared" si="279"/>
        <v>81492.450980392154</v>
      </c>
      <c r="AR271" s="539">
        <f>BX32</f>
        <v>1284</v>
      </c>
      <c r="AS271" s="224" t="s">
        <v>104</v>
      </c>
      <c r="AT271" s="120">
        <v>489</v>
      </c>
      <c r="AU271" s="128">
        <v>287</v>
      </c>
      <c r="AV271" s="128">
        <v>26564950</v>
      </c>
      <c r="AW271" s="129">
        <f>IFERROR(AU271/$AR$271,"-")</f>
        <v>0.2235202492211838</v>
      </c>
      <c r="AX271" s="129">
        <f t="shared" si="280"/>
        <v>0.58691206543967278</v>
      </c>
      <c r="AY271" s="128">
        <f t="shared" si="281"/>
        <v>92560.801393728223</v>
      </c>
      <c r="AZ271" s="539">
        <f>BY32</f>
        <v>646</v>
      </c>
      <c r="BA271" s="224" t="s">
        <v>104</v>
      </c>
      <c r="BB271" s="120">
        <v>171</v>
      </c>
      <c r="BC271" s="128">
        <v>97</v>
      </c>
      <c r="BD271" s="128">
        <v>9842060</v>
      </c>
      <c r="BE271" s="129">
        <f>IFERROR(BC271/$AZ$271,"-")</f>
        <v>0.15015479876160992</v>
      </c>
      <c r="BF271" s="129">
        <f t="shared" si="282"/>
        <v>0.56725146198830412</v>
      </c>
      <c r="BG271" s="155">
        <f t="shared" si="283"/>
        <v>101464.53608247422</v>
      </c>
      <c r="BH271" s="539">
        <f>BZ32</f>
        <v>10686</v>
      </c>
      <c r="BI271" s="224" t="s">
        <v>104</v>
      </c>
      <c r="BJ271" s="120">
        <f t="shared" si="284"/>
        <v>4564</v>
      </c>
      <c r="BK271" s="128">
        <f t="shared" si="268"/>
        <v>2986</v>
      </c>
      <c r="BL271" s="128">
        <f t="shared" si="269"/>
        <v>251549270</v>
      </c>
      <c r="BM271" s="129">
        <f>IFERROR(BK271/$BH$271,"-")</f>
        <v>0.27943103125584878</v>
      </c>
      <c r="BN271" s="129">
        <f t="shared" si="285"/>
        <v>0.65425065731814203</v>
      </c>
      <c r="BO271" s="128">
        <f t="shared" si="286"/>
        <v>84242.890154052249</v>
      </c>
      <c r="BP271" s="182"/>
    </row>
    <row r="272" spans="2:68" s="75" customFormat="1">
      <c r="B272" s="546"/>
      <c r="C272" s="547"/>
      <c r="D272" s="539"/>
      <c r="E272" s="225" t="s">
        <v>136</v>
      </c>
      <c r="F272" s="121">
        <v>1</v>
      </c>
      <c r="G272" s="130">
        <v>1</v>
      </c>
      <c r="H272" s="130">
        <v>138070</v>
      </c>
      <c r="I272" s="131">
        <f t="shared" ref="I272:I281" si="287">IFERROR(G272/$D$271,"-")</f>
        <v>7.1428571428571425E-2</v>
      </c>
      <c r="J272" s="131">
        <f t="shared" si="270"/>
        <v>1</v>
      </c>
      <c r="K272" s="156">
        <f t="shared" si="271"/>
        <v>138070</v>
      </c>
      <c r="L272" s="539"/>
      <c r="M272" s="225" t="s">
        <v>136</v>
      </c>
      <c r="N272" s="121">
        <v>14</v>
      </c>
      <c r="O272" s="130">
        <v>9</v>
      </c>
      <c r="P272" s="130">
        <v>1203880</v>
      </c>
      <c r="Q272" s="131">
        <f t="shared" ref="Q272:Q281" si="288">IFERROR(O272/$L$271,"-")</f>
        <v>0.25</v>
      </c>
      <c r="R272" s="131">
        <f t="shared" si="272"/>
        <v>0.6428571428571429</v>
      </c>
      <c r="S272" s="125">
        <f t="shared" si="273"/>
        <v>133764.44444444444</v>
      </c>
      <c r="T272" s="539"/>
      <c r="U272" s="225" t="s">
        <v>136</v>
      </c>
      <c r="V272" s="121">
        <v>1510</v>
      </c>
      <c r="W272" s="130">
        <v>1019</v>
      </c>
      <c r="X272" s="130">
        <v>73328290</v>
      </c>
      <c r="Y272" s="131">
        <f t="shared" ref="Y272:Y281" si="289">IFERROR(W272/$T$271,"-")</f>
        <v>0.29047890535917903</v>
      </c>
      <c r="Z272" s="131">
        <f t="shared" si="274"/>
        <v>0.6748344370860927</v>
      </c>
      <c r="AA272" s="130">
        <f t="shared" si="275"/>
        <v>71961.03042198233</v>
      </c>
      <c r="AB272" s="539"/>
      <c r="AC272" s="225" t="s">
        <v>136</v>
      </c>
      <c r="AD272" s="121">
        <v>1262</v>
      </c>
      <c r="AE272" s="130">
        <v>876</v>
      </c>
      <c r="AF272" s="130">
        <v>79708020</v>
      </c>
      <c r="AG272" s="131">
        <f t="shared" ref="AG272:AG281" si="290">IFERROR(AE272/$AB$271,"-")</f>
        <v>0.28863261943986818</v>
      </c>
      <c r="AH272" s="131">
        <f t="shared" si="276"/>
        <v>0.69413629160063395</v>
      </c>
      <c r="AI272" s="125">
        <f t="shared" si="277"/>
        <v>90990.890410958906</v>
      </c>
      <c r="AJ272" s="539"/>
      <c r="AK272" s="225" t="s">
        <v>136</v>
      </c>
      <c r="AL272" s="121">
        <v>796</v>
      </c>
      <c r="AM272" s="130">
        <v>526</v>
      </c>
      <c r="AN272" s="130">
        <v>42361010</v>
      </c>
      <c r="AO272" s="131">
        <f t="shared" ref="AO272:AO281" si="291">IFERROR(AM272/$AJ$271,"-")</f>
        <v>0.24318076745261211</v>
      </c>
      <c r="AP272" s="131">
        <f t="shared" si="278"/>
        <v>0.66080402010050254</v>
      </c>
      <c r="AQ272" s="125">
        <f t="shared" si="279"/>
        <v>80534.239543726231</v>
      </c>
      <c r="AR272" s="539"/>
      <c r="AS272" s="225" t="s">
        <v>136</v>
      </c>
      <c r="AT272" s="121">
        <v>401</v>
      </c>
      <c r="AU272" s="130">
        <v>235</v>
      </c>
      <c r="AV272" s="130">
        <v>19220480</v>
      </c>
      <c r="AW272" s="131">
        <f t="shared" ref="AW272:AW281" si="292">IFERROR(AU272/$AR$271,"-")</f>
        <v>0.18302180685358255</v>
      </c>
      <c r="AX272" s="131">
        <f t="shared" si="280"/>
        <v>0.58603491271820451</v>
      </c>
      <c r="AY272" s="130">
        <f t="shared" si="281"/>
        <v>81789.276595744683</v>
      </c>
      <c r="AZ272" s="539"/>
      <c r="BA272" s="225" t="s">
        <v>136</v>
      </c>
      <c r="BB272" s="121">
        <v>108</v>
      </c>
      <c r="BC272" s="130">
        <v>65</v>
      </c>
      <c r="BD272" s="130">
        <v>7054850</v>
      </c>
      <c r="BE272" s="131">
        <f t="shared" ref="BE272:BE281" si="293">IFERROR(BC272/$AZ$271,"-")</f>
        <v>0.10061919504643962</v>
      </c>
      <c r="BF272" s="131">
        <f t="shared" si="282"/>
        <v>0.60185185185185186</v>
      </c>
      <c r="BG272" s="156">
        <f t="shared" si="283"/>
        <v>108536.15384615384</v>
      </c>
      <c r="BH272" s="539"/>
      <c r="BI272" s="225" t="s">
        <v>136</v>
      </c>
      <c r="BJ272" s="121">
        <f t="shared" si="284"/>
        <v>4092</v>
      </c>
      <c r="BK272" s="130">
        <f t="shared" si="268"/>
        <v>2731</v>
      </c>
      <c r="BL272" s="130">
        <f t="shared" si="269"/>
        <v>223014600</v>
      </c>
      <c r="BM272" s="131">
        <f t="shared" ref="BM272:BM281" si="294">IFERROR(BK272/$BH$271,"-")</f>
        <v>0.25556803294029573</v>
      </c>
      <c r="BN272" s="131">
        <f t="shared" si="285"/>
        <v>0.66739980449657865</v>
      </c>
      <c r="BO272" s="130">
        <f t="shared" si="286"/>
        <v>81660.417429512992</v>
      </c>
      <c r="BP272" s="182"/>
    </row>
    <row r="273" spans="2:68" s="75" customFormat="1">
      <c r="B273" s="546"/>
      <c r="C273" s="547"/>
      <c r="D273" s="539"/>
      <c r="E273" s="226" t="s">
        <v>103</v>
      </c>
      <c r="F273" s="121">
        <v>5</v>
      </c>
      <c r="G273" s="130">
        <v>2</v>
      </c>
      <c r="H273" s="130">
        <v>443860</v>
      </c>
      <c r="I273" s="131">
        <f t="shared" si="287"/>
        <v>0.14285714285714285</v>
      </c>
      <c r="J273" s="131">
        <f t="shared" si="270"/>
        <v>0.4</v>
      </c>
      <c r="K273" s="156">
        <f t="shared" si="271"/>
        <v>221930</v>
      </c>
      <c r="L273" s="539"/>
      <c r="M273" s="226" t="s">
        <v>103</v>
      </c>
      <c r="N273" s="121">
        <v>21</v>
      </c>
      <c r="O273" s="130">
        <v>13</v>
      </c>
      <c r="P273" s="130">
        <v>1395220</v>
      </c>
      <c r="Q273" s="131">
        <f t="shared" si="288"/>
        <v>0.3611111111111111</v>
      </c>
      <c r="R273" s="131">
        <f t="shared" si="272"/>
        <v>0.61904761904761907</v>
      </c>
      <c r="S273" s="125">
        <f t="shared" si="273"/>
        <v>107324.61538461539</v>
      </c>
      <c r="T273" s="539"/>
      <c r="U273" s="226" t="s">
        <v>103</v>
      </c>
      <c r="V273" s="121">
        <v>1891</v>
      </c>
      <c r="W273" s="130">
        <v>1245</v>
      </c>
      <c r="X273" s="130">
        <v>90881750</v>
      </c>
      <c r="Y273" s="131">
        <f t="shared" si="289"/>
        <v>0.35490307867730903</v>
      </c>
      <c r="Z273" s="131">
        <f t="shared" si="274"/>
        <v>0.65838180856689588</v>
      </c>
      <c r="AA273" s="130">
        <f t="shared" si="275"/>
        <v>72997.389558232928</v>
      </c>
      <c r="AB273" s="539"/>
      <c r="AC273" s="226" t="s">
        <v>103</v>
      </c>
      <c r="AD273" s="121">
        <v>1768</v>
      </c>
      <c r="AE273" s="130">
        <v>1205</v>
      </c>
      <c r="AF273" s="130">
        <v>105674060</v>
      </c>
      <c r="AG273" s="131">
        <f t="shared" si="290"/>
        <v>0.39703459637561778</v>
      </c>
      <c r="AH273" s="131">
        <f t="shared" si="276"/>
        <v>0.6815610859728507</v>
      </c>
      <c r="AI273" s="125">
        <f t="shared" si="277"/>
        <v>87696.3153526971</v>
      </c>
      <c r="AJ273" s="539"/>
      <c r="AK273" s="226" t="s">
        <v>103</v>
      </c>
      <c r="AL273" s="121">
        <v>1245</v>
      </c>
      <c r="AM273" s="130">
        <v>778</v>
      </c>
      <c r="AN273" s="130">
        <v>64544080</v>
      </c>
      <c r="AO273" s="131">
        <f t="shared" si="291"/>
        <v>0.35968562182154418</v>
      </c>
      <c r="AP273" s="131">
        <f t="shared" si="278"/>
        <v>0.62489959839357434</v>
      </c>
      <c r="AQ273" s="125">
        <f t="shared" si="279"/>
        <v>82961.542416452445</v>
      </c>
      <c r="AR273" s="539"/>
      <c r="AS273" s="226" t="s">
        <v>103</v>
      </c>
      <c r="AT273" s="121">
        <v>716</v>
      </c>
      <c r="AU273" s="130">
        <v>408</v>
      </c>
      <c r="AV273" s="130">
        <v>38206610</v>
      </c>
      <c r="AW273" s="131">
        <f t="shared" si="292"/>
        <v>0.31775700934579437</v>
      </c>
      <c r="AX273" s="131">
        <f t="shared" si="280"/>
        <v>0.56983240223463683</v>
      </c>
      <c r="AY273" s="130">
        <f t="shared" si="281"/>
        <v>93643.651960784307</v>
      </c>
      <c r="AZ273" s="539"/>
      <c r="BA273" s="226" t="s">
        <v>103</v>
      </c>
      <c r="BB273" s="121">
        <v>273</v>
      </c>
      <c r="BC273" s="130">
        <v>157</v>
      </c>
      <c r="BD273" s="130">
        <v>17114620</v>
      </c>
      <c r="BE273" s="131">
        <f t="shared" si="293"/>
        <v>0.24303405572755418</v>
      </c>
      <c r="BF273" s="131">
        <f t="shared" si="282"/>
        <v>0.57509157509157505</v>
      </c>
      <c r="BG273" s="156">
        <f t="shared" si="283"/>
        <v>109010.31847133758</v>
      </c>
      <c r="BH273" s="539"/>
      <c r="BI273" s="226" t="s">
        <v>103</v>
      </c>
      <c r="BJ273" s="121">
        <f t="shared" si="284"/>
        <v>5919</v>
      </c>
      <c r="BK273" s="130">
        <f t="shared" si="268"/>
        <v>3808</v>
      </c>
      <c r="BL273" s="130">
        <f t="shared" si="269"/>
        <v>318260200</v>
      </c>
      <c r="BM273" s="131">
        <f t="shared" si="294"/>
        <v>0.35635410817892571</v>
      </c>
      <c r="BN273" s="131">
        <f t="shared" si="285"/>
        <v>0.64335191755364085</v>
      </c>
      <c r="BO273" s="130">
        <f t="shared" si="286"/>
        <v>83576.733193277309</v>
      </c>
      <c r="BP273" s="182"/>
    </row>
    <row r="274" spans="2:68" s="75" customFormat="1">
      <c r="B274" s="546"/>
      <c r="C274" s="547"/>
      <c r="D274" s="539"/>
      <c r="E274" s="226" t="s">
        <v>106</v>
      </c>
      <c r="F274" s="121">
        <v>4</v>
      </c>
      <c r="G274" s="130">
        <v>3</v>
      </c>
      <c r="H274" s="130">
        <v>485620</v>
      </c>
      <c r="I274" s="131">
        <f t="shared" si="287"/>
        <v>0.21428571428571427</v>
      </c>
      <c r="J274" s="131">
        <f t="shared" si="270"/>
        <v>0.75</v>
      </c>
      <c r="K274" s="156">
        <f t="shared" si="271"/>
        <v>161873.33333333334</v>
      </c>
      <c r="L274" s="539"/>
      <c r="M274" s="226" t="s">
        <v>106</v>
      </c>
      <c r="N274" s="121">
        <v>12</v>
      </c>
      <c r="O274" s="130">
        <v>7</v>
      </c>
      <c r="P274" s="130">
        <v>867160</v>
      </c>
      <c r="Q274" s="131">
        <f t="shared" si="288"/>
        <v>0.19444444444444445</v>
      </c>
      <c r="R274" s="131">
        <f t="shared" si="272"/>
        <v>0.58333333333333337</v>
      </c>
      <c r="S274" s="125">
        <f t="shared" si="273"/>
        <v>123880</v>
      </c>
      <c r="T274" s="539"/>
      <c r="U274" s="226" t="s">
        <v>106</v>
      </c>
      <c r="V274" s="121">
        <v>677</v>
      </c>
      <c r="W274" s="130">
        <v>444</v>
      </c>
      <c r="X274" s="130">
        <v>36506960</v>
      </c>
      <c r="Y274" s="131">
        <f t="shared" si="289"/>
        <v>0.12656784492588369</v>
      </c>
      <c r="Z274" s="131">
        <f t="shared" si="274"/>
        <v>0.65583456425406206</v>
      </c>
      <c r="AA274" s="130">
        <f t="shared" si="275"/>
        <v>82222.882882882885</v>
      </c>
      <c r="AB274" s="539"/>
      <c r="AC274" s="226" t="s">
        <v>106</v>
      </c>
      <c r="AD274" s="121">
        <v>725</v>
      </c>
      <c r="AE274" s="130">
        <v>511</v>
      </c>
      <c r="AF274" s="130">
        <v>49402760</v>
      </c>
      <c r="AG274" s="131">
        <f t="shared" si="290"/>
        <v>0.16836902800658979</v>
      </c>
      <c r="AH274" s="131">
        <f t="shared" si="276"/>
        <v>0.70482758620689656</v>
      </c>
      <c r="AI274" s="125">
        <f t="shared" si="277"/>
        <v>96678.590998043059</v>
      </c>
      <c r="AJ274" s="539"/>
      <c r="AK274" s="226" t="s">
        <v>106</v>
      </c>
      <c r="AL274" s="121">
        <v>531</v>
      </c>
      <c r="AM274" s="130">
        <v>341</v>
      </c>
      <c r="AN274" s="130">
        <v>29260020</v>
      </c>
      <c r="AO274" s="131">
        <f t="shared" si="291"/>
        <v>0.15765141007859454</v>
      </c>
      <c r="AP274" s="131">
        <f t="shared" si="278"/>
        <v>0.64218455743879477</v>
      </c>
      <c r="AQ274" s="125">
        <f t="shared" si="279"/>
        <v>85806.510263929624</v>
      </c>
      <c r="AR274" s="539"/>
      <c r="AS274" s="226" t="s">
        <v>106</v>
      </c>
      <c r="AT274" s="121">
        <v>317</v>
      </c>
      <c r="AU274" s="130">
        <v>179</v>
      </c>
      <c r="AV274" s="130">
        <v>17084390</v>
      </c>
      <c r="AW274" s="131">
        <f t="shared" si="292"/>
        <v>0.13940809968847351</v>
      </c>
      <c r="AX274" s="131">
        <f t="shared" si="280"/>
        <v>0.56466876971608837</v>
      </c>
      <c r="AY274" s="130">
        <f t="shared" si="281"/>
        <v>95443.51955307262</v>
      </c>
      <c r="AZ274" s="539"/>
      <c r="BA274" s="226" t="s">
        <v>106</v>
      </c>
      <c r="BB274" s="121">
        <v>107</v>
      </c>
      <c r="BC274" s="130">
        <v>65</v>
      </c>
      <c r="BD274" s="130">
        <v>7788980</v>
      </c>
      <c r="BE274" s="131">
        <f t="shared" si="293"/>
        <v>0.10061919504643962</v>
      </c>
      <c r="BF274" s="131">
        <f t="shared" si="282"/>
        <v>0.60747663551401865</v>
      </c>
      <c r="BG274" s="156">
        <f t="shared" si="283"/>
        <v>119830.46153846153</v>
      </c>
      <c r="BH274" s="539"/>
      <c r="BI274" s="226" t="s">
        <v>106</v>
      </c>
      <c r="BJ274" s="121">
        <f t="shared" si="284"/>
        <v>2373</v>
      </c>
      <c r="BK274" s="130">
        <f t="shared" si="268"/>
        <v>1550</v>
      </c>
      <c r="BL274" s="130">
        <f t="shared" si="269"/>
        <v>141395890</v>
      </c>
      <c r="BM274" s="131">
        <f t="shared" si="294"/>
        <v>0.14504959760434213</v>
      </c>
      <c r="BN274" s="131">
        <f t="shared" si="285"/>
        <v>0.65318162663295409</v>
      </c>
      <c r="BO274" s="130">
        <f t="shared" si="286"/>
        <v>91223.154838709685</v>
      </c>
      <c r="BP274" s="182"/>
    </row>
    <row r="275" spans="2:68" s="75" customFormat="1">
      <c r="B275" s="546"/>
      <c r="C275" s="547"/>
      <c r="D275" s="539"/>
      <c r="E275" s="226" t="s">
        <v>119</v>
      </c>
      <c r="F275" s="121">
        <v>2</v>
      </c>
      <c r="G275" s="130">
        <v>2</v>
      </c>
      <c r="H275" s="130">
        <v>382150</v>
      </c>
      <c r="I275" s="131">
        <f t="shared" si="287"/>
        <v>0.14285714285714285</v>
      </c>
      <c r="J275" s="131">
        <f t="shared" si="270"/>
        <v>1</v>
      </c>
      <c r="K275" s="156">
        <f t="shared" si="271"/>
        <v>191075</v>
      </c>
      <c r="L275" s="539"/>
      <c r="M275" s="226" t="s">
        <v>119</v>
      </c>
      <c r="N275" s="121">
        <v>9</v>
      </c>
      <c r="O275" s="130">
        <v>6</v>
      </c>
      <c r="P275" s="130">
        <v>1016910</v>
      </c>
      <c r="Q275" s="131">
        <f t="shared" si="288"/>
        <v>0.16666666666666666</v>
      </c>
      <c r="R275" s="131">
        <f t="shared" si="272"/>
        <v>0.66666666666666663</v>
      </c>
      <c r="S275" s="125">
        <f t="shared" si="273"/>
        <v>169485</v>
      </c>
      <c r="T275" s="539"/>
      <c r="U275" s="226" t="s">
        <v>119</v>
      </c>
      <c r="V275" s="121">
        <v>714</v>
      </c>
      <c r="W275" s="130">
        <v>492</v>
      </c>
      <c r="X275" s="130">
        <v>40546440</v>
      </c>
      <c r="Y275" s="131">
        <f t="shared" si="289"/>
        <v>0.1402508551881414</v>
      </c>
      <c r="Z275" s="131">
        <f t="shared" si="274"/>
        <v>0.68907563025210083</v>
      </c>
      <c r="AA275" s="130">
        <f t="shared" si="275"/>
        <v>82411.463414634141</v>
      </c>
      <c r="AB275" s="539"/>
      <c r="AC275" s="226" t="s">
        <v>119</v>
      </c>
      <c r="AD275" s="121">
        <v>772</v>
      </c>
      <c r="AE275" s="130">
        <v>527</v>
      </c>
      <c r="AF275" s="130">
        <v>51041650</v>
      </c>
      <c r="AG275" s="131">
        <f t="shared" si="290"/>
        <v>0.17364085667215814</v>
      </c>
      <c r="AH275" s="131">
        <f t="shared" si="276"/>
        <v>0.68264248704663211</v>
      </c>
      <c r="AI275" s="125">
        <f t="shared" si="277"/>
        <v>96853.225806451606</v>
      </c>
      <c r="AJ275" s="539"/>
      <c r="AK275" s="226" t="s">
        <v>119</v>
      </c>
      <c r="AL275" s="121">
        <v>554</v>
      </c>
      <c r="AM275" s="130">
        <v>368</v>
      </c>
      <c r="AN275" s="130">
        <v>33872250</v>
      </c>
      <c r="AO275" s="131">
        <f t="shared" si="291"/>
        <v>0.1701340730466944</v>
      </c>
      <c r="AP275" s="131">
        <f t="shared" si="278"/>
        <v>0.66425992779783394</v>
      </c>
      <c r="AQ275" s="125">
        <f t="shared" si="279"/>
        <v>92044.157608695648</v>
      </c>
      <c r="AR275" s="539"/>
      <c r="AS275" s="226" t="s">
        <v>119</v>
      </c>
      <c r="AT275" s="121">
        <v>356</v>
      </c>
      <c r="AU275" s="130">
        <v>215</v>
      </c>
      <c r="AV275" s="130">
        <v>19444540</v>
      </c>
      <c r="AW275" s="131">
        <f t="shared" si="292"/>
        <v>0.1674454828660436</v>
      </c>
      <c r="AX275" s="131">
        <f t="shared" si="280"/>
        <v>0.6039325842696629</v>
      </c>
      <c r="AY275" s="130">
        <f t="shared" si="281"/>
        <v>90439.720930232565</v>
      </c>
      <c r="AZ275" s="539"/>
      <c r="BA275" s="226" t="s">
        <v>119</v>
      </c>
      <c r="BB275" s="121">
        <v>119</v>
      </c>
      <c r="BC275" s="130">
        <v>69</v>
      </c>
      <c r="BD275" s="130">
        <v>6649040</v>
      </c>
      <c r="BE275" s="131">
        <f t="shared" si="293"/>
        <v>0.10681114551083591</v>
      </c>
      <c r="BF275" s="131">
        <f t="shared" si="282"/>
        <v>0.57983193277310929</v>
      </c>
      <c r="BG275" s="156">
        <f t="shared" si="283"/>
        <v>96362.89855072464</v>
      </c>
      <c r="BH275" s="539"/>
      <c r="BI275" s="226" t="s">
        <v>119</v>
      </c>
      <c r="BJ275" s="121">
        <f t="shared" si="284"/>
        <v>2526</v>
      </c>
      <c r="BK275" s="130">
        <f t="shared" si="268"/>
        <v>1679</v>
      </c>
      <c r="BL275" s="130">
        <f t="shared" si="269"/>
        <v>152952980</v>
      </c>
      <c r="BM275" s="131">
        <f t="shared" si="294"/>
        <v>0.15712146734044544</v>
      </c>
      <c r="BN275" s="131">
        <f t="shared" si="285"/>
        <v>0.66468725257323835</v>
      </c>
      <c r="BO275" s="130">
        <f t="shared" si="286"/>
        <v>91097.66527695056</v>
      </c>
      <c r="BP275" s="182"/>
    </row>
    <row r="276" spans="2:68" s="75" customFormat="1">
      <c r="B276" s="546"/>
      <c r="C276" s="547"/>
      <c r="D276" s="539"/>
      <c r="E276" s="226" t="s">
        <v>120</v>
      </c>
      <c r="F276" s="121">
        <v>3</v>
      </c>
      <c r="G276" s="130">
        <v>3</v>
      </c>
      <c r="H276" s="130">
        <v>591630</v>
      </c>
      <c r="I276" s="131">
        <f t="shared" si="287"/>
        <v>0.21428571428571427</v>
      </c>
      <c r="J276" s="131">
        <f t="shared" si="270"/>
        <v>1</v>
      </c>
      <c r="K276" s="156">
        <f t="shared" si="271"/>
        <v>197210</v>
      </c>
      <c r="L276" s="539"/>
      <c r="M276" s="226" t="s">
        <v>120</v>
      </c>
      <c r="N276" s="121">
        <v>8</v>
      </c>
      <c r="O276" s="130">
        <v>3</v>
      </c>
      <c r="P276" s="130">
        <v>133730</v>
      </c>
      <c r="Q276" s="131">
        <f t="shared" si="288"/>
        <v>8.3333333333333329E-2</v>
      </c>
      <c r="R276" s="131">
        <f t="shared" si="272"/>
        <v>0.375</v>
      </c>
      <c r="S276" s="125">
        <f t="shared" si="273"/>
        <v>44576.666666666664</v>
      </c>
      <c r="T276" s="539"/>
      <c r="U276" s="226" t="s">
        <v>120</v>
      </c>
      <c r="V276" s="121">
        <v>351</v>
      </c>
      <c r="W276" s="130">
        <v>233</v>
      </c>
      <c r="X276" s="130">
        <v>15095490</v>
      </c>
      <c r="Y276" s="131">
        <f t="shared" si="289"/>
        <v>6.6419612314709234E-2</v>
      </c>
      <c r="Z276" s="131">
        <f t="shared" si="274"/>
        <v>0.66381766381766383</v>
      </c>
      <c r="AA276" s="130">
        <f t="shared" si="275"/>
        <v>64787.510729613736</v>
      </c>
      <c r="AB276" s="539"/>
      <c r="AC276" s="226" t="s">
        <v>120</v>
      </c>
      <c r="AD276" s="121">
        <v>382</v>
      </c>
      <c r="AE276" s="130">
        <v>282</v>
      </c>
      <c r="AF276" s="130">
        <v>21422190</v>
      </c>
      <c r="AG276" s="131">
        <f t="shared" si="290"/>
        <v>9.29159802306425E-2</v>
      </c>
      <c r="AH276" s="131">
        <f t="shared" si="276"/>
        <v>0.73821989528795806</v>
      </c>
      <c r="AI276" s="125">
        <f t="shared" si="277"/>
        <v>75965.212765957447</v>
      </c>
      <c r="AJ276" s="539"/>
      <c r="AK276" s="226" t="s">
        <v>120</v>
      </c>
      <c r="AL276" s="121">
        <v>233</v>
      </c>
      <c r="AM276" s="130">
        <v>159</v>
      </c>
      <c r="AN276" s="130">
        <v>13662070</v>
      </c>
      <c r="AO276" s="131">
        <f t="shared" si="291"/>
        <v>7.3509015256588067E-2</v>
      </c>
      <c r="AP276" s="131">
        <f t="shared" si="278"/>
        <v>0.68240343347639487</v>
      </c>
      <c r="AQ276" s="125">
        <f t="shared" si="279"/>
        <v>85924.968553459126</v>
      </c>
      <c r="AR276" s="539"/>
      <c r="AS276" s="226" t="s">
        <v>120</v>
      </c>
      <c r="AT276" s="121">
        <v>89</v>
      </c>
      <c r="AU276" s="130">
        <v>53</v>
      </c>
      <c r="AV276" s="130">
        <v>4638760</v>
      </c>
      <c r="AW276" s="131">
        <f t="shared" si="292"/>
        <v>4.1277258566978191E-2</v>
      </c>
      <c r="AX276" s="131">
        <f t="shared" si="280"/>
        <v>0.5955056179775281</v>
      </c>
      <c r="AY276" s="130">
        <f t="shared" si="281"/>
        <v>87523.773584905663</v>
      </c>
      <c r="AZ276" s="539"/>
      <c r="BA276" s="226" t="s">
        <v>120</v>
      </c>
      <c r="BB276" s="121">
        <v>29</v>
      </c>
      <c r="BC276" s="130">
        <v>18</v>
      </c>
      <c r="BD276" s="130">
        <v>2736760</v>
      </c>
      <c r="BE276" s="131">
        <f t="shared" si="293"/>
        <v>2.7863777089783281E-2</v>
      </c>
      <c r="BF276" s="131">
        <f t="shared" si="282"/>
        <v>0.62068965517241381</v>
      </c>
      <c r="BG276" s="156">
        <f t="shared" si="283"/>
        <v>152042.22222222222</v>
      </c>
      <c r="BH276" s="539"/>
      <c r="BI276" s="226" t="s">
        <v>120</v>
      </c>
      <c r="BJ276" s="121">
        <f t="shared" si="284"/>
        <v>1095</v>
      </c>
      <c r="BK276" s="130">
        <f t="shared" si="268"/>
        <v>751</v>
      </c>
      <c r="BL276" s="130">
        <f t="shared" si="269"/>
        <v>58280630</v>
      </c>
      <c r="BM276" s="131">
        <f t="shared" si="294"/>
        <v>7.0278869548942538E-2</v>
      </c>
      <c r="BN276" s="131">
        <f t="shared" si="285"/>
        <v>0.68584474885844748</v>
      </c>
      <c r="BO276" s="130">
        <f t="shared" si="286"/>
        <v>77604.03462050599</v>
      </c>
      <c r="BP276" s="182"/>
    </row>
    <row r="277" spans="2:68" s="75" customFormat="1">
      <c r="B277" s="546"/>
      <c r="C277" s="547"/>
      <c r="D277" s="539"/>
      <c r="E277" s="226" t="s">
        <v>121</v>
      </c>
      <c r="F277" s="121">
        <v>3</v>
      </c>
      <c r="G277" s="130">
        <v>3</v>
      </c>
      <c r="H277" s="130">
        <v>440000</v>
      </c>
      <c r="I277" s="131">
        <f t="shared" si="287"/>
        <v>0.21428571428571427</v>
      </c>
      <c r="J277" s="131">
        <f t="shared" si="270"/>
        <v>1</v>
      </c>
      <c r="K277" s="156">
        <f t="shared" si="271"/>
        <v>146666.66666666666</v>
      </c>
      <c r="L277" s="539"/>
      <c r="M277" s="226" t="s">
        <v>121</v>
      </c>
      <c r="N277" s="121">
        <v>7</v>
      </c>
      <c r="O277" s="130">
        <v>3</v>
      </c>
      <c r="P277" s="130">
        <v>549500</v>
      </c>
      <c r="Q277" s="131">
        <f t="shared" si="288"/>
        <v>8.3333333333333329E-2</v>
      </c>
      <c r="R277" s="131">
        <f t="shared" si="272"/>
        <v>0.42857142857142855</v>
      </c>
      <c r="S277" s="125">
        <f t="shared" si="273"/>
        <v>183166.66666666666</v>
      </c>
      <c r="T277" s="539"/>
      <c r="U277" s="226" t="s">
        <v>121</v>
      </c>
      <c r="V277" s="121">
        <v>245</v>
      </c>
      <c r="W277" s="130">
        <v>162</v>
      </c>
      <c r="X277" s="130">
        <v>11504100</v>
      </c>
      <c r="Y277" s="131">
        <f t="shared" si="289"/>
        <v>4.6180159635119726E-2</v>
      </c>
      <c r="Z277" s="131">
        <f t="shared" si="274"/>
        <v>0.66122448979591841</v>
      </c>
      <c r="AA277" s="130">
        <f t="shared" si="275"/>
        <v>71012.962962962964</v>
      </c>
      <c r="AB277" s="539"/>
      <c r="AC277" s="226" t="s">
        <v>121</v>
      </c>
      <c r="AD277" s="121">
        <v>271</v>
      </c>
      <c r="AE277" s="130">
        <v>195</v>
      </c>
      <c r="AF277" s="130">
        <v>15808980</v>
      </c>
      <c r="AG277" s="131">
        <f t="shared" si="290"/>
        <v>6.4250411861614495E-2</v>
      </c>
      <c r="AH277" s="131">
        <f t="shared" si="276"/>
        <v>0.71955719557195574</v>
      </c>
      <c r="AI277" s="125">
        <f t="shared" si="277"/>
        <v>81071.692307692312</v>
      </c>
      <c r="AJ277" s="539"/>
      <c r="AK277" s="226" t="s">
        <v>121</v>
      </c>
      <c r="AL277" s="121">
        <v>248</v>
      </c>
      <c r="AM277" s="130">
        <v>158</v>
      </c>
      <c r="AN277" s="130">
        <v>13152740</v>
      </c>
      <c r="AO277" s="131">
        <f t="shared" si="291"/>
        <v>7.3046694405917711E-2</v>
      </c>
      <c r="AP277" s="131">
        <f t="shared" si="278"/>
        <v>0.63709677419354838</v>
      </c>
      <c r="AQ277" s="125">
        <f t="shared" si="279"/>
        <v>83245.189873417723</v>
      </c>
      <c r="AR277" s="539"/>
      <c r="AS277" s="226" t="s">
        <v>121</v>
      </c>
      <c r="AT277" s="121">
        <v>147</v>
      </c>
      <c r="AU277" s="130">
        <v>83</v>
      </c>
      <c r="AV277" s="130">
        <v>8658330</v>
      </c>
      <c r="AW277" s="131">
        <f t="shared" si="292"/>
        <v>6.4641744548286598E-2</v>
      </c>
      <c r="AX277" s="131">
        <f t="shared" si="280"/>
        <v>0.56462585034013602</v>
      </c>
      <c r="AY277" s="130">
        <f t="shared" si="281"/>
        <v>104317.22891566265</v>
      </c>
      <c r="AZ277" s="539"/>
      <c r="BA277" s="226" t="s">
        <v>121</v>
      </c>
      <c r="BB277" s="121">
        <v>76</v>
      </c>
      <c r="BC277" s="130">
        <v>44</v>
      </c>
      <c r="BD277" s="130">
        <v>4997990</v>
      </c>
      <c r="BE277" s="131">
        <f t="shared" si="293"/>
        <v>6.8111455108359129E-2</v>
      </c>
      <c r="BF277" s="131">
        <f t="shared" si="282"/>
        <v>0.57894736842105265</v>
      </c>
      <c r="BG277" s="156">
        <f t="shared" si="283"/>
        <v>113590.68181818182</v>
      </c>
      <c r="BH277" s="539"/>
      <c r="BI277" s="226" t="s">
        <v>121</v>
      </c>
      <c r="BJ277" s="121">
        <f t="shared" si="284"/>
        <v>997</v>
      </c>
      <c r="BK277" s="130">
        <f t="shared" si="268"/>
        <v>648</v>
      </c>
      <c r="BL277" s="130">
        <f t="shared" si="269"/>
        <v>55111640</v>
      </c>
      <c r="BM277" s="131">
        <f t="shared" si="294"/>
        <v>6.0640089837170126E-2</v>
      </c>
      <c r="BN277" s="131">
        <f t="shared" si="285"/>
        <v>0.64994984954864599</v>
      </c>
      <c r="BO277" s="130">
        <f t="shared" si="286"/>
        <v>85048.82716049382</v>
      </c>
      <c r="BP277" s="182"/>
    </row>
    <row r="278" spans="2:68" s="75" customFormat="1">
      <c r="B278" s="546"/>
      <c r="C278" s="547"/>
      <c r="D278" s="539"/>
      <c r="E278" s="226" t="s">
        <v>122</v>
      </c>
      <c r="F278" s="121">
        <v>2</v>
      </c>
      <c r="G278" s="130">
        <v>1</v>
      </c>
      <c r="H278" s="130">
        <v>102260</v>
      </c>
      <c r="I278" s="131">
        <f t="shared" si="287"/>
        <v>7.1428571428571425E-2</v>
      </c>
      <c r="J278" s="131">
        <f t="shared" si="270"/>
        <v>0.5</v>
      </c>
      <c r="K278" s="156">
        <f t="shared" si="271"/>
        <v>102260</v>
      </c>
      <c r="L278" s="539"/>
      <c r="M278" s="226" t="s">
        <v>122</v>
      </c>
      <c r="N278" s="121">
        <v>4</v>
      </c>
      <c r="O278" s="130">
        <v>2</v>
      </c>
      <c r="P278" s="130">
        <v>320240</v>
      </c>
      <c r="Q278" s="131">
        <f t="shared" si="288"/>
        <v>5.5555555555555552E-2</v>
      </c>
      <c r="R278" s="131">
        <f t="shared" si="272"/>
        <v>0.5</v>
      </c>
      <c r="S278" s="125">
        <f t="shared" si="273"/>
        <v>160120</v>
      </c>
      <c r="T278" s="539"/>
      <c r="U278" s="226" t="s">
        <v>122</v>
      </c>
      <c r="V278" s="121">
        <v>181</v>
      </c>
      <c r="W278" s="130">
        <v>130</v>
      </c>
      <c r="X278" s="130">
        <v>10165300</v>
      </c>
      <c r="Y278" s="131">
        <f t="shared" si="289"/>
        <v>3.7058152793614595E-2</v>
      </c>
      <c r="Z278" s="131">
        <f t="shared" si="274"/>
        <v>0.71823204419889508</v>
      </c>
      <c r="AA278" s="130">
        <f t="shared" si="275"/>
        <v>78194.61538461539</v>
      </c>
      <c r="AB278" s="539"/>
      <c r="AC278" s="226" t="s">
        <v>122</v>
      </c>
      <c r="AD278" s="121">
        <v>194</v>
      </c>
      <c r="AE278" s="130">
        <v>121</v>
      </c>
      <c r="AF278" s="130">
        <v>10042550</v>
      </c>
      <c r="AG278" s="131">
        <f t="shared" si="290"/>
        <v>3.9868204283360791E-2</v>
      </c>
      <c r="AH278" s="131">
        <f t="shared" si="276"/>
        <v>0.62371134020618557</v>
      </c>
      <c r="AI278" s="125">
        <f t="shared" si="277"/>
        <v>82996.280991735533</v>
      </c>
      <c r="AJ278" s="539"/>
      <c r="AK278" s="226" t="s">
        <v>122</v>
      </c>
      <c r="AL278" s="121">
        <v>133</v>
      </c>
      <c r="AM278" s="130">
        <v>91</v>
      </c>
      <c r="AN278" s="130">
        <v>7379530</v>
      </c>
      <c r="AO278" s="131">
        <f t="shared" si="291"/>
        <v>4.2071197411003236E-2</v>
      </c>
      <c r="AP278" s="131">
        <f t="shared" si="278"/>
        <v>0.68421052631578949</v>
      </c>
      <c r="AQ278" s="125">
        <f t="shared" si="279"/>
        <v>81093.736263736268</v>
      </c>
      <c r="AR278" s="539"/>
      <c r="AS278" s="226" t="s">
        <v>122</v>
      </c>
      <c r="AT278" s="121">
        <v>86</v>
      </c>
      <c r="AU278" s="130">
        <v>60</v>
      </c>
      <c r="AV278" s="130">
        <v>6867640</v>
      </c>
      <c r="AW278" s="131">
        <f t="shared" si="292"/>
        <v>4.6728971962616821E-2</v>
      </c>
      <c r="AX278" s="131">
        <f t="shared" si="280"/>
        <v>0.69767441860465118</v>
      </c>
      <c r="AY278" s="130">
        <f t="shared" si="281"/>
        <v>114460.66666666667</v>
      </c>
      <c r="AZ278" s="539"/>
      <c r="BA278" s="226" t="s">
        <v>122</v>
      </c>
      <c r="BB278" s="121">
        <v>32</v>
      </c>
      <c r="BC278" s="130">
        <v>24</v>
      </c>
      <c r="BD278" s="130">
        <v>1965190</v>
      </c>
      <c r="BE278" s="131">
        <f t="shared" si="293"/>
        <v>3.7151702786377708E-2</v>
      </c>
      <c r="BF278" s="131">
        <f t="shared" si="282"/>
        <v>0.75</v>
      </c>
      <c r="BG278" s="156">
        <f t="shared" si="283"/>
        <v>81882.916666666672</v>
      </c>
      <c r="BH278" s="539"/>
      <c r="BI278" s="226" t="s">
        <v>122</v>
      </c>
      <c r="BJ278" s="121">
        <f t="shared" si="284"/>
        <v>632</v>
      </c>
      <c r="BK278" s="130">
        <f t="shared" si="268"/>
        <v>429</v>
      </c>
      <c r="BL278" s="130">
        <f t="shared" si="269"/>
        <v>36842710</v>
      </c>
      <c r="BM278" s="131">
        <f t="shared" si="294"/>
        <v>4.0145985401459854E-2</v>
      </c>
      <c r="BN278" s="131">
        <f t="shared" si="285"/>
        <v>0.67879746835443033</v>
      </c>
      <c r="BO278" s="130">
        <f t="shared" si="286"/>
        <v>85880.442890442893</v>
      </c>
      <c r="BP278" s="182"/>
    </row>
    <row r="279" spans="2:68" s="75" customFormat="1">
      <c r="B279" s="546"/>
      <c r="C279" s="547"/>
      <c r="D279" s="539"/>
      <c r="E279" s="226" t="s">
        <v>123</v>
      </c>
      <c r="F279" s="121">
        <v>3</v>
      </c>
      <c r="G279" s="130">
        <v>2</v>
      </c>
      <c r="H279" s="130">
        <v>382150</v>
      </c>
      <c r="I279" s="131">
        <f t="shared" si="287"/>
        <v>0.14285714285714285</v>
      </c>
      <c r="J279" s="131">
        <f t="shared" si="270"/>
        <v>0.66666666666666663</v>
      </c>
      <c r="K279" s="156">
        <f t="shared" si="271"/>
        <v>191075</v>
      </c>
      <c r="L279" s="539"/>
      <c r="M279" s="226" t="s">
        <v>123</v>
      </c>
      <c r="N279" s="121">
        <v>12</v>
      </c>
      <c r="O279" s="130">
        <v>8</v>
      </c>
      <c r="P279" s="130">
        <v>1184770</v>
      </c>
      <c r="Q279" s="131">
        <f t="shared" si="288"/>
        <v>0.22222222222222221</v>
      </c>
      <c r="R279" s="131">
        <f t="shared" si="272"/>
        <v>0.66666666666666663</v>
      </c>
      <c r="S279" s="125">
        <f t="shared" si="273"/>
        <v>148096.25</v>
      </c>
      <c r="T279" s="539"/>
      <c r="U279" s="226" t="s">
        <v>123</v>
      </c>
      <c r="V279" s="121">
        <v>1306</v>
      </c>
      <c r="W279" s="130">
        <v>936</v>
      </c>
      <c r="X279" s="130">
        <v>69582580</v>
      </c>
      <c r="Y279" s="131">
        <f t="shared" si="289"/>
        <v>0.26681870011402509</v>
      </c>
      <c r="Z279" s="131">
        <f t="shared" si="274"/>
        <v>0.71669218989280248</v>
      </c>
      <c r="AA279" s="130">
        <f t="shared" si="275"/>
        <v>74340.36324786325</v>
      </c>
      <c r="AB279" s="539"/>
      <c r="AC279" s="226" t="s">
        <v>123</v>
      </c>
      <c r="AD279" s="121">
        <v>1136</v>
      </c>
      <c r="AE279" s="130">
        <v>822</v>
      </c>
      <c r="AF279" s="130">
        <v>73682120</v>
      </c>
      <c r="AG279" s="131">
        <f t="shared" si="290"/>
        <v>0.27084019769357498</v>
      </c>
      <c r="AH279" s="131">
        <f t="shared" si="276"/>
        <v>0.72359154929577463</v>
      </c>
      <c r="AI279" s="125">
        <f t="shared" si="277"/>
        <v>89637.615571776158</v>
      </c>
      <c r="AJ279" s="539"/>
      <c r="AK279" s="226" t="s">
        <v>123</v>
      </c>
      <c r="AL279" s="121">
        <v>730</v>
      </c>
      <c r="AM279" s="130">
        <v>491</v>
      </c>
      <c r="AN279" s="130">
        <v>40532770</v>
      </c>
      <c r="AO279" s="131">
        <f t="shared" si="291"/>
        <v>0.22699953767914932</v>
      </c>
      <c r="AP279" s="131">
        <f t="shared" si="278"/>
        <v>0.67260273972602735</v>
      </c>
      <c r="AQ279" s="125">
        <f t="shared" si="279"/>
        <v>82551.466395112016</v>
      </c>
      <c r="AR279" s="539"/>
      <c r="AS279" s="226" t="s">
        <v>123</v>
      </c>
      <c r="AT279" s="121">
        <v>319</v>
      </c>
      <c r="AU279" s="130">
        <v>188</v>
      </c>
      <c r="AV279" s="130">
        <v>14945340</v>
      </c>
      <c r="AW279" s="131">
        <f t="shared" si="292"/>
        <v>0.14641744548286603</v>
      </c>
      <c r="AX279" s="131">
        <f t="shared" si="280"/>
        <v>0.58934169278996862</v>
      </c>
      <c r="AY279" s="130">
        <f t="shared" si="281"/>
        <v>79496.48936170213</v>
      </c>
      <c r="AZ279" s="539"/>
      <c r="BA279" s="226" t="s">
        <v>123</v>
      </c>
      <c r="BB279" s="121">
        <v>105</v>
      </c>
      <c r="BC279" s="130">
        <v>65</v>
      </c>
      <c r="BD279" s="130">
        <v>4998350</v>
      </c>
      <c r="BE279" s="131">
        <f t="shared" si="293"/>
        <v>0.10061919504643962</v>
      </c>
      <c r="BF279" s="131">
        <f t="shared" si="282"/>
        <v>0.61904761904761907</v>
      </c>
      <c r="BG279" s="156">
        <f t="shared" si="283"/>
        <v>76897.692307692312</v>
      </c>
      <c r="BH279" s="539"/>
      <c r="BI279" s="226" t="s">
        <v>123</v>
      </c>
      <c r="BJ279" s="121">
        <f t="shared" si="284"/>
        <v>3611</v>
      </c>
      <c r="BK279" s="130">
        <f t="shared" si="268"/>
        <v>2512</v>
      </c>
      <c r="BL279" s="130">
        <f t="shared" si="269"/>
        <v>205308080</v>
      </c>
      <c r="BM279" s="131">
        <f t="shared" si="294"/>
        <v>0.23507392850458544</v>
      </c>
      <c r="BN279" s="131">
        <f t="shared" si="285"/>
        <v>0.69565217391304346</v>
      </c>
      <c r="BO279" s="130">
        <f t="shared" si="286"/>
        <v>81730.923566878977</v>
      </c>
      <c r="BP279" s="182"/>
    </row>
    <row r="280" spans="2:68" s="75" customFormat="1">
      <c r="B280" s="546"/>
      <c r="C280" s="547"/>
      <c r="D280" s="539"/>
      <c r="E280" s="226" t="s">
        <v>124</v>
      </c>
      <c r="F280" s="121">
        <v>1</v>
      </c>
      <c r="G280" s="130">
        <v>0</v>
      </c>
      <c r="H280" s="130">
        <v>0</v>
      </c>
      <c r="I280" s="131">
        <f t="shared" si="287"/>
        <v>0</v>
      </c>
      <c r="J280" s="131">
        <f t="shared" si="270"/>
        <v>0</v>
      </c>
      <c r="K280" s="156" t="str">
        <f t="shared" si="271"/>
        <v>-</v>
      </c>
      <c r="L280" s="539"/>
      <c r="M280" s="226" t="s">
        <v>124</v>
      </c>
      <c r="N280" s="121">
        <v>5</v>
      </c>
      <c r="O280" s="130">
        <v>4</v>
      </c>
      <c r="P280" s="130">
        <v>609240</v>
      </c>
      <c r="Q280" s="131">
        <f t="shared" si="288"/>
        <v>0.1111111111111111</v>
      </c>
      <c r="R280" s="131">
        <f t="shared" si="272"/>
        <v>0.8</v>
      </c>
      <c r="S280" s="125">
        <f t="shared" si="273"/>
        <v>152310</v>
      </c>
      <c r="T280" s="539"/>
      <c r="U280" s="226" t="s">
        <v>124</v>
      </c>
      <c r="V280" s="121">
        <v>261</v>
      </c>
      <c r="W280" s="130">
        <v>176</v>
      </c>
      <c r="X280" s="130">
        <v>14056790</v>
      </c>
      <c r="Y280" s="131">
        <f t="shared" si="289"/>
        <v>5.0171037628278223E-2</v>
      </c>
      <c r="Z280" s="131">
        <f t="shared" si="274"/>
        <v>0.67432950191570884</v>
      </c>
      <c r="AA280" s="130">
        <f t="shared" si="275"/>
        <v>79868.125</v>
      </c>
      <c r="AB280" s="539"/>
      <c r="AC280" s="226" t="s">
        <v>124</v>
      </c>
      <c r="AD280" s="121">
        <v>271</v>
      </c>
      <c r="AE280" s="130">
        <v>179</v>
      </c>
      <c r="AF280" s="130">
        <v>22054130</v>
      </c>
      <c r="AG280" s="131">
        <f t="shared" si="290"/>
        <v>5.8978583196046132E-2</v>
      </c>
      <c r="AH280" s="131">
        <f t="shared" si="276"/>
        <v>0.66051660516605171</v>
      </c>
      <c r="AI280" s="125">
        <f t="shared" si="277"/>
        <v>123207.43016759776</v>
      </c>
      <c r="AJ280" s="539"/>
      <c r="AK280" s="226" t="s">
        <v>124</v>
      </c>
      <c r="AL280" s="121">
        <v>253</v>
      </c>
      <c r="AM280" s="130">
        <v>153</v>
      </c>
      <c r="AN280" s="130">
        <v>13995830</v>
      </c>
      <c r="AO280" s="131">
        <f t="shared" si="291"/>
        <v>7.0735090152565877E-2</v>
      </c>
      <c r="AP280" s="131">
        <f t="shared" si="278"/>
        <v>0.60474308300395252</v>
      </c>
      <c r="AQ280" s="125">
        <f t="shared" si="279"/>
        <v>91476.013071895431</v>
      </c>
      <c r="AR280" s="539"/>
      <c r="AS280" s="226" t="s">
        <v>124</v>
      </c>
      <c r="AT280" s="121">
        <v>166</v>
      </c>
      <c r="AU280" s="130">
        <v>102</v>
      </c>
      <c r="AV280" s="130">
        <v>10406620</v>
      </c>
      <c r="AW280" s="131">
        <f t="shared" si="292"/>
        <v>7.9439252336448593E-2</v>
      </c>
      <c r="AX280" s="131">
        <f t="shared" si="280"/>
        <v>0.61445783132530118</v>
      </c>
      <c r="AY280" s="130">
        <f t="shared" si="281"/>
        <v>102025.6862745098</v>
      </c>
      <c r="AZ280" s="539"/>
      <c r="BA280" s="226" t="s">
        <v>124</v>
      </c>
      <c r="BB280" s="121">
        <v>79</v>
      </c>
      <c r="BC280" s="130">
        <v>42</v>
      </c>
      <c r="BD280" s="130">
        <v>4382680</v>
      </c>
      <c r="BE280" s="131">
        <f t="shared" si="293"/>
        <v>6.5015479876160992E-2</v>
      </c>
      <c r="BF280" s="131">
        <f t="shared" si="282"/>
        <v>0.53164556962025311</v>
      </c>
      <c r="BG280" s="156">
        <f t="shared" si="283"/>
        <v>104349.52380952382</v>
      </c>
      <c r="BH280" s="539"/>
      <c r="BI280" s="226" t="s">
        <v>124</v>
      </c>
      <c r="BJ280" s="121">
        <f t="shared" si="284"/>
        <v>1036</v>
      </c>
      <c r="BK280" s="130">
        <f t="shared" si="268"/>
        <v>656</v>
      </c>
      <c r="BL280" s="130">
        <f t="shared" si="269"/>
        <v>65505290</v>
      </c>
      <c r="BM280" s="131">
        <f t="shared" si="294"/>
        <v>6.1388732921579633E-2</v>
      </c>
      <c r="BN280" s="131">
        <f t="shared" si="285"/>
        <v>0.63320463320463316</v>
      </c>
      <c r="BO280" s="130">
        <f t="shared" si="286"/>
        <v>99855.625</v>
      </c>
      <c r="BP280" s="182"/>
    </row>
    <row r="281" spans="2:68" s="75" customFormat="1">
      <c r="B281" s="546"/>
      <c r="C281" s="547"/>
      <c r="D281" s="539"/>
      <c r="E281" s="223" t="s">
        <v>117</v>
      </c>
      <c r="F281" s="121">
        <v>2</v>
      </c>
      <c r="G281" s="130">
        <v>2</v>
      </c>
      <c r="H281" s="130">
        <v>401040</v>
      </c>
      <c r="I281" s="131">
        <f t="shared" si="287"/>
        <v>0.14285714285714285</v>
      </c>
      <c r="J281" s="131">
        <f t="shared" si="270"/>
        <v>1</v>
      </c>
      <c r="K281" s="156">
        <f t="shared" si="271"/>
        <v>200520</v>
      </c>
      <c r="L281" s="539"/>
      <c r="M281" s="227" t="s">
        <v>117</v>
      </c>
      <c r="N281" s="121">
        <v>2</v>
      </c>
      <c r="O281" s="130">
        <v>0</v>
      </c>
      <c r="P281" s="130">
        <v>0</v>
      </c>
      <c r="Q281" s="131">
        <f t="shared" si="288"/>
        <v>0</v>
      </c>
      <c r="R281" s="131">
        <f t="shared" si="272"/>
        <v>0</v>
      </c>
      <c r="S281" s="125" t="str">
        <f t="shared" si="273"/>
        <v>-</v>
      </c>
      <c r="T281" s="539"/>
      <c r="U281" s="227" t="s">
        <v>117</v>
      </c>
      <c r="V281" s="121">
        <v>332</v>
      </c>
      <c r="W281" s="130">
        <v>200</v>
      </c>
      <c r="X281" s="130">
        <v>12545260</v>
      </c>
      <c r="Y281" s="131">
        <f t="shared" si="289"/>
        <v>5.7012542759407071E-2</v>
      </c>
      <c r="Z281" s="131">
        <f t="shared" si="274"/>
        <v>0.60240963855421692</v>
      </c>
      <c r="AA281" s="130">
        <f t="shared" si="275"/>
        <v>62726.3</v>
      </c>
      <c r="AB281" s="539"/>
      <c r="AC281" s="227" t="s">
        <v>117</v>
      </c>
      <c r="AD281" s="121">
        <v>181</v>
      </c>
      <c r="AE281" s="130">
        <v>122</v>
      </c>
      <c r="AF281" s="130">
        <v>8254050</v>
      </c>
      <c r="AG281" s="131">
        <f t="shared" si="290"/>
        <v>4.0197693574958816E-2</v>
      </c>
      <c r="AH281" s="131">
        <f t="shared" si="276"/>
        <v>0.67403314917127077</v>
      </c>
      <c r="AI281" s="125">
        <f t="shared" si="277"/>
        <v>67656.147540983613</v>
      </c>
      <c r="AJ281" s="539"/>
      <c r="AK281" s="227" t="s">
        <v>117</v>
      </c>
      <c r="AL281" s="121">
        <v>108</v>
      </c>
      <c r="AM281" s="130">
        <v>62</v>
      </c>
      <c r="AN281" s="130">
        <v>5080060</v>
      </c>
      <c r="AO281" s="131">
        <f t="shared" si="291"/>
        <v>2.8663892741562644E-2</v>
      </c>
      <c r="AP281" s="131">
        <f t="shared" si="278"/>
        <v>0.57407407407407407</v>
      </c>
      <c r="AQ281" s="125">
        <f t="shared" si="279"/>
        <v>81936.451612903227</v>
      </c>
      <c r="AR281" s="539"/>
      <c r="AS281" s="227" t="s">
        <v>117</v>
      </c>
      <c r="AT281" s="121">
        <v>53</v>
      </c>
      <c r="AU281" s="130">
        <v>25</v>
      </c>
      <c r="AV281" s="130">
        <v>2739780</v>
      </c>
      <c r="AW281" s="131">
        <f t="shared" si="292"/>
        <v>1.9470404984423675E-2</v>
      </c>
      <c r="AX281" s="131">
        <f t="shared" si="280"/>
        <v>0.47169811320754718</v>
      </c>
      <c r="AY281" s="130">
        <f t="shared" si="281"/>
        <v>109591.2</v>
      </c>
      <c r="AZ281" s="539"/>
      <c r="BA281" s="227" t="s">
        <v>117</v>
      </c>
      <c r="BB281" s="121">
        <v>30</v>
      </c>
      <c r="BC281" s="130">
        <v>16</v>
      </c>
      <c r="BD281" s="130">
        <v>2425210</v>
      </c>
      <c r="BE281" s="131">
        <f t="shared" si="293"/>
        <v>2.4767801857585141E-2</v>
      </c>
      <c r="BF281" s="131">
        <f t="shared" si="282"/>
        <v>0.53333333333333333</v>
      </c>
      <c r="BG281" s="156">
        <f t="shared" si="283"/>
        <v>151575.625</v>
      </c>
      <c r="BH281" s="539"/>
      <c r="BI281" s="227" t="s">
        <v>117</v>
      </c>
      <c r="BJ281" s="121">
        <f t="shared" si="284"/>
        <v>708</v>
      </c>
      <c r="BK281" s="130">
        <f t="shared" si="268"/>
        <v>427</v>
      </c>
      <c r="BL281" s="130">
        <f t="shared" si="269"/>
        <v>31445400</v>
      </c>
      <c r="BM281" s="131">
        <f t="shared" si="294"/>
        <v>3.9958824630357478E-2</v>
      </c>
      <c r="BN281" s="131">
        <f t="shared" si="285"/>
        <v>0.60310734463276838</v>
      </c>
      <c r="BO281" s="130">
        <f t="shared" si="286"/>
        <v>73642.62295081967</v>
      </c>
      <c r="BP281" s="182"/>
    </row>
    <row r="282" spans="2:68" s="75" customFormat="1">
      <c r="B282" s="546">
        <v>26</v>
      </c>
      <c r="C282" s="548" t="s">
        <v>30</v>
      </c>
      <c r="D282" s="540">
        <f>BS33</f>
        <v>307</v>
      </c>
      <c r="E282" s="224" t="s">
        <v>104</v>
      </c>
      <c r="F282" s="120">
        <v>158</v>
      </c>
      <c r="G282" s="128">
        <v>114</v>
      </c>
      <c r="H282" s="128">
        <v>10915470</v>
      </c>
      <c r="I282" s="129">
        <f>IFERROR(G282/$D$282,"-")</f>
        <v>0.37133550488599348</v>
      </c>
      <c r="J282" s="129">
        <f t="shared" si="270"/>
        <v>0.72151898734177211</v>
      </c>
      <c r="K282" s="155">
        <f t="shared" si="271"/>
        <v>95749.736842105267</v>
      </c>
      <c r="L282" s="540">
        <f>BT33</f>
        <v>847</v>
      </c>
      <c r="M282" s="224" t="s">
        <v>104</v>
      </c>
      <c r="N282" s="120">
        <v>446</v>
      </c>
      <c r="O282" s="128">
        <v>258</v>
      </c>
      <c r="P282" s="128">
        <v>26421060</v>
      </c>
      <c r="Q282" s="129">
        <f>IFERROR(O282/$L$282,"-")</f>
        <v>0.30460448642266824</v>
      </c>
      <c r="R282" s="129">
        <f t="shared" si="272"/>
        <v>0.57847533632286996</v>
      </c>
      <c r="S282" s="124">
        <f t="shared" si="273"/>
        <v>102407.20930232559</v>
      </c>
      <c r="T282" s="540">
        <f>BU33</f>
        <v>52527</v>
      </c>
      <c r="U282" s="224" t="s">
        <v>104</v>
      </c>
      <c r="V282" s="120">
        <v>25479</v>
      </c>
      <c r="W282" s="128">
        <v>16431</v>
      </c>
      <c r="X282" s="128">
        <v>1200020500</v>
      </c>
      <c r="Y282" s="129">
        <f>IFERROR(W282/$T$282,"-")</f>
        <v>0.31281055457193441</v>
      </c>
      <c r="Z282" s="129">
        <f t="shared" si="274"/>
        <v>0.64488402213587659</v>
      </c>
      <c r="AA282" s="128">
        <f t="shared" si="275"/>
        <v>73033.929766904024</v>
      </c>
      <c r="AB282" s="540">
        <f>BV33</f>
        <v>45026</v>
      </c>
      <c r="AC282" s="224" t="s">
        <v>104</v>
      </c>
      <c r="AD282" s="120">
        <v>24679</v>
      </c>
      <c r="AE282" s="128">
        <v>15998</v>
      </c>
      <c r="AF282" s="128">
        <v>1319081380</v>
      </c>
      <c r="AG282" s="129">
        <f>IFERROR(AE282/$AB$282,"-")</f>
        <v>0.35530582330209215</v>
      </c>
      <c r="AH282" s="129">
        <f t="shared" si="276"/>
        <v>0.64824344584464522</v>
      </c>
      <c r="AI282" s="124">
        <f t="shared" si="277"/>
        <v>82452.892861607703</v>
      </c>
      <c r="AJ282" s="540">
        <f>BW33</f>
        <v>28040</v>
      </c>
      <c r="AK282" s="224" t="s">
        <v>104</v>
      </c>
      <c r="AL282" s="120">
        <v>14816</v>
      </c>
      <c r="AM282" s="128">
        <v>8981</v>
      </c>
      <c r="AN282" s="128">
        <v>784299710</v>
      </c>
      <c r="AO282" s="129">
        <f>IFERROR(AM282/$AJ$282,"-")</f>
        <v>0.32029243937232527</v>
      </c>
      <c r="AP282" s="129">
        <f t="shared" si="278"/>
        <v>0.60616900647948169</v>
      </c>
      <c r="AQ282" s="124">
        <f t="shared" si="279"/>
        <v>87328.772965148644</v>
      </c>
      <c r="AR282" s="540">
        <f>BX33</f>
        <v>14062</v>
      </c>
      <c r="AS282" s="224" t="s">
        <v>104</v>
      </c>
      <c r="AT282" s="120">
        <v>6349</v>
      </c>
      <c r="AU282" s="128">
        <v>3616</v>
      </c>
      <c r="AV282" s="128">
        <v>355938800</v>
      </c>
      <c r="AW282" s="129">
        <f>IFERROR(AU282/$AR$282,"-")</f>
        <v>0.25714692077940549</v>
      </c>
      <c r="AX282" s="129">
        <f t="shared" si="280"/>
        <v>0.56953851000157507</v>
      </c>
      <c r="AY282" s="128">
        <f t="shared" si="281"/>
        <v>98434.402654867255</v>
      </c>
      <c r="AZ282" s="540">
        <f>BY33</f>
        <v>6100</v>
      </c>
      <c r="BA282" s="224" t="s">
        <v>104</v>
      </c>
      <c r="BB282" s="120">
        <v>1945</v>
      </c>
      <c r="BC282" s="128">
        <v>1020</v>
      </c>
      <c r="BD282" s="128">
        <v>111335030</v>
      </c>
      <c r="BE282" s="129">
        <f>IFERROR(BC282/$AZ$282,"-")</f>
        <v>0.16721311475409836</v>
      </c>
      <c r="BF282" s="129">
        <f t="shared" si="282"/>
        <v>0.52442159383033415</v>
      </c>
      <c r="BG282" s="155">
        <f t="shared" si="283"/>
        <v>109151.99019607843</v>
      </c>
      <c r="BH282" s="540">
        <f>BZ33</f>
        <v>146909</v>
      </c>
      <c r="BI282" s="224" t="s">
        <v>104</v>
      </c>
      <c r="BJ282" s="120">
        <f t="shared" si="284"/>
        <v>73872</v>
      </c>
      <c r="BK282" s="128">
        <f t="shared" si="268"/>
        <v>46418</v>
      </c>
      <c r="BL282" s="128">
        <f t="shared" si="269"/>
        <v>3808011950</v>
      </c>
      <c r="BM282" s="129">
        <f>IFERROR(BK282/$BH$282,"-")</f>
        <v>0.31596430443335671</v>
      </c>
      <c r="BN282" s="129">
        <f t="shared" si="285"/>
        <v>0.62835715832791861</v>
      </c>
      <c r="BO282" s="128">
        <f t="shared" si="286"/>
        <v>82037.398207591876</v>
      </c>
      <c r="BP282" s="182"/>
    </row>
    <row r="283" spans="2:68" s="75" customFormat="1">
      <c r="B283" s="546"/>
      <c r="C283" s="549"/>
      <c r="D283" s="536"/>
      <c r="E283" s="225" t="s">
        <v>136</v>
      </c>
      <c r="F283" s="121">
        <v>121</v>
      </c>
      <c r="G283" s="130">
        <v>85</v>
      </c>
      <c r="H283" s="130">
        <v>6929940</v>
      </c>
      <c r="I283" s="131">
        <f t="shared" ref="I283:I292" si="295">IFERROR(G283/$D$282,"-")</f>
        <v>0.27687296416938112</v>
      </c>
      <c r="J283" s="131">
        <f t="shared" si="270"/>
        <v>0.7024793388429752</v>
      </c>
      <c r="K283" s="156">
        <f t="shared" si="271"/>
        <v>81528.705882352937</v>
      </c>
      <c r="L283" s="536"/>
      <c r="M283" s="225" t="s">
        <v>136</v>
      </c>
      <c r="N283" s="121">
        <v>328</v>
      </c>
      <c r="O283" s="130">
        <v>200</v>
      </c>
      <c r="P283" s="130">
        <v>20409090</v>
      </c>
      <c r="Q283" s="131">
        <f t="shared" ref="Q283:Q292" si="296">IFERROR(O283/$L$282,"-")</f>
        <v>0.23612750885478159</v>
      </c>
      <c r="R283" s="131">
        <f t="shared" si="272"/>
        <v>0.6097560975609756</v>
      </c>
      <c r="S283" s="125">
        <f t="shared" si="273"/>
        <v>102045.45</v>
      </c>
      <c r="T283" s="536"/>
      <c r="U283" s="225" t="s">
        <v>136</v>
      </c>
      <c r="V283" s="121">
        <v>22963</v>
      </c>
      <c r="W283" s="130">
        <v>14947</v>
      </c>
      <c r="X283" s="130">
        <v>1050211870</v>
      </c>
      <c r="Y283" s="131">
        <f t="shared" ref="Y283:Y292" si="297">IFERROR(W283/$T$282,"-")</f>
        <v>0.28455841757572298</v>
      </c>
      <c r="Z283" s="131">
        <f t="shared" si="274"/>
        <v>0.65091669206985148</v>
      </c>
      <c r="AA283" s="130">
        <f t="shared" si="275"/>
        <v>70262.38509399879</v>
      </c>
      <c r="AB283" s="536"/>
      <c r="AC283" s="225" t="s">
        <v>136</v>
      </c>
      <c r="AD283" s="121">
        <v>20041</v>
      </c>
      <c r="AE283" s="130">
        <v>13278</v>
      </c>
      <c r="AF283" s="130">
        <v>1063344590</v>
      </c>
      <c r="AG283" s="131">
        <f t="shared" ref="AG283:AG292" si="298">IFERROR(AE283/$AB$282,"-")</f>
        <v>0.29489628214809221</v>
      </c>
      <c r="AH283" s="131">
        <f t="shared" si="276"/>
        <v>0.66254178933186969</v>
      </c>
      <c r="AI283" s="125">
        <f t="shared" si="277"/>
        <v>80083.189486368428</v>
      </c>
      <c r="AJ283" s="536"/>
      <c r="AK283" s="225" t="s">
        <v>136</v>
      </c>
      <c r="AL283" s="121">
        <v>10955</v>
      </c>
      <c r="AM283" s="130">
        <v>6660</v>
      </c>
      <c r="AN283" s="130">
        <v>557119220</v>
      </c>
      <c r="AO283" s="131">
        <f t="shared" ref="AO283:AO292" si="299">IFERROR(AM283/$AJ$282,"-")</f>
        <v>0.23751783166904422</v>
      </c>
      <c r="AP283" s="131">
        <f t="shared" si="278"/>
        <v>0.60794157918758562</v>
      </c>
      <c r="AQ283" s="125">
        <f t="shared" si="279"/>
        <v>83651.534534534541</v>
      </c>
      <c r="AR283" s="536"/>
      <c r="AS283" s="225" t="s">
        <v>136</v>
      </c>
      <c r="AT283" s="121">
        <v>4131</v>
      </c>
      <c r="AU283" s="130">
        <v>2354</v>
      </c>
      <c r="AV283" s="130">
        <v>213316510</v>
      </c>
      <c r="AW283" s="131">
        <f t="shared" ref="AW283:AW292" si="300">IFERROR(AU283/$AR$282,"-")</f>
        <v>0.16740150760915945</v>
      </c>
      <c r="AX283" s="131">
        <f t="shared" si="280"/>
        <v>0.56983781166787706</v>
      </c>
      <c r="AY283" s="130">
        <f t="shared" si="281"/>
        <v>90618.738317757015</v>
      </c>
      <c r="AZ283" s="536"/>
      <c r="BA283" s="225" t="s">
        <v>136</v>
      </c>
      <c r="BB283" s="121">
        <v>1026</v>
      </c>
      <c r="BC283" s="130">
        <v>548</v>
      </c>
      <c r="BD283" s="130">
        <v>52007940</v>
      </c>
      <c r="BE283" s="131">
        <f t="shared" ref="BE283:BE292" si="301">IFERROR(BC283/$AZ$282,"-")</f>
        <v>8.9836065573770496E-2</v>
      </c>
      <c r="BF283" s="131">
        <f t="shared" si="282"/>
        <v>0.53411306042884987</v>
      </c>
      <c r="BG283" s="156">
        <f t="shared" si="283"/>
        <v>94905</v>
      </c>
      <c r="BH283" s="536"/>
      <c r="BI283" s="225" t="s">
        <v>136</v>
      </c>
      <c r="BJ283" s="121">
        <f t="shared" si="284"/>
        <v>59565</v>
      </c>
      <c r="BK283" s="130">
        <f t="shared" si="268"/>
        <v>38072</v>
      </c>
      <c r="BL283" s="130">
        <f t="shared" si="269"/>
        <v>2963339160</v>
      </c>
      <c r="BM283" s="131">
        <f t="shared" ref="BM283:BM292" si="302">IFERROR(BK283/$BH$282,"-")</f>
        <v>0.25915362571387729</v>
      </c>
      <c r="BN283" s="131">
        <f t="shared" si="285"/>
        <v>0.6391672962310081</v>
      </c>
      <c r="BO283" s="130">
        <f t="shared" si="286"/>
        <v>77835.132380752257</v>
      </c>
      <c r="BP283" s="182"/>
    </row>
    <row r="284" spans="2:68" s="75" customFormat="1">
      <c r="B284" s="546"/>
      <c r="C284" s="549"/>
      <c r="D284" s="536"/>
      <c r="E284" s="226" t="s">
        <v>103</v>
      </c>
      <c r="F284" s="121">
        <v>177</v>
      </c>
      <c r="G284" s="130">
        <v>115</v>
      </c>
      <c r="H284" s="130">
        <v>9180400</v>
      </c>
      <c r="I284" s="131">
        <f t="shared" si="295"/>
        <v>0.3745928338762215</v>
      </c>
      <c r="J284" s="131">
        <f t="shared" si="270"/>
        <v>0.64971751412429379</v>
      </c>
      <c r="K284" s="156">
        <f t="shared" si="271"/>
        <v>79829.565217391311</v>
      </c>
      <c r="L284" s="536"/>
      <c r="M284" s="226" t="s">
        <v>103</v>
      </c>
      <c r="N284" s="121">
        <v>516</v>
      </c>
      <c r="O284" s="130">
        <v>304</v>
      </c>
      <c r="P284" s="130">
        <v>29588100</v>
      </c>
      <c r="Q284" s="131">
        <f t="shared" si="296"/>
        <v>0.35891381345926798</v>
      </c>
      <c r="R284" s="131">
        <f t="shared" si="272"/>
        <v>0.58914728682170547</v>
      </c>
      <c r="S284" s="125">
        <f t="shared" si="273"/>
        <v>97329.276315789481</v>
      </c>
      <c r="T284" s="536"/>
      <c r="U284" s="226" t="s">
        <v>103</v>
      </c>
      <c r="V284" s="121">
        <v>31621</v>
      </c>
      <c r="W284" s="130">
        <v>19771</v>
      </c>
      <c r="X284" s="130">
        <v>1407027440</v>
      </c>
      <c r="Y284" s="131">
        <f t="shared" si="297"/>
        <v>0.37639690064157483</v>
      </c>
      <c r="Z284" s="131">
        <f t="shared" si="274"/>
        <v>0.62524904335726261</v>
      </c>
      <c r="AA284" s="130">
        <f t="shared" si="275"/>
        <v>71166.225279449704</v>
      </c>
      <c r="AB284" s="536"/>
      <c r="AC284" s="226" t="s">
        <v>103</v>
      </c>
      <c r="AD284" s="121">
        <v>29782</v>
      </c>
      <c r="AE284" s="130">
        <v>19175</v>
      </c>
      <c r="AF284" s="130">
        <v>1572354770</v>
      </c>
      <c r="AG284" s="131">
        <f t="shared" si="298"/>
        <v>0.42586505574556921</v>
      </c>
      <c r="AH284" s="131">
        <f t="shared" si="276"/>
        <v>0.64384527566986771</v>
      </c>
      <c r="AI284" s="125">
        <f t="shared" si="277"/>
        <v>82000.248761408089</v>
      </c>
      <c r="AJ284" s="536"/>
      <c r="AK284" s="226" t="s">
        <v>103</v>
      </c>
      <c r="AL284" s="121">
        <v>18880</v>
      </c>
      <c r="AM284" s="130">
        <v>11319</v>
      </c>
      <c r="AN284" s="130">
        <v>1003452610</v>
      </c>
      <c r="AO284" s="131">
        <f t="shared" si="299"/>
        <v>0.40367332382310983</v>
      </c>
      <c r="AP284" s="131">
        <f t="shared" si="278"/>
        <v>0.59952330508474572</v>
      </c>
      <c r="AQ284" s="125">
        <f t="shared" si="279"/>
        <v>88652.054951850863</v>
      </c>
      <c r="AR284" s="536"/>
      <c r="AS284" s="226" t="s">
        <v>103</v>
      </c>
      <c r="AT284" s="121">
        <v>8869</v>
      </c>
      <c r="AU284" s="130">
        <v>4986</v>
      </c>
      <c r="AV284" s="130">
        <v>497476530</v>
      </c>
      <c r="AW284" s="131">
        <f t="shared" si="300"/>
        <v>0.35457260702602761</v>
      </c>
      <c r="AX284" s="131">
        <f t="shared" si="280"/>
        <v>0.56218288420340512</v>
      </c>
      <c r="AY284" s="130">
        <f t="shared" si="281"/>
        <v>99774.675090252713</v>
      </c>
      <c r="AZ284" s="536"/>
      <c r="BA284" s="226" t="s">
        <v>103</v>
      </c>
      <c r="BB284" s="121">
        <v>3004</v>
      </c>
      <c r="BC284" s="130">
        <v>1636</v>
      </c>
      <c r="BD284" s="130">
        <v>183090360</v>
      </c>
      <c r="BE284" s="131">
        <f t="shared" si="301"/>
        <v>0.26819672131147543</v>
      </c>
      <c r="BF284" s="131">
        <f t="shared" si="282"/>
        <v>0.54460719041278294</v>
      </c>
      <c r="BG284" s="156">
        <f t="shared" si="283"/>
        <v>111913.42298288508</v>
      </c>
      <c r="BH284" s="536"/>
      <c r="BI284" s="226" t="s">
        <v>103</v>
      </c>
      <c r="BJ284" s="121">
        <f t="shared" si="284"/>
        <v>92849</v>
      </c>
      <c r="BK284" s="130">
        <f t="shared" si="268"/>
        <v>57306</v>
      </c>
      <c r="BL284" s="130">
        <f t="shared" si="269"/>
        <v>4702170210</v>
      </c>
      <c r="BM284" s="131">
        <f t="shared" si="302"/>
        <v>0.39007821168206169</v>
      </c>
      <c r="BN284" s="131">
        <f t="shared" si="285"/>
        <v>0.617195661773417</v>
      </c>
      <c r="BO284" s="130">
        <f t="shared" si="286"/>
        <v>82053.715317767768</v>
      </c>
      <c r="BP284" s="182"/>
    </row>
    <row r="285" spans="2:68" s="75" customFormat="1">
      <c r="B285" s="546"/>
      <c r="C285" s="549"/>
      <c r="D285" s="536"/>
      <c r="E285" s="226" t="s">
        <v>106</v>
      </c>
      <c r="F285" s="121">
        <v>70</v>
      </c>
      <c r="G285" s="130">
        <v>44</v>
      </c>
      <c r="H285" s="130">
        <v>3108970</v>
      </c>
      <c r="I285" s="131">
        <f t="shared" si="295"/>
        <v>0.14332247557003258</v>
      </c>
      <c r="J285" s="131">
        <f t="shared" si="270"/>
        <v>0.62857142857142856</v>
      </c>
      <c r="K285" s="156">
        <f t="shared" si="271"/>
        <v>70658.409090909088</v>
      </c>
      <c r="L285" s="536"/>
      <c r="M285" s="226" t="s">
        <v>106</v>
      </c>
      <c r="N285" s="121">
        <v>231</v>
      </c>
      <c r="O285" s="130">
        <v>140</v>
      </c>
      <c r="P285" s="130">
        <v>13000370</v>
      </c>
      <c r="Q285" s="131">
        <f t="shared" si="296"/>
        <v>0.16528925619834711</v>
      </c>
      <c r="R285" s="131">
        <f t="shared" si="272"/>
        <v>0.60606060606060608</v>
      </c>
      <c r="S285" s="125">
        <f t="shared" si="273"/>
        <v>92859.78571428571</v>
      </c>
      <c r="T285" s="536"/>
      <c r="U285" s="226" t="s">
        <v>106</v>
      </c>
      <c r="V285" s="121">
        <v>10320</v>
      </c>
      <c r="W285" s="130">
        <v>6652</v>
      </c>
      <c r="X285" s="130">
        <v>477249710</v>
      </c>
      <c r="Y285" s="131">
        <f t="shared" si="297"/>
        <v>0.12663963295067299</v>
      </c>
      <c r="Z285" s="131">
        <f t="shared" si="274"/>
        <v>0.64457364341085266</v>
      </c>
      <c r="AA285" s="130">
        <f t="shared" si="275"/>
        <v>71745.296151533374</v>
      </c>
      <c r="AB285" s="536"/>
      <c r="AC285" s="226" t="s">
        <v>106</v>
      </c>
      <c r="AD285" s="121">
        <v>11162</v>
      </c>
      <c r="AE285" s="130">
        <v>7248</v>
      </c>
      <c r="AF285" s="130">
        <v>596723710</v>
      </c>
      <c r="AG285" s="131">
        <f t="shared" si="298"/>
        <v>0.16097365966330565</v>
      </c>
      <c r="AH285" s="131">
        <f t="shared" si="276"/>
        <v>0.64934599534133663</v>
      </c>
      <c r="AI285" s="125">
        <f t="shared" si="277"/>
        <v>82329.430187637976</v>
      </c>
      <c r="AJ285" s="536"/>
      <c r="AK285" s="226" t="s">
        <v>106</v>
      </c>
      <c r="AL285" s="121">
        <v>7363</v>
      </c>
      <c r="AM285" s="130">
        <v>4469</v>
      </c>
      <c r="AN285" s="130">
        <v>384203370</v>
      </c>
      <c r="AO285" s="131">
        <f t="shared" si="299"/>
        <v>0.15937945791726105</v>
      </c>
      <c r="AP285" s="131">
        <f t="shared" si="278"/>
        <v>0.60695368735569744</v>
      </c>
      <c r="AQ285" s="125">
        <f t="shared" si="279"/>
        <v>85970.769747147016</v>
      </c>
      <c r="AR285" s="536"/>
      <c r="AS285" s="226" t="s">
        <v>106</v>
      </c>
      <c r="AT285" s="121">
        <v>3522</v>
      </c>
      <c r="AU285" s="130">
        <v>2012</v>
      </c>
      <c r="AV285" s="130">
        <v>187586050</v>
      </c>
      <c r="AW285" s="131">
        <f t="shared" si="300"/>
        <v>0.14308064286730196</v>
      </c>
      <c r="AX285" s="131">
        <f t="shared" si="280"/>
        <v>0.57126632595116411</v>
      </c>
      <c r="AY285" s="130">
        <f t="shared" si="281"/>
        <v>93233.62326043738</v>
      </c>
      <c r="AZ285" s="536"/>
      <c r="BA285" s="226" t="s">
        <v>106</v>
      </c>
      <c r="BB285" s="121">
        <v>1179</v>
      </c>
      <c r="BC285" s="130">
        <v>651</v>
      </c>
      <c r="BD285" s="130">
        <v>71852870</v>
      </c>
      <c r="BE285" s="131">
        <f t="shared" si="301"/>
        <v>0.10672131147540984</v>
      </c>
      <c r="BF285" s="131">
        <f t="shared" si="282"/>
        <v>0.55216284987277353</v>
      </c>
      <c r="BG285" s="156">
        <f t="shared" si="283"/>
        <v>110373.07219662059</v>
      </c>
      <c r="BH285" s="536"/>
      <c r="BI285" s="226" t="s">
        <v>106</v>
      </c>
      <c r="BJ285" s="121">
        <f t="shared" si="284"/>
        <v>33847</v>
      </c>
      <c r="BK285" s="130">
        <f t="shared" si="268"/>
        <v>21216</v>
      </c>
      <c r="BL285" s="130">
        <f t="shared" si="269"/>
        <v>1733725050</v>
      </c>
      <c r="BM285" s="131">
        <f t="shared" si="302"/>
        <v>0.14441593095045233</v>
      </c>
      <c r="BN285" s="131">
        <f t="shared" si="285"/>
        <v>0.62682069311903565</v>
      </c>
      <c r="BO285" s="130">
        <f t="shared" si="286"/>
        <v>81717.809671945695</v>
      </c>
      <c r="BP285" s="182"/>
    </row>
    <row r="286" spans="2:68" s="75" customFormat="1">
      <c r="B286" s="546"/>
      <c r="C286" s="549"/>
      <c r="D286" s="536"/>
      <c r="E286" s="226" t="s">
        <v>119</v>
      </c>
      <c r="F286" s="121">
        <v>98</v>
      </c>
      <c r="G286" s="130">
        <v>72</v>
      </c>
      <c r="H286" s="130">
        <v>6256600</v>
      </c>
      <c r="I286" s="131">
        <f t="shared" si="295"/>
        <v>0.23452768729641693</v>
      </c>
      <c r="J286" s="131">
        <f t="shared" si="270"/>
        <v>0.73469387755102045</v>
      </c>
      <c r="K286" s="156">
        <f t="shared" si="271"/>
        <v>86897.222222222219</v>
      </c>
      <c r="L286" s="536"/>
      <c r="M286" s="226" t="s">
        <v>119</v>
      </c>
      <c r="N286" s="121">
        <v>269</v>
      </c>
      <c r="O286" s="130">
        <v>162</v>
      </c>
      <c r="P286" s="130">
        <v>15946050</v>
      </c>
      <c r="Q286" s="131">
        <f t="shared" si="296"/>
        <v>0.19126328217237309</v>
      </c>
      <c r="R286" s="131">
        <f t="shared" si="272"/>
        <v>0.60223048327137552</v>
      </c>
      <c r="S286" s="125">
        <f t="shared" si="273"/>
        <v>98432.407407407401</v>
      </c>
      <c r="T286" s="536"/>
      <c r="U286" s="226" t="s">
        <v>119</v>
      </c>
      <c r="V286" s="121">
        <v>10550</v>
      </c>
      <c r="W286" s="130">
        <v>6878</v>
      </c>
      <c r="X286" s="130">
        <v>525160510</v>
      </c>
      <c r="Y286" s="131">
        <f t="shared" si="297"/>
        <v>0.13094218211586423</v>
      </c>
      <c r="Z286" s="131">
        <f t="shared" si="274"/>
        <v>0.65194312796208531</v>
      </c>
      <c r="AA286" s="130">
        <f t="shared" si="275"/>
        <v>76353.665309683041</v>
      </c>
      <c r="AB286" s="536"/>
      <c r="AC286" s="226" t="s">
        <v>119</v>
      </c>
      <c r="AD286" s="121">
        <v>11809</v>
      </c>
      <c r="AE286" s="130">
        <v>7729</v>
      </c>
      <c r="AF286" s="130">
        <v>650094500</v>
      </c>
      <c r="AG286" s="131">
        <f t="shared" si="298"/>
        <v>0.17165637631590636</v>
      </c>
      <c r="AH286" s="131">
        <f t="shared" si="276"/>
        <v>0.6545008044711661</v>
      </c>
      <c r="AI286" s="125">
        <f t="shared" si="277"/>
        <v>84111.075171432269</v>
      </c>
      <c r="AJ286" s="536"/>
      <c r="AK286" s="226" t="s">
        <v>119</v>
      </c>
      <c r="AL286" s="121">
        <v>8244</v>
      </c>
      <c r="AM286" s="130">
        <v>5064</v>
      </c>
      <c r="AN286" s="130">
        <v>461885080</v>
      </c>
      <c r="AO286" s="131">
        <f t="shared" si="299"/>
        <v>0.18059914407988586</v>
      </c>
      <c r="AP286" s="131">
        <f t="shared" si="278"/>
        <v>0.61426491994177579</v>
      </c>
      <c r="AQ286" s="125">
        <f t="shared" si="279"/>
        <v>91209.53396524486</v>
      </c>
      <c r="AR286" s="536"/>
      <c r="AS286" s="226" t="s">
        <v>119</v>
      </c>
      <c r="AT286" s="121">
        <v>3842</v>
      </c>
      <c r="AU286" s="130">
        <v>2165</v>
      </c>
      <c r="AV286" s="130">
        <v>220477860</v>
      </c>
      <c r="AW286" s="131">
        <f t="shared" si="300"/>
        <v>0.15396102972550135</v>
      </c>
      <c r="AX286" s="131">
        <f t="shared" si="280"/>
        <v>0.56350858927641856</v>
      </c>
      <c r="AY286" s="130">
        <f t="shared" si="281"/>
        <v>101837.34872979215</v>
      </c>
      <c r="AZ286" s="536"/>
      <c r="BA286" s="226" t="s">
        <v>119</v>
      </c>
      <c r="BB286" s="121">
        <v>1262</v>
      </c>
      <c r="BC286" s="130">
        <v>702</v>
      </c>
      <c r="BD286" s="130">
        <v>78147160</v>
      </c>
      <c r="BE286" s="131">
        <f t="shared" si="301"/>
        <v>0.11508196721311476</v>
      </c>
      <c r="BF286" s="131">
        <f t="shared" si="282"/>
        <v>0.55625990491283672</v>
      </c>
      <c r="BG286" s="156">
        <f t="shared" si="283"/>
        <v>111320.74074074074</v>
      </c>
      <c r="BH286" s="536"/>
      <c r="BI286" s="226" t="s">
        <v>119</v>
      </c>
      <c r="BJ286" s="121">
        <f t="shared" si="284"/>
        <v>36074</v>
      </c>
      <c r="BK286" s="130">
        <f t="shared" si="268"/>
        <v>22772</v>
      </c>
      <c r="BL286" s="130">
        <f t="shared" si="269"/>
        <v>1957967760</v>
      </c>
      <c r="BM286" s="131">
        <f t="shared" si="302"/>
        <v>0.15500752166307033</v>
      </c>
      <c r="BN286" s="131">
        <f t="shared" si="285"/>
        <v>0.63125796972889059</v>
      </c>
      <c r="BO286" s="130">
        <f t="shared" si="286"/>
        <v>85981.370103636043</v>
      </c>
      <c r="BP286" s="182"/>
    </row>
    <row r="287" spans="2:68" s="75" customFormat="1">
      <c r="B287" s="546"/>
      <c r="C287" s="549"/>
      <c r="D287" s="536"/>
      <c r="E287" s="226" t="s">
        <v>120</v>
      </c>
      <c r="F287" s="121">
        <v>46</v>
      </c>
      <c r="G287" s="130">
        <v>35</v>
      </c>
      <c r="H287" s="130">
        <v>2905200</v>
      </c>
      <c r="I287" s="131">
        <f t="shared" si="295"/>
        <v>0.11400651465798045</v>
      </c>
      <c r="J287" s="131">
        <f t="shared" si="270"/>
        <v>0.76086956521739135</v>
      </c>
      <c r="K287" s="156">
        <f t="shared" si="271"/>
        <v>83005.71428571429</v>
      </c>
      <c r="L287" s="536"/>
      <c r="M287" s="226" t="s">
        <v>120</v>
      </c>
      <c r="N287" s="121">
        <v>140</v>
      </c>
      <c r="O287" s="130">
        <v>83</v>
      </c>
      <c r="P287" s="130">
        <v>6733260</v>
      </c>
      <c r="Q287" s="131">
        <f t="shared" si="296"/>
        <v>9.7992916174734351E-2</v>
      </c>
      <c r="R287" s="131">
        <f t="shared" si="272"/>
        <v>0.59285714285714286</v>
      </c>
      <c r="S287" s="125">
        <f t="shared" si="273"/>
        <v>81123.614457831325</v>
      </c>
      <c r="T287" s="536"/>
      <c r="U287" s="226" t="s">
        <v>120</v>
      </c>
      <c r="V287" s="121">
        <v>5346</v>
      </c>
      <c r="W287" s="130">
        <v>3621</v>
      </c>
      <c r="X287" s="130">
        <v>260815680</v>
      </c>
      <c r="Y287" s="131">
        <f t="shared" si="297"/>
        <v>6.893597578388258E-2</v>
      </c>
      <c r="Z287" s="131">
        <f t="shared" si="274"/>
        <v>0.67732884399551063</v>
      </c>
      <c r="AA287" s="130">
        <f t="shared" si="275"/>
        <v>72028.632974316482</v>
      </c>
      <c r="AB287" s="536"/>
      <c r="AC287" s="226" t="s">
        <v>120</v>
      </c>
      <c r="AD287" s="121">
        <v>5515</v>
      </c>
      <c r="AE287" s="130">
        <v>3742</v>
      </c>
      <c r="AF287" s="130">
        <v>297026860</v>
      </c>
      <c r="AG287" s="131">
        <f t="shared" si="298"/>
        <v>8.3107537867010167E-2</v>
      </c>
      <c r="AH287" s="131">
        <f t="shared" si="276"/>
        <v>0.67851314596554846</v>
      </c>
      <c r="AI287" s="125">
        <f t="shared" si="277"/>
        <v>79376.49919828969</v>
      </c>
      <c r="AJ287" s="536"/>
      <c r="AK287" s="226" t="s">
        <v>120</v>
      </c>
      <c r="AL287" s="121">
        <v>3233</v>
      </c>
      <c r="AM287" s="130">
        <v>2113</v>
      </c>
      <c r="AN287" s="130">
        <v>177388340</v>
      </c>
      <c r="AO287" s="131">
        <f t="shared" si="299"/>
        <v>7.5356633380884455E-2</v>
      </c>
      <c r="AP287" s="131">
        <f t="shared" si="278"/>
        <v>0.65357253325085063</v>
      </c>
      <c r="AQ287" s="125">
        <f t="shared" si="279"/>
        <v>83950.941788925702</v>
      </c>
      <c r="AR287" s="536"/>
      <c r="AS287" s="226" t="s">
        <v>120</v>
      </c>
      <c r="AT287" s="121">
        <v>1282</v>
      </c>
      <c r="AU287" s="130">
        <v>777</v>
      </c>
      <c r="AV287" s="130">
        <v>65449250</v>
      </c>
      <c r="AW287" s="131">
        <f t="shared" si="300"/>
        <v>5.5255297966149905E-2</v>
      </c>
      <c r="AX287" s="131">
        <f t="shared" si="280"/>
        <v>0.60608424336973477</v>
      </c>
      <c r="AY287" s="130">
        <f t="shared" si="281"/>
        <v>84233.268983268979</v>
      </c>
      <c r="AZ287" s="536"/>
      <c r="BA287" s="226" t="s">
        <v>120</v>
      </c>
      <c r="BB287" s="121">
        <v>287</v>
      </c>
      <c r="BC287" s="130">
        <v>162</v>
      </c>
      <c r="BD287" s="130">
        <v>16611030</v>
      </c>
      <c r="BE287" s="131">
        <f t="shared" si="301"/>
        <v>2.6557377049180327E-2</v>
      </c>
      <c r="BF287" s="131">
        <f t="shared" si="282"/>
        <v>0.56445993031358888</v>
      </c>
      <c r="BG287" s="156">
        <f t="shared" si="283"/>
        <v>102537.22222222222</v>
      </c>
      <c r="BH287" s="536"/>
      <c r="BI287" s="226" t="s">
        <v>120</v>
      </c>
      <c r="BJ287" s="121">
        <f t="shared" si="284"/>
        <v>15849</v>
      </c>
      <c r="BK287" s="130">
        <f t="shared" si="268"/>
        <v>10533</v>
      </c>
      <c r="BL287" s="130">
        <f t="shared" si="269"/>
        <v>826929620</v>
      </c>
      <c r="BM287" s="131">
        <f t="shared" si="302"/>
        <v>7.1697445357330053E-2</v>
      </c>
      <c r="BN287" s="131">
        <f t="shared" si="285"/>
        <v>0.66458451637327276</v>
      </c>
      <c r="BO287" s="130">
        <f t="shared" si="286"/>
        <v>78508.4610272477</v>
      </c>
      <c r="BP287" s="182"/>
    </row>
    <row r="288" spans="2:68" s="75" customFormat="1">
      <c r="B288" s="546"/>
      <c r="C288" s="549"/>
      <c r="D288" s="536"/>
      <c r="E288" s="226" t="s">
        <v>121</v>
      </c>
      <c r="F288" s="121">
        <v>38</v>
      </c>
      <c r="G288" s="130">
        <v>24</v>
      </c>
      <c r="H288" s="130">
        <v>1427570</v>
      </c>
      <c r="I288" s="131">
        <f t="shared" si="295"/>
        <v>7.8175895765472306E-2</v>
      </c>
      <c r="J288" s="131">
        <f t="shared" si="270"/>
        <v>0.63157894736842102</v>
      </c>
      <c r="K288" s="156">
        <f t="shared" si="271"/>
        <v>59482.083333333336</v>
      </c>
      <c r="L288" s="536"/>
      <c r="M288" s="226" t="s">
        <v>121</v>
      </c>
      <c r="N288" s="121">
        <v>143</v>
      </c>
      <c r="O288" s="130">
        <v>77</v>
      </c>
      <c r="P288" s="130">
        <v>7952430</v>
      </c>
      <c r="Q288" s="131">
        <f t="shared" si="296"/>
        <v>9.0909090909090912E-2</v>
      </c>
      <c r="R288" s="131">
        <f t="shared" si="272"/>
        <v>0.53846153846153844</v>
      </c>
      <c r="S288" s="125">
        <f t="shared" si="273"/>
        <v>103278.31168831169</v>
      </c>
      <c r="T288" s="536"/>
      <c r="U288" s="226" t="s">
        <v>121</v>
      </c>
      <c r="V288" s="121">
        <v>3664</v>
      </c>
      <c r="W288" s="130">
        <v>2169</v>
      </c>
      <c r="X288" s="130">
        <v>158208000</v>
      </c>
      <c r="Y288" s="131">
        <f t="shared" si="297"/>
        <v>4.1293049288937116E-2</v>
      </c>
      <c r="Z288" s="131">
        <f t="shared" si="274"/>
        <v>0.59197598253275108</v>
      </c>
      <c r="AA288" s="130">
        <f t="shared" si="275"/>
        <v>72940.525587828495</v>
      </c>
      <c r="AB288" s="536"/>
      <c r="AC288" s="226" t="s">
        <v>121</v>
      </c>
      <c r="AD288" s="121">
        <v>4389</v>
      </c>
      <c r="AE288" s="130">
        <v>2675</v>
      </c>
      <c r="AF288" s="130">
        <v>214755670</v>
      </c>
      <c r="AG288" s="131">
        <f t="shared" si="298"/>
        <v>5.9410118598143297E-2</v>
      </c>
      <c r="AH288" s="131">
        <f t="shared" si="276"/>
        <v>0.6094782410571884</v>
      </c>
      <c r="AI288" s="125">
        <f t="shared" si="277"/>
        <v>80282.493457943929</v>
      </c>
      <c r="AJ288" s="536"/>
      <c r="AK288" s="226" t="s">
        <v>121</v>
      </c>
      <c r="AL288" s="121">
        <v>3361</v>
      </c>
      <c r="AM288" s="130">
        <v>1950</v>
      </c>
      <c r="AN288" s="130">
        <v>175247700</v>
      </c>
      <c r="AO288" s="131">
        <f t="shared" si="299"/>
        <v>6.9543509272467899E-2</v>
      </c>
      <c r="AP288" s="131">
        <f t="shared" si="278"/>
        <v>0.58018446890806308</v>
      </c>
      <c r="AQ288" s="125">
        <f t="shared" si="279"/>
        <v>89870.61538461539</v>
      </c>
      <c r="AR288" s="536"/>
      <c r="AS288" s="226" t="s">
        <v>121</v>
      </c>
      <c r="AT288" s="121">
        <v>1929</v>
      </c>
      <c r="AU288" s="130">
        <v>1050</v>
      </c>
      <c r="AV288" s="130">
        <v>97975470</v>
      </c>
      <c r="AW288" s="131">
        <f t="shared" si="300"/>
        <v>7.4669321575878259E-2</v>
      </c>
      <c r="AX288" s="131">
        <f t="shared" si="280"/>
        <v>0.54432348367029548</v>
      </c>
      <c r="AY288" s="130">
        <f t="shared" si="281"/>
        <v>93309.971428571429</v>
      </c>
      <c r="AZ288" s="536"/>
      <c r="BA288" s="226" t="s">
        <v>121</v>
      </c>
      <c r="BB288" s="121">
        <v>702</v>
      </c>
      <c r="BC288" s="130">
        <v>378</v>
      </c>
      <c r="BD288" s="130">
        <v>38429730</v>
      </c>
      <c r="BE288" s="131">
        <f t="shared" si="301"/>
        <v>6.1967213114754095E-2</v>
      </c>
      <c r="BF288" s="131">
        <f t="shared" si="282"/>
        <v>0.53846153846153844</v>
      </c>
      <c r="BG288" s="156">
        <f t="shared" si="283"/>
        <v>101665.95238095238</v>
      </c>
      <c r="BH288" s="536"/>
      <c r="BI288" s="226" t="s">
        <v>121</v>
      </c>
      <c r="BJ288" s="121">
        <f t="shared" si="284"/>
        <v>14226</v>
      </c>
      <c r="BK288" s="130">
        <f t="shared" si="268"/>
        <v>8323</v>
      </c>
      <c r="BL288" s="130">
        <f t="shared" si="269"/>
        <v>693996570</v>
      </c>
      <c r="BM288" s="131">
        <f t="shared" si="302"/>
        <v>5.665411921665793E-2</v>
      </c>
      <c r="BN288" s="131">
        <f t="shared" si="285"/>
        <v>0.58505553212427952</v>
      </c>
      <c r="BO288" s="130">
        <f t="shared" si="286"/>
        <v>83382.983299291125</v>
      </c>
      <c r="BP288" s="182"/>
    </row>
    <row r="289" spans="2:68" s="75" customFormat="1">
      <c r="B289" s="546"/>
      <c r="C289" s="549"/>
      <c r="D289" s="536"/>
      <c r="E289" s="226" t="s">
        <v>122</v>
      </c>
      <c r="F289" s="121">
        <v>70</v>
      </c>
      <c r="G289" s="130">
        <v>49</v>
      </c>
      <c r="H289" s="130">
        <v>4103290</v>
      </c>
      <c r="I289" s="131">
        <f t="shared" si="295"/>
        <v>0.15960912052117263</v>
      </c>
      <c r="J289" s="131">
        <f t="shared" si="270"/>
        <v>0.7</v>
      </c>
      <c r="K289" s="156">
        <f t="shared" si="271"/>
        <v>83740.612244897959</v>
      </c>
      <c r="L289" s="536"/>
      <c r="M289" s="226" t="s">
        <v>122</v>
      </c>
      <c r="N289" s="121">
        <v>107</v>
      </c>
      <c r="O289" s="130">
        <v>65</v>
      </c>
      <c r="P289" s="130">
        <v>6916590</v>
      </c>
      <c r="Q289" s="131">
        <f t="shared" si="296"/>
        <v>7.6741440377804018E-2</v>
      </c>
      <c r="R289" s="131">
        <f t="shared" si="272"/>
        <v>0.60747663551401865</v>
      </c>
      <c r="S289" s="125">
        <f t="shared" si="273"/>
        <v>106409.07692307692</v>
      </c>
      <c r="T289" s="536"/>
      <c r="U289" s="226" t="s">
        <v>122</v>
      </c>
      <c r="V289" s="121">
        <v>2559</v>
      </c>
      <c r="W289" s="130">
        <v>1709</v>
      </c>
      <c r="X289" s="130">
        <v>131488590</v>
      </c>
      <c r="Y289" s="131">
        <f t="shared" si="297"/>
        <v>3.2535648333238146E-2</v>
      </c>
      <c r="Z289" s="131">
        <f t="shared" si="274"/>
        <v>0.66783899960922233</v>
      </c>
      <c r="AA289" s="130">
        <f t="shared" si="275"/>
        <v>76938.905792861318</v>
      </c>
      <c r="AB289" s="536"/>
      <c r="AC289" s="226" t="s">
        <v>122</v>
      </c>
      <c r="AD289" s="121">
        <v>2899</v>
      </c>
      <c r="AE289" s="130">
        <v>1967</v>
      </c>
      <c r="AF289" s="130">
        <v>184597220</v>
      </c>
      <c r="AG289" s="131">
        <f t="shared" si="298"/>
        <v>4.36858703859992E-2</v>
      </c>
      <c r="AH289" s="131">
        <f t="shared" si="276"/>
        <v>0.67850983097619866</v>
      </c>
      <c r="AI289" s="125">
        <f t="shared" si="277"/>
        <v>93847.086934417894</v>
      </c>
      <c r="AJ289" s="536"/>
      <c r="AK289" s="226" t="s">
        <v>122</v>
      </c>
      <c r="AL289" s="121">
        <v>2073</v>
      </c>
      <c r="AM289" s="130">
        <v>1348</v>
      </c>
      <c r="AN289" s="130">
        <v>136610720</v>
      </c>
      <c r="AO289" s="131">
        <f t="shared" si="299"/>
        <v>4.8074179743223963E-2</v>
      </c>
      <c r="AP289" s="131">
        <f t="shared" si="278"/>
        <v>0.65026531596719728</v>
      </c>
      <c r="AQ289" s="125">
        <f t="shared" si="279"/>
        <v>101343.26409495549</v>
      </c>
      <c r="AR289" s="536"/>
      <c r="AS289" s="226" t="s">
        <v>122</v>
      </c>
      <c r="AT289" s="121">
        <v>1071</v>
      </c>
      <c r="AU289" s="130">
        <v>687</v>
      </c>
      <c r="AV289" s="130">
        <v>85321280</v>
      </c>
      <c r="AW289" s="131">
        <f t="shared" si="300"/>
        <v>4.8855070402503198E-2</v>
      </c>
      <c r="AX289" s="131">
        <f t="shared" si="280"/>
        <v>0.64145658263305327</v>
      </c>
      <c r="AY289" s="130">
        <f t="shared" si="281"/>
        <v>124194.00291120815</v>
      </c>
      <c r="AZ289" s="536"/>
      <c r="BA289" s="226" t="s">
        <v>122</v>
      </c>
      <c r="BB289" s="121">
        <v>339</v>
      </c>
      <c r="BC289" s="130">
        <v>214</v>
      </c>
      <c r="BD289" s="130">
        <v>26300810</v>
      </c>
      <c r="BE289" s="131">
        <f t="shared" si="301"/>
        <v>3.5081967213114754E-2</v>
      </c>
      <c r="BF289" s="131">
        <f t="shared" si="282"/>
        <v>0.63126843657817111</v>
      </c>
      <c r="BG289" s="156">
        <f t="shared" si="283"/>
        <v>122900.98130841121</v>
      </c>
      <c r="BH289" s="536"/>
      <c r="BI289" s="226" t="s">
        <v>122</v>
      </c>
      <c r="BJ289" s="121">
        <f t="shared" si="284"/>
        <v>9118</v>
      </c>
      <c r="BK289" s="130">
        <f t="shared" si="268"/>
        <v>6039</v>
      </c>
      <c r="BL289" s="130">
        <f t="shared" si="269"/>
        <v>575338500</v>
      </c>
      <c r="BM289" s="131">
        <f t="shared" si="302"/>
        <v>4.1107079892994981E-2</v>
      </c>
      <c r="BN289" s="131">
        <f t="shared" si="285"/>
        <v>0.66231629743364773</v>
      </c>
      <c r="BO289" s="130">
        <f t="shared" si="286"/>
        <v>95270.491803278695</v>
      </c>
      <c r="BP289" s="182"/>
    </row>
    <row r="290" spans="2:68" s="75" customFormat="1">
      <c r="B290" s="546"/>
      <c r="C290" s="549"/>
      <c r="D290" s="536"/>
      <c r="E290" s="226" t="s">
        <v>123</v>
      </c>
      <c r="F290" s="121">
        <v>117</v>
      </c>
      <c r="G290" s="130">
        <v>86</v>
      </c>
      <c r="H290" s="130">
        <v>8270700</v>
      </c>
      <c r="I290" s="131">
        <f t="shared" si="295"/>
        <v>0.28013029315960913</v>
      </c>
      <c r="J290" s="131">
        <f t="shared" si="270"/>
        <v>0.7350427350427351</v>
      </c>
      <c r="K290" s="156">
        <f t="shared" si="271"/>
        <v>96170.930232558138</v>
      </c>
      <c r="L290" s="536"/>
      <c r="M290" s="226" t="s">
        <v>123</v>
      </c>
      <c r="N290" s="121">
        <v>353</v>
      </c>
      <c r="O290" s="130">
        <v>223</v>
      </c>
      <c r="P290" s="130">
        <v>22890950</v>
      </c>
      <c r="Q290" s="131">
        <f t="shared" si="296"/>
        <v>0.26328217237308149</v>
      </c>
      <c r="R290" s="131">
        <f t="shared" si="272"/>
        <v>0.63172804532577909</v>
      </c>
      <c r="S290" s="125">
        <f t="shared" si="273"/>
        <v>102650</v>
      </c>
      <c r="T290" s="536"/>
      <c r="U290" s="226" t="s">
        <v>123</v>
      </c>
      <c r="V290" s="121">
        <v>20526</v>
      </c>
      <c r="W290" s="130">
        <v>13967</v>
      </c>
      <c r="X290" s="130">
        <v>1003948540</v>
      </c>
      <c r="Y290" s="131">
        <f t="shared" si="297"/>
        <v>0.26590134597445125</v>
      </c>
      <c r="Z290" s="131">
        <f t="shared" si="274"/>
        <v>0.68045405826756311</v>
      </c>
      <c r="AA290" s="130">
        <f t="shared" si="275"/>
        <v>71880.041526455214</v>
      </c>
      <c r="AB290" s="536"/>
      <c r="AC290" s="226" t="s">
        <v>123</v>
      </c>
      <c r="AD290" s="121">
        <v>19380</v>
      </c>
      <c r="AE290" s="130">
        <v>13131</v>
      </c>
      <c r="AF290" s="130">
        <v>1072311290</v>
      </c>
      <c r="AG290" s="131">
        <f t="shared" si="298"/>
        <v>0.29163150179896058</v>
      </c>
      <c r="AH290" s="131">
        <f t="shared" si="276"/>
        <v>0.6775541795665635</v>
      </c>
      <c r="AI290" s="125">
        <f t="shared" si="277"/>
        <v>81662.576346051326</v>
      </c>
      <c r="AJ290" s="536"/>
      <c r="AK290" s="226" t="s">
        <v>123</v>
      </c>
      <c r="AL290" s="121">
        <v>10827</v>
      </c>
      <c r="AM290" s="130">
        <v>6739</v>
      </c>
      <c r="AN290" s="130">
        <v>568506000</v>
      </c>
      <c r="AO290" s="131">
        <f t="shared" si="299"/>
        <v>0.24033523537803139</v>
      </c>
      <c r="AP290" s="131">
        <f t="shared" si="278"/>
        <v>0.62242541793663986</v>
      </c>
      <c r="AQ290" s="125">
        <f t="shared" si="279"/>
        <v>84360.587624276595</v>
      </c>
      <c r="AR290" s="536"/>
      <c r="AS290" s="226" t="s">
        <v>123</v>
      </c>
      <c r="AT290" s="121">
        <v>4378</v>
      </c>
      <c r="AU290" s="130">
        <v>2541</v>
      </c>
      <c r="AV290" s="130">
        <v>237410320</v>
      </c>
      <c r="AW290" s="131">
        <f t="shared" si="300"/>
        <v>0.18069975821362538</v>
      </c>
      <c r="AX290" s="131">
        <f t="shared" si="280"/>
        <v>0.58040201005025127</v>
      </c>
      <c r="AY290" s="130">
        <f t="shared" si="281"/>
        <v>93431.845730027548</v>
      </c>
      <c r="AZ290" s="536"/>
      <c r="BA290" s="226" t="s">
        <v>123</v>
      </c>
      <c r="BB290" s="121">
        <v>1224</v>
      </c>
      <c r="BC290" s="130">
        <v>677</v>
      </c>
      <c r="BD290" s="130">
        <v>74329610</v>
      </c>
      <c r="BE290" s="131">
        <f t="shared" si="301"/>
        <v>0.11098360655737705</v>
      </c>
      <c r="BF290" s="131">
        <f t="shared" si="282"/>
        <v>0.55310457516339873</v>
      </c>
      <c r="BG290" s="156">
        <f t="shared" si="283"/>
        <v>109792.62924667652</v>
      </c>
      <c r="BH290" s="536"/>
      <c r="BI290" s="226" t="s">
        <v>123</v>
      </c>
      <c r="BJ290" s="121">
        <f t="shared" si="284"/>
        <v>56805</v>
      </c>
      <c r="BK290" s="130">
        <f t="shared" si="268"/>
        <v>37364</v>
      </c>
      <c r="BL290" s="130">
        <f t="shared" si="269"/>
        <v>2987667410</v>
      </c>
      <c r="BM290" s="131">
        <f t="shared" si="302"/>
        <v>0.25433431580093802</v>
      </c>
      <c r="BN290" s="131">
        <f t="shared" si="285"/>
        <v>0.65775900008802046</v>
      </c>
      <c r="BO290" s="130">
        <f t="shared" si="286"/>
        <v>79961.123273739431</v>
      </c>
      <c r="BP290" s="182"/>
    </row>
    <row r="291" spans="2:68" s="75" customFormat="1">
      <c r="B291" s="546"/>
      <c r="C291" s="549"/>
      <c r="D291" s="536"/>
      <c r="E291" s="226" t="s">
        <v>124</v>
      </c>
      <c r="F291" s="121">
        <v>33</v>
      </c>
      <c r="G291" s="130">
        <v>24</v>
      </c>
      <c r="H291" s="130">
        <v>1432120</v>
      </c>
      <c r="I291" s="131">
        <f t="shared" si="295"/>
        <v>7.8175895765472306E-2</v>
      </c>
      <c r="J291" s="131">
        <f t="shared" si="270"/>
        <v>0.72727272727272729</v>
      </c>
      <c r="K291" s="156">
        <f t="shared" si="271"/>
        <v>59671.666666666664</v>
      </c>
      <c r="L291" s="536"/>
      <c r="M291" s="226" t="s">
        <v>124</v>
      </c>
      <c r="N291" s="121">
        <v>124</v>
      </c>
      <c r="O291" s="130">
        <v>71</v>
      </c>
      <c r="P291" s="130">
        <v>6687330</v>
      </c>
      <c r="Q291" s="131">
        <f t="shared" si="296"/>
        <v>8.3825265643447458E-2</v>
      </c>
      <c r="R291" s="131">
        <f t="shared" si="272"/>
        <v>0.57258064516129037</v>
      </c>
      <c r="S291" s="125">
        <f t="shared" si="273"/>
        <v>94187.746478873232</v>
      </c>
      <c r="T291" s="536"/>
      <c r="U291" s="226" t="s">
        <v>124</v>
      </c>
      <c r="V291" s="121">
        <v>4385</v>
      </c>
      <c r="W291" s="130">
        <v>2862</v>
      </c>
      <c r="X291" s="130">
        <v>211004650</v>
      </c>
      <c r="Y291" s="131">
        <f t="shared" si="297"/>
        <v>5.4486264206979267E-2</v>
      </c>
      <c r="Z291" s="131">
        <f t="shared" si="274"/>
        <v>0.65267958950969218</v>
      </c>
      <c r="AA291" s="130">
        <f t="shared" si="275"/>
        <v>73726.292802236203</v>
      </c>
      <c r="AB291" s="536"/>
      <c r="AC291" s="226" t="s">
        <v>124</v>
      </c>
      <c r="AD291" s="121">
        <v>5202</v>
      </c>
      <c r="AE291" s="130">
        <v>3381</v>
      </c>
      <c r="AF291" s="130">
        <v>283373390</v>
      </c>
      <c r="AG291" s="131">
        <f t="shared" si="298"/>
        <v>7.5089948030027096E-2</v>
      </c>
      <c r="AH291" s="131">
        <f t="shared" si="276"/>
        <v>0.64994232987312572</v>
      </c>
      <c r="AI291" s="125">
        <f t="shared" si="277"/>
        <v>83813.484176279206</v>
      </c>
      <c r="AJ291" s="536"/>
      <c r="AK291" s="226" t="s">
        <v>124</v>
      </c>
      <c r="AL291" s="121">
        <v>4031</v>
      </c>
      <c r="AM291" s="130">
        <v>2453</v>
      </c>
      <c r="AN291" s="130">
        <v>218706550</v>
      </c>
      <c r="AO291" s="131">
        <f t="shared" si="299"/>
        <v>8.7482168330955776E-2</v>
      </c>
      <c r="AP291" s="131">
        <f t="shared" si="278"/>
        <v>0.60853386256512032</v>
      </c>
      <c r="AQ291" s="125">
        <f t="shared" si="279"/>
        <v>89158.805544231553</v>
      </c>
      <c r="AR291" s="536"/>
      <c r="AS291" s="226" t="s">
        <v>124</v>
      </c>
      <c r="AT291" s="121">
        <v>2326</v>
      </c>
      <c r="AU291" s="130">
        <v>1343</v>
      </c>
      <c r="AV291" s="130">
        <v>131333780</v>
      </c>
      <c r="AW291" s="131">
        <f t="shared" si="300"/>
        <v>9.5505617977528087E-2</v>
      </c>
      <c r="AX291" s="131">
        <f t="shared" si="280"/>
        <v>0.57738607050730872</v>
      </c>
      <c r="AY291" s="130">
        <f t="shared" si="281"/>
        <v>97791.347728965004</v>
      </c>
      <c r="AZ291" s="536"/>
      <c r="BA291" s="226" t="s">
        <v>124</v>
      </c>
      <c r="BB291" s="121">
        <v>936</v>
      </c>
      <c r="BC291" s="130">
        <v>529</v>
      </c>
      <c r="BD291" s="130">
        <v>57786110</v>
      </c>
      <c r="BE291" s="131">
        <f t="shared" si="301"/>
        <v>8.6721311475409832E-2</v>
      </c>
      <c r="BF291" s="131">
        <f t="shared" si="282"/>
        <v>0.56517094017094016</v>
      </c>
      <c r="BG291" s="156">
        <f t="shared" si="283"/>
        <v>109236.50283553875</v>
      </c>
      <c r="BH291" s="536"/>
      <c r="BI291" s="226" t="s">
        <v>124</v>
      </c>
      <c r="BJ291" s="121">
        <f t="shared" si="284"/>
        <v>17037</v>
      </c>
      <c r="BK291" s="130">
        <f t="shared" si="268"/>
        <v>10663</v>
      </c>
      <c r="BL291" s="130">
        <f t="shared" si="269"/>
        <v>910323930</v>
      </c>
      <c r="BM291" s="131">
        <f t="shared" si="302"/>
        <v>7.2582346895016636E-2</v>
      </c>
      <c r="BN291" s="131">
        <f t="shared" si="285"/>
        <v>0.62587309972412986</v>
      </c>
      <c r="BO291" s="130">
        <f t="shared" si="286"/>
        <v>85372.21513645316</v>
      </c>
      <c r="BP291" s="182"/>
    </row>
    <row r="292" spans="2:68" s="75" customFormat="1">
      <c r="B292" s="546"/>
      <c r="C292" s="549"/>
      <c r="D292" s="536"/>
      <c r="E292" s="223" t="s">
        <v>117</v>
      </c>
      <c r="F292" s="121">
        <v>22</v>
      </c>
      <c r="G292" s="130">
        <v>9</v>
      </c>
      <c r="H292" s="130">
        <v>1657390</v>
      </c>
      <c r="I292" s="131">
        <f t="shared" si="295"/>
        <v>2.9315960912052116E-2</v>
      </c>
      <c r="J292" s="131">
        <f t="shared" si="270"/>
        <v>0.40909090909090912</v>
      </c>
      <c r="K292" s="156">
        <f t="shared" si="271"/>
        <v>184154.44444444444</v>
      </c>
      <c r="L292" s="536"/>
      <c r="M292" s="227" t="s">
        <v>117</v>
      </c>
      <c r="N292" s="121">
        <v>62</v>
      </c>
      <c r="O292" s="130">
        <v>41</v>
      </c>
      <c r="P292" s="130">
        <v>5247110</v>
      </c>
      <c r="Q292" s="131">
        <f t="shared" si="296"/>
        <v>4.8406139315230225E-2</v>
      </c>
      <c r="R292" s="131">
        <f t="shared" si="272"/>
        <v>0.66129032258064513</v>
      </c>
      <c r="S292" s="125">
        <f t="shared" si="273"/>
        <v>127978.29268292683</v>
      </c>
      <c r="T292" s="536"/>
      <c r="U292" s="227" t="s">
        <v>117</v>
      </c>
      <c r="V292" s="121">
        <v>4994</v>
      </c>
      <c r="W292" s="130">
        <v>2948</v>
      </c>
      <c r="X292" s="130">
        <v>197241630</v>
      </c>
      <c r="Y292" s="131">
        <f t="shared" si="297"/>
        <v>5.6123517429131686E-2</v>
      </c>
      <c r="Z292" s="131">
        <f t="shared" si="274"/>
        <v>0.5903083700440529</v>
      </c>
      <c r="AA292" s="130">
        <f t="shared" si="275"/>
        <v>66906.930122116682</v>
      </c>
      <c r="AB292" s="536"/>
      <c r="AC292" s="227" t="s">
        <v>117</v>
      </c>
      <c r="AD292" s="121">
        <v>2862</v>
      </c>
      <c r="AE292" s="130">
        <v>1690</v>
      </c>
      <c r="AF292" s="130">
        <v>142358640</v>
      </c>
      <c r="AG292" s="131">
        <f t="shared" si="298"/>
        <v>3.7533869319948475E-2</v>
      </c>
      <c r="AH292" s="131">
        <f t="shared" si="276"/>
        <v>0.59049615653389242</v>
      </c>
      <c r="AI292" s="125">
        <f t="shared" si="277"/>
        <v>84235.881656804733</v>
      </c>
      <c r="AJ292" s="536"/>
      <c r="AK292" s="227" t="s">
        <v>117</v>
      </c>
      <c r="AL292" s="121">
        <v>1373</v>
      </c>
      <c r="AM292" s="130">
        <v>715</v>
      </c>
      <c r="AN292" s="130">
        <v>70665400</v>
      </c>
      <c r="AO292" s="131">
        <f t="shared" si="299"/>
        <v>2.549928673323823E-2</v>
      </c>
      <c r="AP292" s="131">
        <f t="shared" si="278"/>
        <v>0.5207574654042243</v>
      </c>
      <c r="AQ292" s="125">
        <f t="shared" si="279"/>
        <v>98832.727272727279</v>
      </c>
      <c r="AR292" s="536"/>
      <c r="AS292" s="227" t="s">
        <v>117</v>
      </c>
      <c r="AT292" s="121">
        <v>702</v>
      </c>
      <c r="AU292" s="130">
        <v>339</v>
      </c>
      <c r="AV292" s="130">
        <v>42005150</v>
      </c>
      <c r="AW292" s="131">
        <f t="shared" si="300"/>
        <v>2.4107523823069264E-2</v>
      </c>
      <c r="AX292" s="131">
        <f t="shared" si="280"/>
        <v>0.48290598290598291</v>
      </c>
      <c r="AY292" s="130">
        <f t="shared" si="281"/>
        <v>123908.99705014749</v>
      </c>
      <c r="AZ292" s="536"/>
      <c r="BA292" s="227" t="s">
        <v>117</v>
      </c>
      <c r="BB292" s="121">
        <v>364</v>
      </c>
      <c r="BC292" s="130">
        <v>167</v>
      </c>
      <c r="BD292" s="130">
        <v>25235210</v>
      </c>
      <c r="BE292" s="131">
        <f t="shared" si="301"/>
        <v>2.7377049180327868E-2</v>
      </c>
      <c r="BF292" s="131">
        <f t="shared" si="282"/>
        <v>0.45879120879120877</v>
      </c>
      <c r="BG292" s="156">
        <f t="shared" si="283"/>
        <v>151109.04191616765</v>
      </c>
      <c r="BH292" s="536"/>
      <c r="BI292" s="227" t="s">
        <v>117</v>
      </c>
      <c r="BJ292" s="121">
        <f t="shared" si="284"/>
        <v>10379</v>
      </c>
      <c r="BK292" s="130">
        <f t="shared" si="268"/>
        <v>5909</v>
      </c>
      <c r="BL292" s="130">
        <f t="shared" si="269"/>
        <v>484410530</v>
      </c>
      <c r="BM292" s="131">
        <f t="shared" si="302"/>
        <v>4.0222178355308391E-2</v>
      </c>
      <c r="BN292" s="131">
        <f t="shared" si="285"/>
        <v>0.56932267077753151</v>
      </c>
      <c r="BO292" s="130">
        <f t="shared" si="286"/>
        <v>81978.427821966485</v>
      </c>
      <c r="BP292" s="182"/>
    </row>
    <row r="293" spans="2:68" s="75" customFormat="1">
      <c r="B293" s="546">
        <v>27</v>
      </c>
      <c r="C293" s="548" t="s">
        <v>31</v>
      </c>
      <c r="D293" s="540">
        <f>BS34</f>
        <v>63</v>
      </c>
      <c r="E293" s="224" t="s">
        <v>104</v>
      </c>
      <c r="F293" s="120">
        <v>31</v>
      </c>
      <c r="G293" s="128">
        <v>25</v>
      </c>
      <c r="H293" s="128">
        <v>2934010</v>
      </c>
      <c r="I293" s="129">
        <f>IFERROR(G293/$D$293,"-")</f>
        <v>0.3968253968253968</v>
      </c>
      <c r="J293" s="129">
        <f t="shared" si="270"/>
        <v>0.80645161290322576</v>
      </c>
      <c r="K293" s="155">
        <f t="shared" si="271"/>
        <v>117360.4</v>
      </c>
      <c r="L293" s="540">
        <f>BT34</f>
        <v>157</v>
      </c>
      <c r="M293" s="224" t="s">
        <v>104</v>
      </c>
      <c r="N293" s="120">
        <v>77</v>
      </c>
      <c r="O293" s="128">
        <v>52</v>
      </c>
      <c r="P293" s="128">
        <v>4872130</v>
      </c>
      <c r="Q293" s="129">
        <f>IFERROR(O293/$L$293,"-")</f>
        <v>0.33121019108280253</v>
      </c>
      <c r="R293" s="129">
        <f t="shared" si="272"/>
        <v>0.67532467532467533</v>
      </c>
      <c r="S293" s="124">
        <f t="shared" si="273"/>
        <v>93694.807692307688</v>
      </c>
      <c r="T293" s="540">
        <f>BU34</f>
        <v>8238</v>
      </c>
      <c r="U293" s="224" t="s">
        <v>104</v>
      </c>
      <c r="V293" s="120">
        <v>4103</v>
      </c>
      <c r="W293" s="128">
        <v>2719</v>
      </c>
      <c r="X293" s="128">
        <v>198308590</v>
      </c>
      <c r="Y293" s="129">
        <f>IFERROR(W293/$T$293,"-")</f>
        <v>0.33005583879582423</v>
      </c>
      <c r="Z293" s="129">
        <f t="shared" si="274"/>
        <v>0.66268583962953931</v>
      </c>
      <c r="AA293" s="128">
        <f t="shared" si="275"/>
        <v>72934.383964692897</v>
      </c>
      <c r="AB293" s="540">
        <f>BV34</f>
        <v>7163</v>
      </c>
      <c r="AC293" s="224" t="s">
        <v>104</v>
      </c>
      <c r="AD293" s="120">
        <v>3927</v>
      </c>
      <c r="AE293" s="128">
        <v>2612</v>
      </c>
      <c r="AF293" s="128">
        <v>214112400</v>
      </c>
      <c r="AG293" s="129">
        <f>IFERROR(AE293/$AB$293,"-")</f>
        <v>0.36465168225603795</v>
      </c>
      <c r="AH293" s="129">
        <f t="shared" si="276"/>
        <v>0.6651387827858416</v>
      </c>
      <c r="AI293" s="124">
        <f t="shared" si="277"/>
        <v>81972.588055130167</v>
      </c>
      <c r="AJ293" s="540">
        <f>BW34</f>
        <v>4909</v>
      </c>
      <c r="AK293" s="224" t="s">
        <v>104</v>
      </c>
      <c r="AL293" s="120">
        <v>2501</v>
      </c>
      <c r="AM293" s="128">
        <v>1579</v>
      </c>
      <c r="AN293" s="128">
        <v>142142590</v>
      </c>
      <c r="AO293" s="129">
        <f>IFERROR(AM293/$AJ$293,"-")</f>
        <v>0.32165410470564271</v>
      </c>
      <c r="AP293" s="129">
        <f t="shared" si="278"/>
        <v>0.6313474610155938</v>
      </c>
      <c r="AQ293" s="124">
        <f t="shared" si="279"/>
        <v>90020.63964534516</v>
      </c>
      <c r="AR293" s="540">
        <f>BX34</f>
        <v>2897</v>
      </c>
      <c r="AS293" s="224" t="s">
        <v>104</v>
      </c>
      <c r="AT293" s="120">
        <v>1229</v>
      </c>
      <c r="AU293" s="128">
        <v>715</v>
      </c>
      <c r="AV293" s="128">
        <v>68885330</v>
      </c>
      <c r="AW293" s="129">
        <f>IFERROR(AU293/$AR$293,"-")</f>
        <v>0.24680704176734553</v>
      </c>
      <c r="AX293" s="129">
        <f t="shared" si="280"/>
        <v>0.58177379983726607</v>
      </c>
      <c r="AY293" s="128">
        <f t="shared" si="281"/>
        <v>96343.118881118877</v>
      </c>
      <c r="AZ293" s="540">
        <f>BY34</f>
        <v>1340</v>
      </c>
      <c r="BA293" s="224" t="s">
        <v>104</v>
      </c>
      <c r="BB293" s="120">
        <v>405</v>
      </c>
      <c r="BC293" s="128">
        <v>208</v>
      </c>
      <c r="BD293" s="128">
        <v>24170530</v>
      </c>
      <c r="BE293" s="129">
        <f>IFERROR(BC293/$AZ$293,"-")</f>
        <v>0.15522388059701492</v>
      </c>
      <c r="BF293" s="129">
        <f t="shared" si="282"/>
        <v>0.51358024691358029</v>
      </c>
      <c r="BG293" s="155">
        <f t="shared" si="283"/>
        <v>116204.47115384616</v>
      </c>
      <c r="BH293" s="540">
        <f>BZ34</f>
        <v>24767</v>
      </c>
      <c r="BI293" s="224" t="s">
        <v>104</v>
      </c>
      <c r="BJ293" s="120">
        <f t="shared" si="284"/>
        <v>12273</v>
      </c>
      <c r="BK293" s="128">
        <f t="shared" si="268"/>
        <v>7910</v>
      </c>
      <c r="BL293" s="128">
        <f t="shared" si="269"/>
        <v>655425580</v>
      </c>
      <c r="BM293" s="129">
        <f>IFERROR(BK293/$BH$293,"-")</f>
        <v>0.31937658981709532</v>
      </c>
      <c r="BN293" s="129">
        <f t="shared" si="285"/>
        <v>0.64450419620304733</v>
      </c>
      <c r="BO293" s="128">
        <f t="shared" si="286"/>
        <v>82860.376738305946</v>
      </c>
      <c r="BP293" s="182"/>
    </row>
    <row r="294" spans="2:68" s="75" customFormat="1">
      <c r="B294" s="546"/>
      <c r="C294" s="549"/>
      <c r="D294" s="536"/>
      <c r="E294" s="225" t="s">
        <v>136</v>
      </c>
      <c r="F294" s="121">
        <v>32</v>
      </c>
      <c r="G294" s="130">
        <v>23</v>
      </c>
      <c r="H294" s="130">
        <v>2561840</v>
      </c>
      <c r="I294" s="131">
        <f t="shared" ref="I294:I303" si="303">IFERROR(G294/$D$293,"-")</f>
        <v>0.36507936507936506</v>
      </c>
      <c r="J294" s="131">
        <f t="shared" si="270"/>
        <v>0.71875</v>
      </c>
      <c r="K294" s="156">
        <f t="shared" si="271"/>
        <v>111384.34782608696</v>
      </c>
      <c r="L294" s="536"/>
      <c r="M294" s="225" t="s">
        <v>136</v>
      </c>
      <c r="N294" s="121">
        <v>60</v>
      </c>
      <c r="O294" s="130">
        <v>44</v>
      </c>
      <c r="P294" s="130">
        <v>3765520</v>
      </c>
      <c r="Q294" s="131">
        <f t="shared" ref="Q294:Q303" si="304">IFERROR(O294/$L$293,"-")</f>
        <v>0.28025477707006369</v>
      </c>
      <c r="R294" s="131">
        <f t="shared" si="272"/>
        <v>0.73333333333333328</v>
      </c>
      <c r="S294" s="125">
        <f t="shared" si="273"/>
        <v>85580</v>
      </c>
      <c r="T294" s="536"/>
      <c r="U294" s="225" t="s">
        <v>136</v>
      </c>
      <c r="V294" s="121">
        <v>3643</v>
      </c>
      <c r="W294" s="130">
        <v>2457</v>
      </c>
      <c r="X294" s="130">
        <v>172143460</v>
      </c>
      <c r="Y294" s="131">
        <f t="shared" ref="Y294:Y303" si="305">IFERROR(W294/$T$293,"-")</f>
        <v>0.29825200291332848</v>
      </c>
      <c r="Z294" s="131">
        <f t="shared" si="274"/>
        <v>0.67444413944551196</v>
      </c>
      <c r="AA294" s="130">
        <f t="shared" si="275"/>
        <v>70062.458282458276</v>
      </c>
      <c r="AB294" s="536"/>
      <c r="AC294" s="225" t="s">
        <v>136</v>
      </c>
      <c r="AD294" s="121">
        <v>3145</v>
      </c>
      <c r="AE294" s="130">
        <v>2111</v>
      </c>
      <c r="AF294" s="130">
        <v>171102690</v>
      </c>
      <c r="AG294" s="131">
        <f t="shared" ref="AG294:AG303" si="306">IFERROR(AE294/$AB$293,"-")</f>
        <v>0.29470892084322209</v>
      </c>
      <c r="AH294" s="131">
        <f t="shared" si="276"/>
        <v>0.6712241653418124</v>
      </c>
      <c r="AI294" s="125">
        <f t="shared" si="277"/>
        <v>81052.908574135479</v>
      </c>
      <c r="AJ294" s="536"/>
      <c r="AK294" s="225" t="s">
        <v>136</v>
      </c>
      <c r="AL294" s="121">
        <v>1804</v>
      </c>
      <c r="AM294" s="130">
        <v>1155</v>
      </c>
      <c r="AN294" s="130">
        <v>98112590</v>
      </c>
      <c r="AO294" s="131">
        <f t="shared" ref="AO294:AO303" si="307">IFERROR(AM294/$AJ$293,"-")</f>
        <v>0.23528213485434915</v>
      </c>
      <c r="AP294" s="131">
        <f t="shared" si="278"/>
        <v>0.6402439024390244</v>
      </c>
      <c r="AQ294" s="125">
        <f t="shared" si="279"/>
        <v>84945.965367965371</v>
      </c>
      <c r="AR294" s="536"/>
      <c r="AS294" s="225" t="s">
        <v>136</v>
      </c>
      <c r="AT294" s="121">
        <v>799</v>
      </c>
      <c r="AU294" s="130">
        <v>468</v>
      </c>
      <c r="AV294" s="130">
        <v>45653150</v>
      </c>
      <c r="AW294" s="131">
        <f t="shared" ref="AW294:AW303" si="308">IFERROR(AU294/$AR$293,"-")</f>
        <v>0.16154642733862618</v>
      </c>
      <c r="AX294" s="131">
        <f t="shared" si="280"/>
        <v>0.58573216520650817</v>
      </c>
      <c r="AY294" s="130">
        <f t="shared" si="281"/>
        <v>97549.465811965812</v>
      </c>
      <c r="AZ294" s="536"/>
      <c r="BA294" s="225" t="s">
        <v>136</v>
      </c>
      <c r="BB294" s="121">
        <v>199</v>
      </c>
      <c r="BC294" s="130">
        <v>107</v>
      </c>
      <c r="BD294" s="130">
        <v>11988030</v>
      </c>
      <c r="BE294" s="131">
        <f t="shared" ref="BE294:BE303" si="309">IFERROR(BC294/$AZ$293,"-")</f>
        <v>7.9850746268656722E-2</v>
      </c>
      <c r="BF294" s="131">
        <f t="shared" si="282"/>
        <v>0.53768844221105527</v>
      </c>
      <c r="BG294" s="156">
        <f t="shared" si="283"/>
        <v>112037.66355140187</v>
      </c>
      <c r="BH294" s="536"/>
      <c r="BI294" s="225" t="s">
        <v>136</v>
      </c>
      <c r="BJ294" s="121">
        <f t="shared" si="284"/>
        <v>9682</v>
      </c>
      <c r="BK294" s="130">
        <f t="shared" si="268"/>
        <v>6365</v>
      </c>
      <c r="BL294" s="130">
        <f t="shared" si="269"/>
        <v>505327280</v>
      </c>
      <c r="BM294" s="131">
        <f t="shared" ref="BM294:BM303" si="310">IFERROR(BK294/$BH$293,"-")</f>
        <v>0.25699519521944525</v>
      </c>
      <c r="BN294" s="131">
        <f t="shared" si="285"/>
        <v>0.65740549473249332</v>
      </c>
      <c r="BO294" s="130">
        <f t="shared" si="286"/>
        <v>79391.560094265515</v>
      </c>
      <c r="BP294" s="182"/>
    </row>
    <row r="295" spans="2:68" s="75" customFormat="1">
      <c r="B295" s="546"/>
      <c r="C295" s="549"/>
      <c r="D295" s="536"/>
      <c r="E295" s="226" t="s">
        <v>103</v>
      </c>
      <c r="F295" s="121">
        <v>37</v>
      </c>
      <c r="G295" s="130">
        <v>30</v>
      </c>
      <c r="H295" s="130">
        <v>3009300</v>
      </c>
      <c r="I295" s="131">
        <f t="shared" si="303"/>
        <v>0.47619047619047616</v>
      </c>
      <c r="J295" s="131">
        <f t="shared" si="270"/>
        <v>0.81081081081081086</v>
      </c>
      <c r="K295" s="156">
        <f t="shared" si="271"/>
        <v>100310</v>
      </c>
      <c r="L295" s="536"/>
      <c r="M295" s="226" t="s">
        <v>103</v>
      </c>
      <c r="N295" s="121">
        <v>86</v>
      </c>
      <c r="O295" s="130">
        <v>56</v>
      </c>
      <c r="P295" s="130">
        <v>5091670</v>
      </c>
      <c r="Q295" s="131">
        <f t="shared" si="304"/>
        <v>0.35668789808917195</v>
      </c>
      <c r="R295" s="131">
        <f t="shared" si="272"/>
        <v>0.65116279069767447</v>
      </c>
      <c r="S295" s="125">
        <f t="shared" si="273"/>
        <v>90922.678571428565</v>
      </c>
      <c r="T295" s="536"/>
      <c r="U295" s="226" t="s">
        <v>103</v>
      </c>
      <c r="V295" s="121">
        <v>5007</v>
      </c>
      <c r="W295" s="130">
        <v>3241</v>
      </c>
      <c r="X295" s="130">
        <v>228466230</v>
      </c>
      <c r="Y295" s="131">
        <f t="shared" si="305"/>
        <v>0.3934207331876669</v>
      </c>
      <c r="Z295" s="131">
        <f t="shared" si="274"/>
        <v>0.64729378869582588</v>
      </c>
      <c r="AA295" s="130">
        <f t="shared" si="275"/>
        <v>70492.511570502931</v>
      </c>
      <c r="AB295" s="536"/>
      <c r="AC295" s="226" t="s">
        <v>103</v>
      </c>
      <c r="AD295" s="121">
        <v>4635</v>
      </c>
      <c r="AE295" s="130">
        <v>3031</v>
      </c>
      <c r="AF295" s="130">
        <v>251517350</v>
      </c>
      <c r="AG295" s="131">
        <f t="shared" si="306"/>
        <v>0.42314672623202571</v>
      </c>
      <c r="AH295" s="131">
        <f t="shared" si="276"/>
        <v>0.65393743257820924</v>
      </c>
      <c r="AI295" s="125">
        <f t="shared" si="277"/>
        <v>82981.639722863736</v>
      </c>
      <c r="AJ295" s="536"/>
      <c r="AK295" s="226" t="s">
        <v>103</v>
      </c>
      <c r="AL295" s="121">
        <v>3079</v>
      </c>
      <c r="AM295" s="130">
        <v>1945</v>
      </c>
      <c r="AN295" s="130">
        <v>179245190</v>
      </c>
      <c r="AO295" s="131">
        <f t="shared" si="307"/>
        <v>0.39621104094520271</v>
      </c>
      <c r="AP295" s="131">
        <f t="shared" si="278"/>
        <v>0.63169860344267614</v>
      </c>
      <c r="AQ295" s="125">
        <f t="shared" si="279"/>
        <v>92156.910025706937</v>
      </c>
      <c r="AR295" s="536"/>
      <c r="AS295" s="226" t="s">
        <v>103</v>
      </c>
      <c r="AT295" s="121">
        <v>1668</v>
      </c>
      <c r="AU295" s="130">
        <v>956</v>
      </c>
      <c r="AV295" s="130">
        <v>96582110</v>
      </c>
      <c r="AW295" s="131">
        <f t="shared" si="308"/>
        <v>0.32999654815326201</v>
      </c>
      <c r="AX295" s="131">
        <f t="shared" si="280"/>
        <v>0.57314148681055155</v>
      </c>
      <c r="AY295" s="130">
        <f t="shared" si="281"/>
        <v>101027.31171548118</v>
      </c>
      <c r="AZ295" s="536"/>
      <c r="BA295" s="226" t="s">
        <v>103</v>
      </c>
      <c r="BB295" s="121">
        <v>600</v>
      </c>
      <c r="BC295" s="130">
        <v>326</v>
      </c>
      <c r="BD295" s="130">
        <v>36942220</v>
      </c>
      <c r="BE295" s="131">
        <f t="shared" si="309"/>
        <v>0.24328358208955222</v>
      </c>
      <c r="BF295" s="131">
        <f t="shared" si="282"/>
        <v>0.54333333333333333</v>
      </c>
      <c r="BG295" s="156">
        <f t="shared" si="283"/>
        <v>113319.69325153374</v>
      </c>
      <c r="BH295" s="536"/>
      <c r="BI295" s="226" t="s">
        <v>103</v>
      </c>
      <c r="BJ295" s="121">
        <f t="shared" si="284"/>
        <v>15112</v>
      </c>
      <c r="BK295" s="130">
        <f t="shared" si="268"/>
        <v>9585</v>
      </c>
      <c r="BL295" s="130">
        <f t="shared" si="269"/>
        <v>800854070</v>
      </c>
      <c r="BM295" s="131">
        <f t="shared" si="310"/>
        <v>0.3870069043485283</v>
      </c>
      <c r="BN295" s="131">
        <f t="shared" si="285"/>
        <v>0.6342641609317099</v>
      </c>
      <c r="BO295" s="130">
        <f t="shared" si="286"/>
        <v>83552.850286906629</v>
      </c>
      <c r="BP295" s="182"/>
    </row>
    <row r="296" spans="2:68" s="75" customFormat="1">
      <c r="B296" s="546"/>
      <c r="C296" s="549"/>
      <c r="D296" s="536"/>
      <c r="E296" s="226" t="s">
        <v>106</v>
      </c>
      <c r="F296" s="121">
        <v>15</v>
      </c>
      <c r="G296" s="130">
        <v>10</v>
      </c>
      <c r="H296" s="130">
        <v>806260</v>
      </c>
      <c r="I296" s="131">
        <f t="shared" si="303"/>
        <v>0.15873015873015872</v>
      </c>
      <c r="J296" s="131">
        <f t="shared" si="270"/>
        <v>0.66666666666666663</v>
      </c>
      <c r="K296" s="156">
        <f t="shared" si="271"/>
        <v>80626</v>
      </c>
      <c r="L296" s="536"/>
      <c r="M296" s="226" t="s">
        <v>106</v>
      </c>
      <c r="N296" s="121">
        <v>41</v>
      </c>
      <c r="O296" s="130">
        <v>27</v>
      </c>
      <c r="P296" s="130">
        <v>2398380</v>
      </c>
      <c r="Q296" s="131">
        <f t="shared" si="304"/>
        <v>0.17197452229299362</v>
      </c>
      <c r="R296" s="131">
        <f t="shared" si="272"/>
        <v>0.65853658536585369</v>
      </c>
      <c r="S296" s="125">
        <f t="shared" si="273"/>
        <v>88828.888888888891</v>
      </c>
      <c r="T296" s="536"/>
      <c r="U296" s="226" t="s">
        <v>106</v>
      </c>
      <c r="V296" s="121">
        <v>1708</v>
      </c>
      <c r="W296" s="130">
        <v>1158</v>
      </c>
      <c r="X296" s="130">
        <v>82728260</v>
      </c>
      <c r="Y296" s="131">
        <f t="shared" si="305"/>
        <v>0.14056809905316825</v>
      </c>
      <c r="Z296" s="131">
        <f t="shared" si="274"/>
        <v>0.67798594847775173</v>
      </c>
      <c r="AA296" s="130">
        <f t="shared" si="275"/>
        <v>71440.639032815205</v>
      </c>
      <c r="AB296" s="536"/>
      <c r="AC296" s="226" t="s">
        <v>106</v>
      </c>
      <c r="AD296" s="121">
        <v>1794</v>
      </c>
      <c r="AE296" s="130">
        <v>1196</v>
      </c>
      <c r="AF296" s="130">
        <v>97902860</v>
      </c>
      <c r="AG296" s="131">
        <f t="shared" si="306"/>
        <v>0.16696914700544466</v>
      </c>
      <c r="AH296" s="131">
        <f t="shared" si="276"/>
        <v>0.66666666666666663</v>
      </c>
      <c r="AI296" s="125">
        <f t="shared" si="277"/>
        <v>81858.578595317726</v>
      </c>
      <c r="AJ296" s="536"/>
      <c r="AK296" s="226" t="s">
        <v>106</v>
      </c>
      <c r="AL296" s="121">
        <v>1220</v>
      </c>
      <c r="AM296" s="130">
        <v>770</v>
      </c>
      <c r="AN296" s="130">
        <v>67204650</v>
      </c>
      <c r="AO296" s="131">
        <f t="shared" si="307"/>
        <v>0.1568547565695661</v>
      </c>
      <c r="AP296" s="131">
        <f t="shared" si="278"/>
        <v>0.63114754098360659</v>
      </c>
      <c r="AQ296" s="125">
        <f t="shared" si="279"/>
        <v>87278.766233766233</v>
      </c>
      <c r="AR296" s="536"/>
      <c r="AS296" s="226" t="s">
        <v>106</v>
      </c>
      <c r="AT296" s="121">
        <v>659</v>
      </c>
      <c r="AU296" s="130">
        <v>387</v>
      </c>
      <c r="AV296" s="130">
        <v>37882350</v>
      </c>
      <c r="AW296" s="131">
        <f t="shared" si="308"/>
        <v>0.13358646876078703</v>
      </c>
      <c r="AX296" s="131">
        <f t="shared" si="280"/>
        <v>0.58725341426403643</v>
      </c>
      <c r="AY296" s="130">
        <f t="shared" si="281"/>
        <v>97887.209302325587</v>
      </c>
      <c r="AZ296" s="536"/>
      <c r="BA296" s="226" t="s">
        <v>106</v>
      </c>
      <c r="BB296" s="121">
        <v>246</v>
      </c>
      <c r="BC296" s="130">
        <v>136</v>
      </c>
      <c r="BD296" s="130">
        <v>14127050</v>
      </c>
      <c r="BE296" s="131">
        <f t="shared" si="309"/>
        <v>0.10149253731343283</v>
      </c>
      <c r="BF296" s="131">
        <f t="shared" si="282"/>
        <v>0.55284552845528456</v>
      </c>
      <c r="BG296" s="156">
        <f t="shared" si="283"/>
        <v>103875.36764705883</v>
      </c>
      <c r="BH296" s="536"/>
      <c r="BI296" s="226" t="s">
        <v>106</v>
      </c>
      <c r="BJ296" s="121">
        <f t="shared" si="284"/>
        <v>5683</v>
      </c>
      <c r="BK296" s="130">
        <f t="shared" si="268"/>
        <v>3684</v>
      </c>
      <c r="BL296" s="130">
        <f t="shared" si="269"/>
        <v>303049810</v>
      </c>
      <c r="BM296" s="131">
        <f t="shared" si="310"/>
        <v>0.14874631566196955</v>
      </c>
      <c r="BN296" s="131">
        <f t="shared" si="285"/>
        <v>0.64824916417385181</v>
      </c>
      <c r="BO296" s="130">
        <f t="shared" si="286"/>
        <v>82261.077633007604</v>
      </c>
      <c r="BP296" s="182"/>
    </row>
    <row r="297" spans="2:68" s="75" customFormat="1">
      <c r="B297" s="546"/>
      <c r="C297" s="549"/>
      <c r="D297" s="536"/>
      <c r="E297" s="226" t="s">
        <v>119</v>
      </c>
      <c r="F297" s="121">
        <v>21</v>
      </c>
      <c r="G297" s="130">
        <v>16</v>
      </c>
      <c r="H297" s="130">
        <v>2315860</v>
      </c>
      <c r="I297" s="131">
        <f t="shared" si="303"/>
        <v>0.25396825396825395</v>
      </c>
      <c r="J297" s="131">
        <f t="shared" si="270"/>
        <v>0.76190476190476186</v>
      </c>
      <c r="K297" s="156">
        <f t="shared" si="271"/>
        <v>144741.25</v>
      </c>
      <c r="L297" s="536"/>
      <c r="M297" s="226" t="s">
        <v>119</v>
      </c>
      <c r="N297" s="121">
        <v>39</v>
      </c>
      <c r="O297" s="130">
        <v>27</v>
      </c>
      <c r="P297" s="130">
        <v>2754840</v>
      </c>
      <c r="Q297" s="131">
        <f t="shared" si="304"/>
        <v>0.17197452229299362</v>
      </c>
      <c r="R297" s="131">
        <f t="shared" si="272"/>
        <v>0.69230769230769229</v>
      </c>
      <c r="S297" s="125">
        <f t="shared" si="273"/>
        <v>102031.11111111111</v>
      </c>
      <c r="T297" s="536"/>
      <c r="U297" s="226" t="s">
        <v>119</v>
      </c>
      <c r="V297" s="121">
        <v>1624</v>
      </c>
      <c r="W297" s="130">
        <v>1130</v>
      </c>
      <c r="X297" s="130">
        <v>84933690</v>
      </c>
      <c r="Y297" s="131">
        <f t="shared" si="305"/>
        <v>0.13716921582908473</v>
      </c>
      <c r="Z297" s="131">
        <f t="shared" si="274"/>
        <v>0.69581280788177335</v>
      </c>
      <c r="AA297" s="130">
        <f t="shared" si="275"/>
        <v>75162.557522123898</v>
      </c>
      <c r="AB297" s="536"/>
      <c r="AC297" s="226" t="s">
        <v>119</v>
      </c>
      <c r="AD297" s="121">
        <v>1814</v>
      </c>
      <c r="AE297" s="130">
        <v>1207</v>
      </c>
      <c r="AF297" s="130">
        <v>104154230</v>
      </c>
      <c r="AG297" s="131">
        <f t="shared" si="306"/>
        <v>0.16850481641770207</v>
      </c>
      <c r="AH297" s="131">
        <f t="shared" si="276"/>
        <v>0.66538037486218304</v>
      </c>
      <c r="AI297" s="125">
        <f t="shared" si="277"/>
        <v>86291.822700911347</v>
      </c>
      <c r="AJ297" s="536"/>
      <c r="AK297" s="226" t="s">
        <v>119</v>
      </c>
      <c r="AL297" s="121">
        <v>1319</v>
      </c>
      <c r="AM297" s="130">
        <v>856</v>
      </c>
      <c r="AN297" s="130">
        <v>82125590</v>
      </c>
      <c r="AO297" s="131">
        <f t="shared" si="307"/>
        <v>0.17437359951110207</v>
      </c>
      <c r="AP297" s="131">
        <f t="shared" si="278"/>
        <v>0.64897649734647456</v>
      </c>
      <c r="AQ297" s="125">
        <f t="shared" si="279"/>
        <v>95941.109813084113</v>
      </c>
      <c r="AR297" s="536"/>
      <c r="AS297" s="226" t="s">
        <v>119</v>
      </c>
      <c r="AT297" s="121">
        <v>701</v>
      </c>
      <c r="AU297" s="130">
        <v>395</v>
      </c>
      <c r="AV297" s="130">
        <v>42348440</v>
      </c>
      <c r="AW297" s="131">
        <f t="shared" si="308"/>
        <v>0.13634794615119089</v>
      </c>
      <c r="AX297" s="131">
        <f t="shared" si="280"/>
        <v>0.56348074179743224</v>
      </c>
      <c r="AY297" s="130">
        <f t="shared" si="281"/>
        <v>107211.24050632911</v>
      </c>
      <c r="AZ297" s="536"/>
      <c r="BA297" s="226" t="s">
        <v>119</v>
      </c>
      <c r="BB297" s="121">
        <v>230</v>
      </c>
      <c r="BC297" s="130">
        <v>132</v>
      </c>
      <c r="BD297" s="130">
        <v>15142910</v>
      </c>
      <c r="BE297" s="131">
        <f t="shared" si="309"/>
        <v>9.8507462686567168E-2</v>
      </c>
      <c r="BF297" s="131">
        <f t="shared" si="282"/>
        <v>0.57391304347826089</v>
      </c>
      <c r="BG297" s="156">
        <f t="shared" si="283"/>
        <v>114719.01515151515</v>
      </c>
      <c r="BH297" s="536"/>
      <c r="BI297" s="226" t="s">
        <v>119</v>
      </c>
      <c r="BJ297" s="121">
        <f t="shared" si="284"/>
        <v>5748</v>
      </c>
      <c r="BK297" s="130">
        <f t="shared" si="268"/>
        <v>3763</v>
      </c>
      <c r="BL297" s="130">
        <f t="shared" si="269"/>
        <v>333775560</v>
      </c>
      <c r="BM297" s="131">
        <f t="shared" si="310"/>
        <v>0.15193604392942223</v>
      </c>
      <c r="BN297" s="131">
        <f t="shared" si="285"/>
        <v>0.65466249130132215</v>
      </c>
      <c r="BO297" s="130">
        <f t="shared" si="286"/>
        <v>88699.32500664363</v>
      </c>
      <c r="BP297" s="182"/>
    </row>
    <row r="298" spans="2:68" s="75" customFormat="1">
      <c r="B298" s="546"/>
      <c r="C298" s="549"/>
      <c r="D298" s="536"/>
      <c r="E298" s="226" t="s">
        <v>120</v>
      </c>
      <c r="F298" s="121">
        <v>7</v>
      </c>
      <c r="G298" s="130">
        <v>7</v>
      </c>
      <c r="H298" s="130">
        <v>677880</v>
      </c>
      <c r="I298" s="131">
        <f t="shared" si="303"/>
        <v>0.1111111111111111</v>
      </c>
      <c r="J298" s="131">
        <f t="shared" si="270"/>
        <v>1</v>
      </c>
      <c r="K298" s="156">
        <f t="shared" si="271"/>
        <v>96840</v>
      </c>
      <c r="L298" s="536"/>
      <c r="M298" s="226" t="s">
        <v>120</v>
      </c>
      <c r="N298" s="121">
        <v>20</v>
      </c>
      <c r="O298" s="130">
        <v>13</v>
      </c>
      <c r="P298" s="130">
        <v>1374780</v>
      </c>
      <c r="Q298" s="131">
        <f t="shared" si="304"/>
        <v>8.2802547770700632E-2</v>
      </c>
      <c r="R298" s="131">
        <f t="shared" si="272"/>
        <v>0.65</v>
      </c>
      <c r="S298" s="125">
        <f t="shared" si="273"/>
        <v>105752.30769230769</v>
      </c>
      <c r="T298" s="536"/>
      <c r="U298" s="226" t="s">
        <v>120</v>
      </c>
      <c r="V298" s="121">
        <v>1022</v>
      </c>
      <c r="W298" s="130">
        <v>731</v>
      </c>
      <c r="X298" s="130">
        <v>51711390</v>
      </c>
      <c r="Y298" s="131">
        <f t="shared" si="305"/>
        <v>8.8735129885894631E-2</v>
      </c>
      <c r="Z298" s="131">
        <f t="shared" si="274"/>
        <v>0.71526418786692758</v>
      </c>
      <c r="AA298" s="130">
        <f t="shared" si="275"/>
        <v>70740.615595075244</v>
      </c>
      <c r="AB298" s="536"/>
      <c r="AC298" s="226" t="s">
        <v>120</v>
      </c>
      <c r="AD298" s="121">
        <v>1012</v>
      </c>
      <c r="AE298" s="130">
        <v>688</v>
      </c>
      <c r="AF298" s="130">
        <v>57476660</v>
      </c>
      <c r="AG298" s="131">
        <f t="shared" si="306"/>
        <v>9.6049141421192238E-2</v>
      </c>
      <c r="AH298" s="131">
        <f t="shared" si="276"/>
        <v>0.67984189723320154</v>
      </c>
      <c r="AI298" s="125">
        <f t="shared" si="277"/>
        <v>83541.656976744183</v>
      </c>
      <c r="AJ298" s="536"/>
      <c r="AK298" s="226" t="s">
        <v>120</v>
      </c>
      <c r="AL298" s="121">
        <v>638</v>
      </c>
      <c r="AM298" s="130">
        <v>443</v>
      </c>
      <c r="AN298" s="130">
        <v>40034300</v>
      </c>
      <c r="AO298" s="131">
        <f t="shared" si="307"/>
        <v>9.0242411896516606E-2</v>
      </c>
      <c r="AP298" s="131">
        <f t="shared" si="278"/>
        <v>0.69435736677115989</v>
      </c>
      <c r="AQ298" s="125">
        <f t="shared" si="279"/>
        <v>90370.880361173811</v>
      </c>
      <c r="AR298" s="536"/>
      <c r="AS298" s="226" t="s">
        <v>120</v>
      </c>
      <c r="AT298" s="121">
        <v>289</v>
      </c>
      <c r="AU298" s="130">
        <v>171</v>
      </c>
      <c r="AV298" s="130">
        <v>14874230</v>
      </c>
      <c r="AW298" s="131">
        <f t="shared" si="308"/>
        <v>5.9026579219882636E-2</v>
      </c>
      <c r="AX298" s="131">
        <f t="shared" si="280"/>
        <v>0.59169550173010377</v>
      </c>
      <c r="AY298" s="130">
        <f t="shared" si="281"/>
        <v>86983.801169590646</v>
      </c>
      <c r="AZ298" s="536"/>
      <c r="BA298" s="226" t="s">
        <v>120</v>
      </c>
      <c r="BB298" s="121">
        <v>69</v>
      </c>
      <c r="BC298" s="130">
        <v>39</v>
      </c>
      <c r="BD298" s="130">
        <v>3043980</v>
      </c>
      <c r="BE298" s="131">
        <f t="shared" si="309"/>
        <v>2.9104477611940297E-2</v>
      </c>
      <c r="BF298" s="131">
        <f t="shared" si="282"/>
        <v>0.56521739130434778</v>
      </c>
      <c r="BG298" s="156">
        <f t="shared" si="283"/>
        <v>78050.769230769234</v>
      </c>
      <c r="BH298" s="536"/>
      <c r="BI298" s="226" t="s">
        <v>120</v>
      </c>
      <c r="BJ298" s="121">
        <f t="shared" si="284"/>
        <v>3057</v>
      </c>
      <c r="BK298" s="130">
        <f t="shared" si="268"/>
        <v>2092</v>
      </c>
      <c r="BL298" s="130">
        <f t="shared" si="269"/>
        <v>169193220</v>
      </c>
      <c r="BM298" s="131">
        <f t="shared" si="310"/>
        <v>8.4467234626721038E-2</v>
      </c>
      <c r="BN298" s="131">
        <f t="shared" si="285"/>
        <v>0.68433104350670593</v>
      </c>
      <c r="BO298" s="130">
        <f t="shared" si="286"/>
        <v>80876.300191204587</v>
      </c>
      <c r="BP298" s="182"/>
    </row>
    <row r="299" spans="2:68" s="75" customFormat="1">
      <c r="B299" s="546"/>
      <c r="C299" s="549"/>
      <c r="D299" s="536"/>
      <c r="E299" s="226" t="s">
        <v>121</v>
      </c>
      <c r="F299" s="121">
        <v>6</v>
      </c>
      <c r="G299" s="130">
        <v>5</v>
      </c>
      <c r="H299" s="130">
        <v>144760</v>
      </c>
      <c r="I299" s="131">
        <f t="shared" si="303"/>
        <v>7.9365079365079361E-2</v>
      </c>
      <c r="J299" s="131">
        <f t="shared" si="270"/>
        <v>0.83333333333333337</v>
      </c>
      <c r="K299" s="156">
        <f t="shared" si="271"/>
        <v>28952</v>
      </c>
      <c r="L299" s="536"/>
      <c r="M299" s="226" t="s">
        <v>121</v>
      </c>
      <c r="N299" s="121">
        <v>24</v>
      </c>
      <c r="O299" s="130">
        <v>16</v>
      </c>
      <c r="P299" s="130">
        <v>1621640</v>
      </c>
      <c r="Q299" s="131">
        <f t="shared" si="304"/>
        <v>0.10191082802547771</v>
      </c>
      <c r="R299" s="131">
        <f t="shared" si="272"/>
        <v>0.66666666666666663</v>
      </c>
      <c r="S299" s="125">
        <f t="shared" si="273"/>
        <v>101352.5</v>
      </c>
      <c r="T299" s="536"/>
      <c r="U299" s="226" t="s">
        <v>121</v>
      </c>
      <c r="V299" s="121">
        <v>602</v>
      </c>
      <c r="W299" s="130">
        <v>362</v>
      </c>
      <c r="X299" s="130">
        <v>26552880</v>
      </c>
      <c r="Y299" s="131">
        <f t="shared" si="305"/>
        <v>4.3942704539936879E-2</v>
      </c>
      <c r="Z299" s="131">
        <f t="shared" si="274"/>
        <v>0.6013289036544851</v>
      </c>
      <c r="AA299" s="130">
        <f t="shared" si="275"/>
        <v>73350.497237569056</v>
      </c>
      <c r="AB299" s="536"/>
      <c r="AC299" s="226" t="s">
        <v>121</v>
      </c>
      <c r="AD299" s="121">
        <v>706</v>
      </c>
      <c r="AE299" s="130">
        <v>430</v>
      </c>
      <c r="AF299" s="130">
        <v>37152070</v>
      </c>
      <c r="AG299" s="131">
        <f t="shared" si="306"/>
        <v>6.0030713388245151E-2</v>
      </c>
      <c r="AH299" s="131">
        <f t="shared" si="276"/>
        <v>0.60906515580736542</v>
      </c>
      <c r="AI299" s="125">
        <f t="shared" si="277"/>
        <v>86400.162790697679</v>
      </c>
      <c r="AJ299" s="536"/>
      <c r="AK299" s="226" t="s">
        <v>121</v>
      </c>
      <c r="AL299" s="121">
        <v>587</v>
      </c>
      <c r="AM299" s="130">
        <v>370</v>
      </c>
      <c r="AN299" s="130">
        <v>34378300</v>
      </c>
      <c r="AO299" s="131">
        <f t="shared" si="307"/>
        <v>7.5371766143817479E-2</v>
      </c>
      <c r="AP299" s="131">
        <f t="shared" si="278"/>
        <v>0.63032367972742764</v>
      </c>
      <c r="AQ299" s="125">
        <f t="shared" si="279"/>
        <v>92914.32432432432</v>
      </c>
      <c r="AR299" s="536"/>
      <c r="AS299" s="226" t="s">
        <v>121</v>
      </c>
      <c r="AT299" s="121">
        <v>442</v>
      </c>
      <c r="AU299" s="130">
        <v>259</v>
      </c>
      <c r="AV299" s="130">
        <v>24919410</v>
      </c>
      <c r="AW299" s="131">
        <f t="shared" si="308"/>
        <v>8.9402830514325168E-2</v>
      </c>
      <c r="AX299" s="131">
        <f t="shared" si="280"/>
        <v>0.58597285067873306</v>
      </c>
      <c r="AY299" s="130">
        <f t="shared" si="281"/>
        <v>96213.938223938225</v>
      </c>
      <c r="AZ299" s="536"/>
      <c r="BA299" s="226" t="s">
        <v>121</v>
      </c>
      <c r="BB299" s="121">
        <v>156</v>
      </c>
      <c r="BC299" s="130">
        <v>89</v>
      </c>
      <c r="BD299" s="130">
        <v>9647940</v>
      </c>
      <c r="BE299" s="131">
        <f t="shared" si="309"/>
        <v>6.64179104477612E-2</v>
      </c>
      <c r="BF299" s="131">
        <f t="shared" si="282"/>
        <v>0.57051282051282048</v>
      </c>
      <c r="BG299" s="156">
        <f t="shared" si="283"/>
        <v>108403.82022471911</v>
      </c>
      <c r="BH299" s="536"/>
      <c r="BI299" s="226" t="s">
        <v>121</v>
      </c>
      <c r="BJ299" s="121">
        <f t="shared" si="284"/>
        <v>2523</v>
      </c>
      <c r="BK299" s="130">
        <f t="shared" si="268"/>
        <v>1531</v>
      </c>
      <c r="BL299" s="130">
        <f t="shared" si="269"/>
        <v>134417000</v>
      </c>
      <c r="BM299" s="131">
        <f t="shared" si="310"/>
        <v>6.1816126297088866E-2</v>
      </c>
      <c r="BN299" s="131">
        <f t="shared" si="285"/>
        <v>0.60681728101466503</v>
      </c>
      <c r="BO299" s="130">
        <f t="shared" si="286"/>
        <v>87796.86479425212</v>
      </c>
      <c r="BP299" s="182"/>
    </row>
    <row r="300" spans="2:68" s="75" customFormat="1">
      <c r="B300" s="546"/>
      <c r="C300" s="549"/>
      <c r="D300" s="536"/>
      <c r="E300" s="226" t="s">
        <v>122</v>
      </c>
      <c r="F300" s="121">
        <v>25</v>
      </c>
      <c r="G300" s="130">
        <v>16</v>
      </c>
      <c r="H300" s="130">
        <v>1706690</v>
      </c>
      <c r="I300" s="131">
        <f t="shared" si="303"/>
        <v>0.25396825396825395</v>
      </c>
      <c r="J300" s="131">
        <f t="shared" si="270"/>
        <v>0.64</v>
      </c>
      <c r="K300" s="156">
        <f t="shared" si="271"/>
        <v>106668.125</v>
      </c>
      <c r="L300" s="536"/>
      <c r="M300" s="226" t="s">
        <v>122</v>
      </c>
      <c r="N300" s="121">
        <v>18</v>
      </c>
      <c r="O300" s="130">
        <v>13</v>
      </c>
      <c r="P300" s="130">
        <v>1257600</v>
      </c>
      <c r="Q300" s="131">
        <f t="shared" si="304"/>
        <v>8.2802547770700632E-2</v>
      </c>
      <c r="R300" s="131">
        <f t="shared" si="272"/>
        <v>0.72222222222222221</v>
      </c>
      <c r="S300" s="125">
        <f t="shared" si="273"/>
        <v>96738.461538461532</v>
      </c>
      <c r="T300" s="536"/>
      <c r="U300" s="226" t="s">
        <v>122</v>
      </c>
      <c r="V300" s="121">
        <v>386</v>
      </c>
      <c r="W300" s="130">
        <v>275</v>
      </c>
      <c r="X300" s="130">
        <v>21868660</v>
      </c>
      <c r="Y300" s="131">
        <f t="shared" si="305"/>
        <v>3.3381888807963098E-2</v>
      </c>
      <c r="Z300" s="131">
        <f t="shared" si="274"/>
        <v>0.71243523316062174</v>
      </c>
      <c r="AA300" s="130">
        <f t="shared" si="275"/>
        <v>79522.399999999994</v>
      </c>
      <c r="AB300" s="536"/>
      <c r="AC300" s="226" t="s">
        <v>122</v>
      </c>
      <c r="AD300" s="121">
        <v>430</v>
      </c>
      <c r="AE300" s="130">
        <v>297</v>
      </c>
      <c r="AF300" s="130">
        <v>27834700</v>
      </c>
      <c r="AG300" s="131">
        <f t="shared" si="306"/>
        <v>4.1463074130950718E-2</v>
      </c>
      <c r="AH300" s="131">
        <f t="shared" si="276"/>
        <v>0.69069767441860463</v>
      </c>
      <c r="AI300" s="125">
        <f t="shared" si="277"/>
        <v>93719.528619528617</v>
      </c>
      <c r="AJ300" s="536"/>
      <c r="AK300" s="226" t="s">
        <v>122</v>
      </c>
      <c r="AL300" s="121">
        <v>325</v>
      </c>
      <c r="AM300" s="130">
        <v>223</v>
      </c>
      <c r="AN300" s="130">
        <v>25200860</v>
      </c>
      <c r="AO300" s="131">
        <f t="shared" si="307"/>
        <v>4.5426767162354859E-2</v>
      </c>
      <c r="AP300" s="131">
        <f t="shared" si="278"/>
        <v>0.68615384615384611</v>
      </c>
      <c r="AQ300" s="125">
        <f t="shared" si="279"/>
        <v>113008.34080717489</v>
      </c>
      <c r="AR300" s="536"/>
      <c r="AS300" s="226" t="s">
        <v>122</v>
      </c>
      <c r="AT300" s="121">
        <v>204</v>
      </c>
      <c r="AU300" s="130">
        <v>138</v>
      </c>
      <c r="AV300" s="130">
        <v>16471460</v>
      </c>
      <c r="AW300" s="131">
        <f t="shared" si="308"/>
        <v>4.7635484984466687E-2</v>
      </c>
      <c r="AX300" s="131">
        <f t="shared" si="280"/>
        <v>0.67647058823529416</v>
      </c>
      <c r="AY300" s="130">
        <f t="shared" si="281"/>
        <v>119358.40579710146</v>
      </c>
      <c r="AZ300" s="536"/>
      <c r="BA300" s="226" t="s">
        <v>122</v>
      </c>
      <c r="BB300" s="121">
        <v>63</v>
      </c>
      <c r="BC300" s="130">
        <v>42</v>
      </c>
      <c r="BD300" s="130">
        <v>4746650</v>
      </c>
      <c r="BE300" s="131">
        <f t="shared" si="309"/>
        <v>3.134328358208955E-2</v>
      </c>
      <c r="BF300" s="131">
        <f t="shared" si="282"/>
        <v>0.66666666666666663</v>
      </c>
      <c r="BG300" s="156">
        <f t="shared" si="283"/>
        <v>113015.47619047618</v>
      </c>
      <c r="BH300" s="536"/>
      <c r="BI300" s="226" t="s">
        <v>122</v>
      </c>
      <c r="BJ300" s="121">
        <f t="shared" si="284"/>
        <v>1451</v>
      </c>
      <c r="BK300" s="130">
        <f t="shared" si="268"/>
        <v>1004</v>
      </c>
      <c r="BL300" s="130">
        <f t="shared" si="269"/>
        <v>99086620</v>
      </c>
      <c r="BM300" s="131">
        <f t="shared" si="310"/>
        <v>4.0537812411676831E-2</v>
      </c>
      <c r="BN300" s="131">
        <f t="shared" si="285"/>
        <v>0.69193659545141284</v>
      </c>
      <c r="BO300" s="130">
        <f t="shared" si="286"/>
        <v>98691.852589641436</v>
      </c>
      <c r="BP300" s="182"/>
    </row>
    <row r="301" spans="2:68" s="75" customFormat="1">
      <c r="B301" s="546"/>
      <c r="C301" s="549"/>
      <c r="D301" s="536"/>
      <c r="E301" s="226" t="s">
        <v>123</v>
      </c>
      <c r="F301" s="121">
        <v>22</v>
      </c>
      <c r="G301" s="130">
        <v>19</v>
      </c>
      <c r="H301" s="130">
        <v>2030560</v>
      </c>
      <c r="I301" s="131">
        <f t="shared" si="303"/>
        <v>0.30158730158730157</v>
      </c>
      <c r="J301" s="131">
        <f t="shared" si="270"/>
        <v>0.86363636363636365</v>
      </c>
      <c r="K301" s="156">
        <f t="shared" si="271"/>
        <v>106871.57894736843</v>
      </c>
      <c r="L301" s="536"/>
      <c r="M301" s="226" t="s">
        <v>123</v>
      </c>
      <c r="N301" s="121">
        <v>61</v>
      </c>
      <c r="O301" s="130">
        <v>40</v>
      </c>
      <c r="P301" s="130">
        <v>3665280</v>
      </c>
      <c r="Q301" s="131">
        <f t="shared" si="304"/>
        <v>0.25477707006369427</v>
      </c>
      <c r="R301" s="131">
        <f t="shared" si="272"/>
        <v>0.65573770491803274</v>
      </c>
      <c r="S301" s="125">
        <f t="shared" si="273"/>
        <v>91632</v>
      </c>
      <c r="T301" s="536"/>
      <c r="U301" s="226" t="s">
        <v>123</v>
      </c>
      <c r="V301" s="121">
        <v>3176</v>
      </c>
      <c r="W301" s="130">
        <v>2239</v>
      </c>
      <c r="X301" s="130">
        <v>165487680</v>
      </c>
      <c r="Y301" s="131">
        <f t="shared" si="305"/>
        <v>0.27178926924010682</v>
      </c>
      <c r="Z301" s="131">
        <f t="shared" si="274"/>
        <v>0.70497481108312343</v>
      </c>
      <c r="AA301" s="130">
        <f t="shared" si="275"/>
        <v>73911.424743188923</v>
      </c>
      <c r="AB301" s="536"/>
      <c r="AC301" s="226" t="s">
        <v>123</v>
      </c>
      <c r="AD301" s="121">
        <v>2927</v>
      </c>
      <c r="AE301" s="130">
        <v>2003</v>
      </c>
      <c r="AF301" s="130">
        <v>165235440</v>
      </c>
      <c r="AG301" s="131">
        <f t="shared" si="306"/>
        <v>0.27963143934105822</v>
      </c>
      <c r="AH301" s="131">
        <f t="shared" si="276"/>
        <v>0.68431841475913902</v>
      </c>
      <c r="AI301" s="125">
        <f t="shared" si="277"/>
        <v>82493.979031452822</v>
      </c>
      <c r="AJ301" s="536"/>
      <c r="AK301" s="226" t="s">
        <v>123</v>
      </c>
      <c r="AL301" s="121">
        <v>1735</v>
      </c>
      <c r="AM301" s="130">
        <v>1122</v>
      </c>
      <c r="AN301" s="130">
        <v>97455840</v>
      </c>
      <c r="AO301" s="131">
        <f t="shared" si="307"/>
        <v>0.2285597881442249</v>
      </c>
      <c r="AP301" s="131">
        <f t="shared" si="278"/>
        <v>0.64668587896253604</v>
      </c>
      <c r="AQ301" s="125">
        <f t="shared" si="279"/>
        <v>86859.037433155085</v>
      </c>
      <c r="AR301" s="536"/>
      <c r="AS301" s="226" t="s">
        <v>123</v>
      </c>
      <c r="AT301" s="121">
        <v>815</v>
      </c>
      <c r="AU301" s="130">
        <v>475</v>
      </c>
      <c r="AV301" s="130">
        <v>46076610</v>
      </c>
      <c r="AW301" s="131">
        <f t="shared" si="308"/>
        <v>0.16396272005522955</v>
      </c>
      <c r="AX301" s="131">
        <f t="shared" si="280"/>
        <v>0.58282208588957052</v>
      </c>
      <c r="AY301" s="130">
        <f t="shared" si="281"/>
        <v>97003.389473684205</v>
      </c>
      <c r="AZ301" s="536"/>
      <c r="BA301" s="226" t="s">
        <v>123</v>
      </c>
      <c r="BB301" s="121">
        <v>256</v>
      </c>
      <c r="BC301" s="130">
        <v>142</v>
      </c>
      <c r="BD301" s="130">
        <v>16761660</v>
      </c>
      <c r="BE301" s="131">
        <f t="shared" si="309"/>
        <v>0.10597014925373134</v>
      </c>
      <c r="BF301" s="131">
        <f t="shared" si="282"/>
        <v>0.5546875</v>
      </c>
      <c r="BG301" s="156">
        <f t="shared" si="283"/>
        <v>118039.85915492958</v>
      </c>
      <c r="BH301" s="536"/>
      <c r="BI301" s="226" t="s">
        <v>123</v>
      </c>
      <c r="BJ301" s="121">
        <f t="shared" si="284"/>
        <v>8992</v>
      </c>
      <c r="BK301" s="130">
        <f t="shared" si="268"/>
        <v>6040</v>
      </c>
      <c r="BL301" s="130">
        <f t="shared" si="269"/>
        <v>496713070</v>
      </c>
      <c r="BM301" s="131">
        <f t="shared" si="310"/>
        <v>0.24387289538498808</v>
      </c>
      <c r="BN301" s="131">
        <f t="shared" si="285"/>
        <v>0.67170818505338081</v>
      </c>
      <c r="BO301" s="130">
        <f t="shared" si="286"/>
        <v>82237.263245033115</v>
      </c>
      <c r="BP301" s="182"/>
    </row>
    <row r="302" spans="2:68" s="75" customFormat="1">
      <c r="B302" s="546"/>
      <c r="C302" s="549"/>
      <c r="D302" s="536"/>
      <c r="E302" s="226" t="s">
        <v>124</v>
      </c>
      <c r="F302" s="121">
        <v>9</v>
      </c>
      <c r="G302" s="130">
        <v>6</v>
      </c>
      <c r="H302" s="130">
        <v>451920</v>
      </c>
      <c r="I302" s="131">
        <f t="shared" si="303"/>
        <v>9.5238095238095233E-2</v>
      </c>
      <c r="J302" s="131">
        <f t="shared" si="270"/>
        <v>0.66666666666666663</v>
      </c>
      <c r="K302" s="156">
        <f t="shared" si="271"/>
        <v>75320</v>
      </c>
      <c r="L302" s="536"/>
      <c r="M302" s="226" t="s">
        <v>124</v>
      </c>
      <c r="N302" s="121">
        <v>21</v>
      </c>
      <c r="O302" s="130">
        <v>13</v>
      </c>
      <c r="P302" s="130">
        <v>1217870</v>
      </c>
      <c r="Q302" s="131">
        <f t="shared" si="304"/>
        <v>8.2802547770700632E-2</v>
      </c>
      <c r="R302" s="131">
        <f t="shared" si="272"/>
        <v>0.61904761904761907</v>
      </c>
      <c r="S302" s="125">
        <f t="shared" si="273"/>
        <v>93682.307692307688</v>
      </c>
      <c r="T302" s="536"/>
      <c r="U302" s="226" t="s">
        <v>124</v>
      </c>
      <c r="V302" s="121">
        <v>755</v>
      </c>
      <c r="W302" s="130">
        <v>496</v>
      </c>
      <c r="X302" s="130">
        <v>36114960</v>
      </c>
      <c r="Y302" s="131">
        <f t="shared" si="305"/>
        <v>6.0208788540907984E-2</v>
      </c>
      <c r="Z302" s="131">
        <f t="shared" si="274"/>
        <v>0.65695364238410592</v>
      </c>
      <c r="AA302" s="130">
        <f t="shared" si="275"/>
        <v>72812.419354838712</v>
      </c>
      <c r="AB302" s="536"/>
      <c r="AC302" s="226" t="s">
        <v>124</v>
      </c>
      <c r="AD302" s="121">
        <v>848</v>
      </c>
      <c r="AE302" s="130">
        <v>545</v>
      </c>
      <c r="AF302" s="130">
        <v>46269930</v>
      </c>
      <c r="AG302" s="131">
        <f t="shared" si="306"/>
        <v>7.6085439061845589E-2</v>
      </c>
      <c r="AH302" s="131">
        <f t="shared" si="276"/>
        <v>0.64268867924528306</v>
      </c>
      <c r="AI302" s="125">
        <f t="shared" si="277"/>
        <v>84898.954128440368</v>
      </c>
      <c r="AJ302" s="536"/>
      <c r="AK302" s="226" t="s">
        <v>124</v>
      </c>
      <c r="AL302" s="121">
        <v>663</v>
      </c>
      <c r="AM302" s="130">
        <v>440</v>
      </c>
      <c r="AN302" s="130">
        <v>40414950</v>
      </c>
      <c r="AO302" s="131">
        <f t="shared" si="307"/>
        <v>8.9631289468323494E-2</v>
      </c>
      <c r="AP302" s="131">
        <f t="shared" si="278"/>
        <v>0.66365007541478127</v>
      </c>
      <c r="AQ302" s="125">
        <f t="shared" si="279"/>
        <v>91852.159090909088</v>
      </c>
      <c r="AR302" s="536"/>
      <c r="AS302" s="226" t="s">
        <v>124</v>
      </c>
      <c r="AT302" s="121">
        <v>456</v>
      </c>
      <c r="AU302" s="130">
        <v>267</v>
      </c>
      <c r="AV302" s="130">
        <v>26563190</v>
      </c>
      <c r="AW302" s="131">
        <f t="shared" si="308"/>
        <v>9.2164307904729029E-2</v>
      </c>
      <c r="AX302" s="131">
        <f t="shared" si="280"/>
        <v>0.58552631578947367</v>
      </c>
      <c r="AY302" s="130">
        <f t="shared" si="281"/>
        <v>99487.602996254675</v>
      </c>
      <c r="AZ302" s="536"/>
      <c r="BA302" s="226" t="s">
        <v>124</v>
      </c>
      <c r="BB302" s="121">
        <v>199</v>
      </c>
      <c r="BC302" s="130">
        <v>104</v>
      </c>
      <c r="BD302" s="130">
        <v>10879220</v>
      </c>
      <c r="BE302" s="131">
        <f t="shared" si="309"/>
        <v>7.7611940298507459E-2</v>
      </c>
      <c r="BF302" s="131">
        <f t="shared" si="282"/>
        <v>0.52261306532663321</v>
      </c>
      <c r="BG302" s="156">
        <f t="shared" si="283"/>
        <v>104607.88461538461</v>
      </c>
      <c r="BH302" s="536"/>
      <c r="BI302" s="226" t="s">
        <v>124</v>
      </c>
      <c r="BJ302" s="121">
        <f t="shared" si="284"/>
        <v>2951</v>
      </c>
      <c r="BK302" s="130">
        <f t="shared" si="268"/>
        <v>1871</v>
      </c>
      <c r="BL302" s="130">
        <f t="shared" si="269"/>
        <v>161912040</v>
      </c>
      <c r="BM302" s="131">
        <f t="shared" si="310"/>
        <v>7.5544070739290189E-2</v>
      </c>
      <c r="BN302" s="131">
        <f t="shared" si="285"/>
        <v>0.63402236529989831</v>
      </c>
      <c r="BO302" s="130">
        <f t="shared" si="286"/>
        <v>86537.7017637627</v>
      </c>
      <c r="BP302" s="182"/>
    </row>
    <row r="303" spans="2:68" s="75" customFormat="1">
      <c r="B303" s="546"/>
      <c r="C303" s="549"/>
      <c r="D303" s="536"/>
      <c r="E303" s="223" t="s">
        <v>117</v>
      </c>
      <c r="F303" s="121">
        <v>5</v>
      </c>
      <c r="G303" s="130">
        <v>0</v>
      </c>
      <c r="H303" s="130">
        <v>0</v>
      </c>
      <c r="I303" s="131">
        <f t="shared" si="303"/>
        <v>0</v>
      </c>
      <c r="J303" s="131">
        <f t="shared" si="270"/>
        <v>0</v>
      </c>
      <c r="K303" s="156" t="str">
        <f t="shared" si="271"/>
        <v>-</v>
      </c>
      <c r="L303" s="536"/>
      <c r="M303" s="227" t="s">
        <v>117</v>
      </c>
      <c r="N303" s="121">
        <v>11</v>
      </c>
      <c r="O303" s="130">
        <v>7</v>
      </c>
      <c r="P303" s="130">
        <v>516330</v>
      </c>
      <c r="Q303" s="131">
        <f t="shared" si="304"/>
        <v>4.4585987261146494E-2</v>
      </c>
      <c r="R303" s="131">
        <f t="shared" si="272"/>
        <v>0.63636363636363635</v>
      </c>
      <c r="S303" s="125">
        <f t="shared" si="273"/>
        <v>73761.428571428565</v>
      </c>
      <c r="T303" s="536"/>
      <c r="U303" s="227" t="s">
        <v>117</v>
      </c>
      <c r="V303" s="121">
        <v>729</v>
      </c>
      <c r="W303" s="130">
        <v>427</v>
      </c>
      <c r="X303" s="130">
        <v>27199320</v>
      </c>
      <c r="Y303" s="131">
        <f t="shared" si="305"/>
        <v>5.1832969167273611E-2</v>
      </c>
      <c r="Z303" s="131">
        <f t="shared" si="274"/>
        <v>0.58573388203017829</v>
      </c>
      <c r="AA303" s="130">
        <f t="shared" si="275"/>
        <v>63698.641686182673</v>
      </c>
      <c r="AB303" s="536"/>
      <c r="AC303" s="227" t="s">
        <v>117</v>
      </c>
      <c r="AD303" s="121">
        <v>399</v>
      </c>
      <c r="AE303" s="130">
        <v>256</v>
      </c>
      <c r="AF303" s="130">
        <v>21949860</v>
      </c>
      <c r="AG303" s="131">
        <f t="shared" si="306"/>
        <v>3.5739215412536648E-2</v>
      </c>
      <c r="AH303" s="131">
        <f t="shared" si="276"/>
        <v>0.64160401002506262</v>
      </c>
      <c r="AI303" s="125">
        <f t="shared" si="277"/>
        <v>85741.640625</v>
      </c>
      <c r="AJ303" s="536"/>
      <c r="AK303" s="227" t="s">
        <v>117</v>
      </c>
      <c r="AL303" s="121">
        <v>245</v>
      </c>
      <c r="AM303" s="130">
        <v>129</v>
      </c>
      <c r="AN303" s="130">
        <v>14467230</v>
      </c>
      <c r="AO303" s="131">
        <f t="shared" si="307"/>
        <v>2.6278264412303933E-2</v>
      </c>
      <c r="AP303" s="131">
        <f t="shared" si="278"/>
        <v>0.52653061224489794</v>
      </c>
      <c r="AQ303" s="125">
        <f t="shared" si="279"/>
        <v>112149.06976744186</v>
      </c>
      <c r="AR303" s="536"/>
      <c r="AS303" s="227" t="s">
        <v>117</v>
      </c>
      <c r="AT303" s="121">
        <v>127</v>
      </c>
      <c r="AU303" s="130">
        <v>72</v>
      </c>
      <c r="AV303" s="130">
        <v>8555320</v>
      </c>
      <c r="AW303" s="131">
        <f t="shared" si="308"/>
        <v>2.4853296513634795E-2</v>
      </c>
      <c r="AX303" s="131">
        <f t="shared" si="280"/>
        <v>0.56692913385826771</v>
      </c>
      <c r="AY303" s="130">
        <f t="shared" si="281"/>
        <v>118823.88888888889</v>
      </c>
      <c r="AZ303" s="536"/>
      <c r="BA303" s="227" t="s">
        <v>117</v>
      </c>
      <c r="BB303" s="121">
        <v>77</v>
      </c>
      <c r="BC303" s="130">
        <v>33</v>
      </c>
      <c r="BD303" s="130">
        <v>4886140</v>
      </c>
      <c r="BE303" s="131">
        <f t="shared" si="309"/>
        <v>2.4626865671641792E-2</v>
      </c>
      <c r="BF303" s="131">
        <f t="shared" si="282"/>
        <v>0.42857142857142855</v>
      </c>
      <c r="BG303" s="156">
        <f t="shared" si="283"/>
        <v>148064.84848484848</v>
      </c>
      <c r="BH303" s="536"/>
      <c r="BI303" s="227" t="s">
        <v>117</v>
      </c>
      <c r="BJ303" s="121">
        <f t="shared" si="284"/>
        <v>1593</v>
      </c>
      <c r="BK303" s="130">
        <f t="shared" si="268"/>
        <v>924</v>
      </c>
      <c r="BL303" s="130">
        <f t="shared" si="269"/>
        <v>77574200</v>
      </c>
      <c r="BM303" s="131">
        <f t="shared" si="310"/>
        <v>3.7307707837041224E-2</v>
      </c>
      <c r="BN303" s="131">
        <f t="shared" si="285"/>
        <v>0.58003766478342744</v>
      </c>
      <c r="BO303" s="130">
        <f t="shared" si="286"/>
        <v>83954.761904761908</v>
      </c>
      <c r="BP303" s="182"/>
    </row>
    <row r="304" spans="2:68" s="75" customFormat="1">
      <c r="B304" s="546">
        <v>28</v>
      </c>
      <c r="C304" s="548" t="s">
        <v>32</v>
      </c>
      <c r="D304" s="540">
        <f>BS35</f>
        <v>39</v>
      </c>
      <c r="E304" s="224" t="s">
        <v>104</v>
      </c>
      <c r="F304" s="120">
        <v>14</v>
      </c>
      <c r="G304" s="128">
        <v>12</v>
      </c>
      <c r="H304" s="128">
        <v>1260960</v>
      </c>
      <c r="I304" s="129">
        <f>IFERROR(G304/$D$304,"-")</f>
        <v>0.30769230769230771</v>
      </c>
      <c r="J304" s="129">
        <f t="shared" si="270"/>
        <v>0.8571428571428571</v>
      </c>
      <c r="K304" s="155">
        <f t="shared" si="271"/>
        <v>105080</v>
      </c>
      <c r="L304" s="540">
        <f>BT35</f>
        <v>153</v>
      </c>
      <c r="M304" s="224" t="s">
        <v>104</v>
      </c>
      <c r="N304" s="120">
        <v>78</v>
      </c>
      <c r="O304" s="128">
        <v>39</v>
      </c>
      <c r="P304" s="128">
        <v>5046960</v>
      </c>
      <c r="Q304" s="129">
        <f>IFERROR(O304/$L$304,"-")</f>
        <v>0.25490196078431371</v>
      </c>
      <c r="R304" s="129">
        <f t="shared" si="272"/>
        <v>0.5</v>
      </c>
      <c r="S304" s="124">
        <f t="shared" si="273"/>
        <v>129409.23076923077</v>
      </c>
      <c r="T304" s="540">
        <f>BU35</f>
        <v>7661</v>
      </c>
      <c r="U304" s="224" t="s">
        <v>104</v>
      </c>
      <c r="V304" s="120">
        <v>3688</v>
      </c>
      <c r="W304" s="128">
        <v>2327</v>
      </c>
      <c r="X304" s="128">
        <v>175368980</v>
      </c>
      <c r="Y304" s="129">
        <f>IFERROR(W304/$T$304,"-")</f>
        <v>0.30374624722621069</v>
      </c>
      <c r="Z304" s="129">
        <f t="shared" si="274"/>
        <v>0.6309652928416486</v>
      </c>
      <c r="AA304" s="128">
        <f t="shared" si="275"/>
        <v>75362.690159003003</v>
      </c>
      <c r="AB304" s="540">
        <f>BV35</f>
        <v>6695</v>
      </c>
      <c r="AC304" s="224" t="s">
        <v>104</v>
      </c>
      <c r="AD304" s="120">
        <v>3560</v>
      </c>
      <c r="AE304" s="128">
        <v>2227</v>
      </c>
      <c r="AF304" s="128">
        <v>185594810</v>
      </c>
      <c r="AG304" s="129">
        <f>IFERROR(AE304/$AB$304,"-")</f>
        <v>0.33263629574309184</v>
      </c>
      <c r="AH304" s="129">
        <f t="shared" si="276"/>
        <v>0.62556179775280896</v>
      </c>
      <c r="AI304" s="124">
        <f t="shared" si="277"/>
        <v>83338.486753480014</v>
      </c>
      <c r="AJ304" s="540">
        <f>BW35</f>
        <v>3860</v>
      </c>
      <c r="AK304" s="224" t="s">
        <v>104</v>
      </c>
      <c r="AL304" s="120">
        <v>1867</v>
      </c>
      <c r="AM304" s="128">
        <v>1101</v>
      </c>
      <c r="AN304" s="128">
        <v>101839790</v>
      </c>
      <c r="AO304" s="129">
        <f>IFERROR(AM304/$AJ$304,"-")</f>
        <v>0.28523316062176168</v>
      </c>
      <c r="AP304" s="129">
        <f t="shared" si="278"/>
        <v>0.58971612212104985</v>
      </c>
      <c r="AQ304" s="124">
        <f t="shared" si="279"/>
        <v>92497.538601271575</v>
      </c>
      <c r="AR304" s="540">
        <f>BX35</f>
        <v>1801</v>
      </c>
      <c r="AS304" s="224" t="s">
        <v>104</v>
      </c>
      <c r="AT304" s="120">
        <v>715</v>
      </c>
      <c r="AU304" s="128">
        <v>406</v>
      </c>
      <c r="AV304" s="128">
        <v>39110970</v>
      </c>
      <c r="AW304" s="129">
        <f>IFERROR(AU304/$AR$304,"-")</f>
        <v>0.22543031649083842</v>
      </c>
      <c r="AX304" s="129">
        <f t="shared" si="280"/>
        <v>0.56783216783216783</v>
      </c>
      <c r="AY304" s="128">
        <f t="shared" si="281"/>
        <v>96332.438423645319</v>
      </c>
      <c r="AZ304" s="540">
        <f>BY35</f>
        <v>799</v>
      </c>
      <c r="BA304" s="224" t="s">
        <v>104</v>
      </c>
      <c r="BB304" s="120">
        <v>228</v>
      </c>
      <c r="BC304" s="128">
        <v>121</v>
      </c>
      <c r="BD304" s="128">
        <v>11897200</v>
      </c>
      <c r="BE304" s="129">
        <f>IFERROR(BC304/$AZ$304,"-")</f>
        <v>0.15143929912390489</v>
      </c>
      <c r="BF304" s="129">
        <f t="shared" si="282"/>
        <v>0.5307017543859649</v>
      </c>
      <c r="BG304" s="155">
        <f t="shared" si="283"/>
        <v>98323.966942148763</v>
      </c>
      <c r="BH304" s="540">
        <f>BZ35</f>
        <v>21008</v>
      </c>
      <c r="BI304" s="224" t="s">
        <v>104</v>
      </c>
      <c r="BJ304" s="120">
        <f t="shared" si="284"/>
        <v>10150</v>
      </c>
      <c r="BK304" s="128">
        <f t="shared" si="268"/>
        <v>6233</v>
      </c>
      <c r="BL304" s="128">
        <f t="shared" si="269"/>
        <v>520119670</v>
      </c>
      <c r="BM304" s="129">
        <f>IFERROR(BK304/$BH$304,"-")</f>
        <v>0.29669649657273417</v>
      </c>
      <c r="BN304" s="129">
        <f t="shared" si="285"/>
        <v>0.61408866995073896</v>
      </c>
      <c r="BO304" s="128">
        <f t="shared" si="286"/>
        <v>83446.120648163007</v>
      </c>
      <c r="BP304" s="182"/>
    </row>
    <row r="305" spans="2:68" s="75" customFormat="1">
      <c r="B305" s="546"/>
      <c r="C305" s="549"/>
      <c r="D305" s="536"/>
      <c r="E305" s="225" t="s">
        <v>136</v>
      </c>
      <c r="F305" s="121">
        <v>9</v>
      </c>
      <c r="G305" s="130">
        <v>6</v>
      </c>
      <c r="H305" s="130">
        <v>240260</v>
      </c>
      <c r="I305" s="131">
        <f t="shared" ref="I305:I314" si="311">IFERROR(G305/$D$304,"-")</f>
        <v>0.15384615384615385</v>
      </c>
      <c r="J305" s="131">
        <f t="shared" si="270"/>
        <v>0.66666666666666663</v>
      </c>
      <c r="K305" s="156">
        <f t="shared" si="271"/>
        <v>40043.333333333336</v>
      </c>
      <c r="L305" s="536"/>
      <c r="M305" s="225" t="s">
        <v>136</v>
      </c>
      <c r="N305" s="121">
        <v>60</v>
      </c>
      <c r="O305" s="130">
        <v>35</v>
      </c>
      <c r="P305" s="130">
        <v>4102750</v>
      </c>
      <c r="Q305" s="131">
        <f t="shared" ref="Q305:Q314" si="312">IFERROR(O305/$L$304,"-")</f>
        <v>0.22875816993464052</v>
      </c>
      <c r="R305" s="131">
        <f t="shared" si="272"/>
        <v>0.58333333333333337</v>
      </c>
      <c r="S305" s="125">
        <f t="shared" si="273"/>
        <v>117221.42857142857</v>
      </c>
      <c r="T305" s="536"/>
      <c r="U305" s="225" t="s">
        <v>136</v>
      </c>
      <c r="V305" s="121">
        <v>3405</v>
      </c>
      <c r="W305" s="130">
        <v>2161</v>
      </c>
      <c r="X305" s="130">
        <v>152892720</v>
      </c>
      <c r="Y305" s="131">
        <f t="shared" ref="Y305:Y314" si="313">IFERROR(W305/$T$304,"-")</f>
        <v>0.28207805769481792</v>
      </c>
      <c r="Z305" s="131">
        <f t="shared" si="274"/>
        <v>0.63465491923641704</v>
      </c>
      <c r="AA305" s="130">
        <f t="shared" si="275"/>
        <v>70750.911614993063</v>
      </c>
      <c r="AB305" s="536"/>
      <c r="AC305" s="225" t="s">
        <v>136</v>
      </c>
      <c r="AD305" s="121">
        <v>2930</v>
      </c>
      <c r="AE305" s="130">
        <v>1916</v>
      </c>
      <c r="AF305" s="130">
        <v>152351330</v>
      </c>
      <c r="AG305" s="131">
        <f t="shared" ref="AG305:AG314" si="314">IFERROR(AE305/$AB$304,"-")</f>
        <v>0.28618371919342794</v>
      </c>
      <c r="AH305" s="131">
        <f t="shared" si="276"/>
        <v>0.65392491467576797</v>
      </c>
      <c r="AI305" s="125">
        <f t="shared" si="277"/>
        <v>79515.307933194155</v>
      </c>
      <c r="AJ305" s="536"/>
      <c r="AK305" s="225" t="s">
        <v>136</v>
      </c>
      <c r="AL305" s="121">
        <v>1372</v>
      </c>
      <c r="AM305" s="130">
        <v>794</v>
      </c>
      <c r="AN305" s="130">
        <v>67381260</v>
      </c>
      <c r="AO305" s="131">
        <f t="shared" ref="AO305:AO314" si="315">IFERROR(AM305/$AJ$304,"-")</f>
        <v>0.20569948186528497</v>
      </c>
      <c r="AP305" s="131">
        <f t="shared" si="278"/>
        <v>0.57871720116618075</v>
      </c>
      <c r="AQ305" s="125">
        <f t="shared" si="279"/>
        <v>84863.047858942067</v>
      </c>
      <c r="AR305" s="536"/>
      <c r="AS305" s="225" t="s">
        <v>136</v>
      </c>
      <c r="AT305" s="121">
        <v>461</v>
      </c>
      <c r="AU305" s="130">
        <v>270</v>
      </c>
      <c r="AV305" s="130">
        <v>23528670</v>
      </c>
      <c r="AW305" s="131">
        <f t="shared" ref="AW305:AW314" si="316">IFERROR(AU305/$AR$304,"-")</f>
        <v>0.14991671293725709</v>
      </c>
      <c r="AX305" s="131">
        <f t="shared" si="280"/>
        <v>0.58568329718004342</v>
      </c>
      <c r="AY305" s="130">
        <f t="shared" si="281"/>
        <v>87143.222222222219</v>
      </c>
      <c r="AZ305" s="536"/>
      <c r="BA305" s="225" t="s">
        <v>136</v>
      </c>
      <c r="BB305" s="121">
        <v>115</v>
      </c>
      <c r="BC305" s="130">
        <v>60</v>
      </c>
      <c r="BD305" s="130">
        <v>4819210</v>
      </c>
      <c r="BE305" s="131">
        <f t="shared" ref="BE305:BE314" si="317">IFERROR(BC305/$AZ$304,"-")</f>
        <v>7.5093867334167716E-2</v>
      </c>
      <c r="BF305" s="131">
        <f t="shared" si="282"/>
        <v>0.52173913043478259</v>
      </c>
      <c r="BG305" s="156">
        <f t="shared" si="283"/>
        <v>80320.166666666672</v>
      </c>
      <c r="BH305" s="536"/>
      <c r="BI305" s="225" t="s">
        <v>136</v>
      </c>
      <c r="BJ305" s="121">
        <f t="shared" si="284"/>
        <v>8352</v>
      </c>
      <c r="BK305" s="130">
        <f t="shared" si="268"/>
        <v>5242</v>
      </c>
      <c r="BL305" s="130">
        <f t="shared" si="269"/>
        <v>405316200</v>
      </c>
      <c r="BM305" s="131">
        <f t="shared" ref="BM305:BM314" si="318">IFERROR(BK305/$BH$304,"-")</f>
        <v>0.24952399086062452</v>
      </c>
      <c r="BN305" s="131">
        <f t="shared" si="285"/>
        <v>0.62763409961685823</v>
      </c>
      <c r="BO305" s="130">
        <f t="shared" si="286"/>
        <v>77320.908050362457</v>
      </c>
      <c r="BP305" s="182"/>
    </row>
    <row r="306" spans="2:68" s="75" customFormat="1">
      <c r="B306" s="546"/>
      <c r="C306" s="549"/>
      <c r="D306" s="536"/>
      <c r="E306" s="226" t="s">
        <v>103</v>
      </c>
      <c r="F306" s="121">
        <v>20</v>
      </c>
      <c r="G306" s="130">
        <v>14</v>
      </c>
      <c r="H306" s="130">
        <v>910040</v>
      </c>
      <c r="I306" s="131">
        <f t="shared" si="311"/>
        <v>0.35897435897435898</v>
      </c>
      <c r="J306" s="131">
        <f t="shared" si="270"/>
        <v>0.7</v>
      </c>
      <c r="K306" s="156">
        <f t="shared" si="271"/>
        <v>65002.857142857145</v>
      </c>
      <c r="L306" s="536"/>
      <c r="M306" s="226" t="s">
        <v>103</v>
      </c>
      <c r="N306" s="121">
        <v>96</v>
      </c>
      <c r="O306" s="130">
        <v>54</v>
      </c>
      <c r="P306" s="130">
        <v>4988180</v>
      </c>
      <c r="Q306" s="131">
        <f t="shared" si="312"/>
        <v>0.35294117647058826</v>
      </c>
      <c r="R306" s="131">
        <f t="shared" si="272"/>
        <v>0.5625</v>
      </c>
      <c r="S306" s="125">
        <f t="shared" si="273"/>
        <v>92373.703703703708</v>
      </c>
      <c r="T306" s="536"/>
      <c r="U306" s="226" t="s">
        <v>103</v>
      </c>
      <c r="V306" s="121">
        <v>4820</v>
      </c>
      <c r="W306" s="130">
        <v>2919</v>
      </c>
      <c r="X306" s="130">
        <v>210314490</v>
      </c>
      <c r="Y306" s="131">
        <f t="shared" si="313"/>
        <v>0.38102075447069572</v>
      </c>
      <c r="Z306" s="131">
        <f t="shared" si="274"/>
        <v>0.6056016597510373</v>
      </c>
      <c r="AA306" s="130">
        <f t="shared" si="275"/>
        <v>72050.184994861251</v>
      </c>
      <c r="AB306" s="536"/>
      <c r="AC306" s="226" t="s">
        <v>103</v>
      </c>
      <c r="AD306" s="121">
        <v>4403</v>
      </c>
      <c r="AE306" s="130">
        <v>2773</v>
      </c>
      <c r="AF306" s="130">
        <v>226439420</v>
      </c>
      <c r="AG306" s="131">
        <f t="shared" si="314"/>
        <v>0.41418969380134429</v>
      </c>
      <c r="AH306" s="131">
        <f t="shared" si="276"/>
        <v>0.62979786509198277</v>
      </c>
      <c r="AI306" s="125">
        <f t="shared" si="277"/>
        <v>81658.644067796617</v>
      </c>
      <c r="AJ306" s="536"/>
      <c r="AK306" s="226" t="s">
        <v>103</v>
      </c>
      <c r="AL306" s="121">
        <v>2461</v>
      </c>
      <c r="AM306" s="130">
        <v>1404</v>
      </c>
      <c r="AN306" s="130">
        <v>129953640</v>
      </c>
      <c r="AO306" s="131">
        <f t="shared" si="315"/>
        <v>0.36373056994818653</v>
      </c>
      <c r="AP306" s="131">
        <f t="shared" si="278"/>
        <v>0.57049979683055674</v>
      </c>
      <c r="AQ306" s="125">
        <f t="shared" si="279"/>
        <v>92559.572649572656</v>
      </c>
      <c r="AR306" s="536"/>
      <c r="AS306" s="226" t="s">
        <v>103</v>
      </c>
      <c r="AT306" s="121">
        <v>1077</v>
      </c>
      <c r="AU306" s="130">
        <v>591</v>
      </c>
      <c r="AV306" s="130">
        <v>57484680</v>
      </c>
      <c r="AW306" s="131">
        <f t="shared" si="316"/>
        <v>0.32815102720710715</v>
      </c>
      <c r="AX306" s="131">
        <f t="shared" si="280"/>
        <v>0.54874651810584962</v>
      </c>
      <c r="AY306" s="130">
        <f t="shared" si="281"/>
        <v>97266.802030456849</v>
      </c>
      <c r="AZ306" s="536"/>
      <c r="BA306" s="226" t="s">
        <v>103</v>
      </c>
      <c r="BB306" s="121">
        <v>362</v>
      </c>
      <c r="BC306" s="130">
        <v>199</v>
      </c>
      <c r="BD306" s="130">
        <v>21585020</v>
      </c>
      <c r="BE306" s="131">
        <f t="shared" si="317"/>
        <v>0.2490613266583229</v>
      </c>
      <c r="BF306" s="131">
        <f t="shared" si="282"/>
        <v>0.54972375690607733</v>
      </c>
      <c r="BG306" s="156">
        <f t="shared" si="283"/>
        <v>108467.43718592965</v>
      </c>
      <c r="BH306" s="536"/>
      <c r="BI306" s="226" t="s">
        <v>103</v>
      </c>
      <c r="BJ306" s="121">
        <f t="shared" si="284"/>
        <v>13239</v>
      </c>
      <c r="BK306" s="130">
        <f t="shared" si="268"/>
        <v>7954</v>
      </c>
      <c r="BL306" s="130">
        <f t="shared" si="269"/>
        <v>651675470</v>
      </c>
      <c r="BM306" s="131">
        <f t="shared" si="318"/>
        <v>0.37861766945925363</v>
      </c>
      <c r="BN306" s="131">
        <f t="shared" si="285"/>
        <v>0.60080066470277216</v>
      </c>
      <c r="BO306" s="130">
        <f t="shared" si="286"/>
        <v>81930.534322353531</v>
      </c>
      <c r="BP306" s="182"/>
    </row>
    <row r="307" spans="2:68" s="75" customFormat="1">
      <c r="B307" s="546"/>
      <c r="C307" s="549"/>
      <c r="D307" s="536"/>
      <c r="E307" s="226" t="s">
        <v>106</v>
      </c>
      <c r="F307" s="121">
        <v>9</v>
      </c>
      <c r="G307" s="130">
        <v>5</v>
      </c>
      <c r="H307" s="130">
        <v>237930</v>
      </c>
      <c r="I307" s="131">
        <f t="shared" si="311"/>
        <v>0.12820512820512819</v>
      </c>
      <c r="J307" s="131">
        <f t="shared" si="270"/>
        <v>0.55555555555555558</v>
      </c>
      <c r="K307" s="156">
        <f t="shared" si="271"/>
        <v>47586</v>
      </c>
      <c r="L307" s="536"/>
      <c r="M307" s="226" t="s">
        <v>106</v>
      </c>
      <c r="N307" s="121">
        <v>44</v>
      </c>
      <c r="O307" s="130">
        <v>28</v>
      </c>
      <c r="P307" s="130">
        <v>2254490</v>
      </c>
      <c r="Q307" s="131">
        <f t="shared" si="312"/>
        <v>0.18300653594771241</v>
      </c>
      <c r="R307" s="131">
        <f t="shared" si="272"/>
        <v>0.63636363636363635</v>
      </c>
      <c r="S307" s="125">
        <f t="shared" si="273"/>
        <v>80517.5</v>
      </c>
      <c r="T307" s="536"/>
      <c r="U307" s="226" t="s">
        <v>106</v>
      </c>
      <c r="V307" s="121">
        <v>1490</v>
      </c>
      <c r="W307" s="130">
        <v>916</v>
      </c>
      <c r="X307" s="130">
        <v>66136220</v>
      </c>
      <c r="Y307" s="131">
        <f t="shared" si="313"/>
        <v>0.11956663620937215</v>
      </c>
      <c r="Z307" s="131">
        <f t="shared" si="274"/>
        <v>0.61476510067114098</v>
      </c>
      <c r="AA307" s="130">
        <f t="shared" si="275"/>
        <v>72201.113537117897</v>
      </c>
      <c r="AB307" s="536"/>
      <c r="AC307" s="226" t="s">
        <v>106</v>
      </c>
      <c r="AD307" s="121">
        <v>1628</v>
      </c>
      <c r="AE307" s="130">
        <v>1039</v>
      </c>
      <c r="AF307" s="130">
        <v>83024740</v>
      </c>
      <c r="AG307" s="131">
        <f t="shared" si="314"/>
        <v>0.15519044062733384</v>
      </c>
      <c r="AH307" s="131">
        <f t="shared" si="276"/>
        <v>0.6382063882063882</v>
      </c>
      <c r="AI307" s="125">
        <f t="shared" si="277"/>
        <v>79908.315688161689</v>
      </c>
      <c r="AJ307" s="536"/>
      <c r="AK307" s="226" t="s">
        <v>106</v>
      </c>
      <c r="AL307" s="121">
        <v>943</v>
      </c>
      <c r="AM307" s="130">
        <v>545</v>
      </c>
      <c r="AN307" s="130">
        <v>51176620</v>
      </c>
      <c r="AO307" s="131">
        <f t="shared" si="315"/>
        <v>0.14119170984455959</v>
      </c>
      <c r="AP307" s="131">
        <f t="shared" si="278"/>
        <v>0.57794273594909862</v>
      </c>
      <c r="AQ307" s="125">
        <f t="shared" si="279"/>
        <v>93902.055045871559</v>
      </c>
      <c r="AR307" s="536"/>
      <c r="AS307" s="226" t="s">
        <v>106</v>
      </c>
      <c r="AT307" s="121">
        <v>410</v>
      </c>
      <c r="AU307" s="130">
        <v>243</v>
      </c>
      <c r="AV307" s="130">
        <v>23437500</v>
      </c>
      <c r="AW307" s="131">
        <f t="shared" si="316"/>
        <v>0.13492504164353136</v>
      </c>
      <c r="AX307" s="131">
        <f t="shared" si="280"/>
        <v>0.59268292682926826</v>
      </c>
      <c r="AY307" s="130">
        <f t="shared" si="281"/>
        <v>96450.617283950618</v>
      </c>
      <c r="AZ307" s="536"/>
      <c r="BA307" s="226" t="s">
        <v>106</v>
      </c>
      <c r="BB307" s="121">
        <v>130</v>
      </c>
      <c r="BC307" s="130">
        <v>64</v>
      </c>
      <c r="BD307" s="130">
        <v>8147370</v>
      </c>
      <c r="BE307" s="131">
        <f t="shared" si="317"/>
        <v>8.0100125156445559E-2</v>
      </c>
      <c r="BF307" s="131">
        <f t="shared" si="282"/>
        <v>0.49230769230769234</v>
      </c>
      <c r="BG307" s="156">
        <f t="shared" si="283"/>
        <v>127302.65625</v>
      </c>
      <c r="BH307" s="536"/>
      <c r="BI307" s="226" t="s">
        <v>106</v>
      </c>
      <c r="BJ307" s="121">
        <f t="shared" si="284"/>
        <v>4654</v>
      </c>
      <c r="BK307" s="130">
        <f t="shared" si="268"/>
        <v>2840</v>
      </c>
      <c r="BL307" s="130">
        <f t="shared" si="269"/>
        <v>234414870</v>
      </c>
      <c r="BM307" s="131">
        <f t="shared" si="318"/>
        <v>0.13518659558263518</v>
      </c>
      <c r="BN307" s="131">
        <f t="shared" si="285"/>
        <v>0.61022776106574994</v>
      </c>
      <c r="BO307" s="130">
        <f t="shared" si="286"/>
        <v>82540.447183098586</v>
      </c>
      <c r="BP307" s="182"/>
    </row>
    <row r="308" spans="2:68" s="75" customFormat="1">
      <c r="B308" s="546"/>
      <c r="C308" s="549"/>
      <c r="D308" s="536"/>
      <c r="E308" s="226" t="s">
        <v>119</v>
      </c>
      <c r="F308" s="121">
        <v>13</v>
      </c>
      <c r="G308" s="130">
        <v>10</v>
      </c>
      <c r="H308" s="130">
        <v>487930</v>
      </c>
      <c r="I308" s="131">
        <f t="shared" si="311"/>
        <v>0.25641025641025639</v>
      </c>
      <c r="J308" s="131">
        <f t="shared" si="270"/>
        <v>0.76923076923076927</v>
      </c>
      <c r="K308" s="156">
        <f t="shared" si="271"/>
        <v>48793</v>
      </c>
      <c r="L308" s="536"/>
      <c r="M308" s="226" t="s">
        <v>119</v>
      </c>
      <c r="N308" s="121">
        <v>49</v>
      </c>
      <c r="O308" s="130">
        <v>29</v>
      </c>
      <c r="P308" s="130">
        <v>3402570</v>
      </c>
      <c r="Q308" s="131">
        <f t="shared" si="312"/>
        <v>0.18954248366013071</v>
      </c>
      <c r="R308" s="131">
        <f t="shared" si="272"/>
        <v>0.59183673469387754</v>
      </c>
      <c r="S308" s="125">
        <f t="shared" si="273"/>
        <v>117330</v>
      </c>
      <c r="T308" s="536"/>
      <c r="U308" s="226" t="s">
        <v>119</v>
      </c>
      <c r="V308" s="121">
        <v>1554</v>
      </c>
      <c r="W308" s="130">
        <v>963</v>
      </c>
      <c r="X308" s="130">
        <v>74582870</v>
      </c>
      <c r="Y308" s="131">
        <f t="shared" si="313"/>
        <v>0.12570160553452553</v>
      </c>
      <c r="Z308" s="131">
        <f t="shared" si="274"/>
        <v>0.61969111969111967</v>
      </c>
      <c r="AA308" s="130">
        <f t="shared" si="275"/>
        <v>77448.463136033228</v>
      </c>
      <c r="AB308" s="536"/>
      <c r="AC308" s="226" t="s">
        <v>119</v>
      </c>
      <c r="AD308" s="121">
        <v>1729</v>
      </c>
      <c r="AE308" s="130">
        <v>1083</v>
      </c>
      <c r="AF308" s="130">
        <v>93637840</v>
      </c>
      <c r="AG308" s="131">
        <f t="shared" si="314"/>
        <v>0.16176250933532488</v>
      </c>
      <c r="AH308" s="131">
        <f t="shared" si="276"/>
        <v>0.62637362637362637</v>
      </c>
      <c r="AI308" s="125">
        <f t="shared" si="277"/>
        <v>86461.532779316709</v>
      </c>
      <c r="AJ308" s="536"/>
      <c r="AK308" s="226" t="s">
        <v>119</v>
      </c>
      <c r="AL308" s="121">
        <v>1077</v>
      </c>
      <c r="AM308" s="130">
        <v>642</v>
      </c>
      <c r="AN308" s="130">
        <v>59003610</v>
      </c>
      <c r="AO308" s="131">
        <f t="shared" si="315"/>
        <v>0.16632124352331606</v>
      </c>
      <c r="AP308" s="131">
        <f t="shared" si="278"/>
        <v>0.59610027855153203</v>
      </c>
      <c r="AQ308" s="125">
        <f t="shared" si="279"/>
        <v>91905.934579439258</v>
      </c>
      <c r="AR308" s="536"/>
      <c r="AS308" s="226" t="s">
        <v>119</v>
      </c>
      <c r="AT308" s="121">
        <v>440</v>
      </c>
      <c r="AU308" s="130">
        <v>248</v>
      </c>
      <c r="AV308" s="130">
        <v>25073810</v>
      </c>
      <c r="AW308" s="131">
        <f t="shared" si="316"/>
        <v>0.13770127706829538</v>
      </c>
      <c r="AX308" s="131">
        <f t="shared" si="280"/>
        <v>0.5636363636363636</v>
      </c>
      <c r="AY308" s="130">
        <f t="shared" si="281"/>
        <v>101104.07258064517</v>
      </c>
      <c r="AZ308" s="536"/>
      <c r="BA308" s="226" t="s">
        <v>119</v>
      </c>
      <c r="BB308" s="121">
        <v>150</v>
      </c>
      <c r="BC308" s="130">
        <v>77</v>
      </c>
      <c r="BD308" s="130">
        <v>8281550</v>
      </c>
      <c r="BE308" s="131">
        <f t="shared" si="317"/>
        <v>9.6370463078848556E-2</v>
      </c>
      <c r="BF308" s="131">
        <f t="shared" si="282"/>
        <v>0.51333333333333331</v>
      </c>
      <c r="BG308" s="156">
        <f t="shared" si="283"/>
        <v>107552.5974025974</v>
      </c>
      <c r="BH308" s="536"/>
      <c r="BI308" s="226" t="s">
        <v>119</v>
      </c>
      <c r="BJ308" s="121">
        <f t="shared" si="284"/>
        <v>5012</v>
      </c>
      <c r="BK308" s="130">
        <f t="shared" si="268"/>
        <v>3052</v>
      </c>
      <c r="BL308" s="130">
        <f t="shared" si="269"/>
        <v>264470180</v>
      </c>
      <c r="BM308" s="131">
        <f t="shared" si="318"/>
        <v>0.14527798933739527</v>
      </c>
      <c r="BN308" s="131">
        <f t="shared" si="285"/>
        <v>0.60893854748603349</v>
      </c>
      <c r="BO308" s="130">
        <f t="shared" si="286"/>
        <v>86654.711664482311</v>
      </c>
      <c r="BP308" s="182"/>
    </row>
    <row r="309" spans="2:68" s="75" customFormat="1">
      <c r="B309" s="546"/>
      <c r="C309" s="549"/>
      <c r="D309" s="536"/>
      <c r="E309" s="226" t="s">
        <v>120</v>
      </c>
      <c r="F309" s="121">
        <v>4</v>
      </c>
      <c r="G309" s="130">
        <v>2</v>
      </c>
      <c r="H309" s="130">
        <v>40490</v>
      </c>
      <c r="I309" s="131">
        <f t="shared" si="311"/>
        <v>5.128205128205128E-2</v>
      </c>
      <c r="J309" s="131">
        <f t="shared" si="270"/>
        <v>0.5</v>
      </c>
      <c r="K309" s="156">
        <f t="shared" si="271"/>
        <v>20245</v>
      </c>
      <c r="L309" s="536"/>
      <c r="M309" s="226" t="s">
        <v>120</v>
      </c>
      <c r="N309" s="121">
        <v>32</v>
      </c>
      <c r="O309" s="130">
        <v>20</v>
      </c>
      <c r="P309" s="130">
        <v>1638430</v>
      </c>
      <c r="Q309" s="131">
        <f t="shared" si="312"/>
        <v>0.13071895424836602</v>
      </c>
      <c r="R309" s="131">
        <f t="shared" si="272"/>
        <v>0.625</v>
      </c>
      <c r="S309" s="125">
        <f t="shared" si="273"/>
        <v>81921.5</v>
      </c>
      <c r="T309" s="536"/>
      <c r="U309" s="226" t="s">
        <v>120</v>
      </c>
      <c r="V309" s="121">
        <v>682</v>
      </c>
      <c r="W309" s="130">
        <v>432</v>
      </c>
      <c r="X309" s="130">
        <v>32128470</v>
      </c>
      <c r="Y309" s="131">
        <f t="shared" si="313"/>
        <v>5.6389505286516123E-2</v>
      </c>
      <c r="Z309" s="131">
        <f t="shared" si="274"/>
        <v>0.63343108504398826</v>
      </c>
      <c r="AA309" s="130">
        <f t="shared" si="275"/>
        <v>74371.458333333328</v>
      </c>
      <c r="AB309" s="536"/>
      <c r="AC309" s="226" t="s">
        <v>120</v>
      </c>
      <c r="AD309" s="121">
        <v>707</v>
      </c>
      <c r="AE309" s="130">
        <v>471</v>
      </c>
      <c r="AF309" s="130">
        <v>36495970</v>
      </c>
      <c r="AG309" s="131">
        <f t="shared" si="314"/>
        <v>7.0351008215085886E-2</v>
      </c>
      <c r="AH309" s="131">
        <f t="shared" si="276"/>
        <v>0.66619519094766622</v>
      </c>
      <c r="AI309" s="125">
        <f t="shared" si="277"/>
        <v>77486.135881104041</v>
      </c>
      <c r="AJ309" s="536"/>
      <c r="AK309" s="226" t="s">
        <v>120</v>
      </c>
      <c r="AL309" s="121">
        <v>362</v>
      </c>
      <c r="AM309" s="130">
        <v>222</v>
      </c>
      <c r="AN309" s="130">
        <v>19585040</v>
      </c>
      <c r="AO309" s="131">
        <f t="shared" si="315"/>
        <v>5.7512953367875645E-2</v>
      </c>
      <c r="AP309" s="131">
        <f t="shared" si="278"/>
        <v>0.61325966850828728</v>
      </c>
      <c r="AQ309" s="125">
        <f t="shared" si="279"/>
        <v>88220.900900900902</v>
      </c>
      <c r="AR309" s="536"/>
      <c r="AS309" s="226" t="s">
        <v>120</v>
      </c>
      <c r="AT309" s="121">
        <v>137</v>
      </c>
      <c r="AU309" s="130">
        <v>79</v>
      </c>
      <c r="AV309" s="130">
        <v>7054250</v>
      </c>
      <c r="AW309" s="131">
        <f t="shared" si="316"/>
        <v>4.3864519711271518E-2</v>
      </c>
      <c r="AX309" s="131">
        <f t="shared" si="280"/>
        <v>0.57664233576642332</v>
      </c>
      <c r="AY309" s="130">
        <f t="shared" si="281"/>
        <v>89294.303797468354</v>
      </c>
      <c r="AZ309" s="536"/>
      <c r="BA309" s="226" t="s">
        <v>120</v>
      </c>
      <c r="BB309" s="121">
        <v>26</v>
      </c>
      <c r="BC309" s="130">
        <v>12</v>
      </c>
      <c r="BD309" s="130">
        <v>1007640</v>
      </c>
      <c r="BE309" s="131">
        <f t="shared" si="317"/>
        <v>1.5018773466833541E-2</v>
      </c>
      <c r="BF309" s="131">
        <f t="shared" si="282"/>
        <v>0.46153846153846156</v>
      </c>
      <c r="BG309" s="156">
        <f t="shared" si="283"/>
        <v>83970</v>
      </c>
      <c r="BH309" s="536"/>
      <c r="BI309" s="226" t="s">
        <v>120</v>
      </c>
      <c r="BJ309" s="121">
        <f t="shared" si="284"/>
        <v>1950</v>
      </c>
      <c r="BK309" s="130">
        <f t="shared" si="268"/>
        <v>1238</v>
      </c>
      <c r="BL309" s="130">
        <f t="shared" si="269"/>
        <v>97950290</v>
      </c>
      <c r="BM309" s="131">
        <f t="shared" si="318"/>
        <v>5.8929931454683927E-2</v>
      </c>
      <c r="BN309" s="131">
        <f t="shared" si="285"/>
        <v>0.6348717948717949</v>
      </c>
      <c r="BO309" s="130">
        <f t="shared" si="286"/>
        <v>79119.781906300486</v>
      </c>
      <c r="BP309" s="182"/>
    </row>
    <row r="310" spans="2:68" s="75" customFormat="1">
      <c r="B310" s="546"/>
      <c r="C310" s="549"/>
      <c r="D310" s="536"/>
      <c r="E310" s="226" t="s">
        <v>121</v>
      </c>
      <c r="F310" s="121">
        <v>3</v>
      </c>
      <c r="G310" s="130">
        <v>2</v>
      </c>
      <c r="H310" s="130">
        <v>40490</v>
      </c>
      <c r="I310" s="131">
        <f t="shared" si="311"/>
        <v>5.128205128205128E-2</v>
      </c>
      <c r="J310" s="131">
        <f t="shared" si="270"/>
        <v>0.66666666666666663</v>
      </c>
      <c r="K310" s="156">
        <f t="shared" si="271"/>
        <v>20245</v>
      </c>
      <c r="L310" s="536"/>
      <c r="M310" s="226" t="s">
        <v>121</v>
      </c>
      <c r="N310" s="121">
        <v>28</v>
      </c>
      <c r="O310" s="130">
        <v>15</v>
      </c>
      <c r="P310" s="130">
        <v>1463970</v>
      </c>
      <c r="Q310" s="131">
        <f t="shared" si="312"/>
        <v>9.8039215686274508E-2</v>
      </c>
      <c r="R310" s="131">
        <f t="shared" si="272"/>
        <v>0.5357142857142857</v>
      </c>
      <c r="S310" s="125">
        <f t="shared" si="273"/>
        <v>97598</v>
      </c>
      <c r="T310" s="536"/>
      <c r="U310" s="226" t="s">
        <v>121</v>
      </c>
      <c r="V310" s="121">
        <v>689</v>
      </c>
      <c r="W310" s="130">
        <v>407</v>
      </c>
      <c r="X310" s="130">
        <v>30279880</v>
      </c>
      <c r="Y310" s="131">
        <f t="shared" si="313"/>
        <v>5.3126223730583476E-2</v>
      </c>
      <c r="Z310" s="131">
        <f t="shared" si="274"/>
        <v>0.59071117561683595</v>
      </c>
      <c r="AA310" s="130">
        <f t="shared" si="275"/>
        <v>74397.739557739551</v>
      </c>
      <c r="AB310" s="536"/>
      <c r="AC310" s="226" t="s">
        <v>121</v>
      </c>
      <c r="AD310" s="121">
        <v>798</v>
      </c>
      <c r="AE310" s="130">
        <v>499</v>
      </c>
      <c r="AF310" s="130">
        <v>37964640</v>
      </c>
      <c r="AG310" s="131">
        <f t="shared" si="314"/>
        <v>7.4533233756534728E-2</v>
      </c>
      <c r="AH310" s="131">
        <f t="shared" si="276"/>
        <v>0.62531328320802004</v>
      </c>
      <c r="AI310" s="125">
        <f t="shared" si="277"/>
        <v>76081.442885771539</v>
      </c>
      <c r="AJ310" s="536"/>
      <c r="AK310" s="226" t="s">
        <v>121</v>
      </c>
      <c r="AL310" s="121">
        <v>532</v>
      </c>
      <c r="AM310" s="130">
        <v>288</v>
      </c>
      <c r="AN310" s="130">
        <v>27013130</v>
      </c>
      <c r="AO310" s="131">
        <f t="shared" si="315"/>
        <v>7.4611398963730563E-2</v>
      </c>
      <c r="AP310" s="131">
        <f t="shared" si="278"/>
        <v>0.54135338345864659</v>
      </c>
      <c r="AQ310" s="125">
        <f t="shared" si="279"/>
        <v>93795.590277777781</v>
      </c>
      <c r="AR310" s="536"/>
      <c r="AS310" s="226" t="s">
        <v>121</v>
      </c>
      <c r="AT310" s="121">
        <v>259</v>
      </c>
      <c r="AU310" s="130">
        <v>143</v>
      </c>
      <c r="AV310" s="130">
        <v>12483880</v>
      </c>
      <c r="AW310" s="131">
        <f t="shared" si="316"/>
        <v>7.9400333148250971E-2</v>
      </c>
      <c r="AX310" s="131">
        <f t="shared" si="280"/>
        <v>0.55212355212355213</v>
      </c>
      <c r="AY310" s="130">
        <f t="shared" si="281"/>
        <v>87299.860139860146</v>
      </c>
      <c r="AZ310" s="536"/>
      <c r="BA310" s="226" t="s">
        <v>121</v>
      </c>
      <c r="BB310" s="121">
        <v>86</v>
      </c>
      <c r="BC310" s="130">
        <v>43</v>
      </c>
      <c r="BD310" s="130">
        <v>3770750</v>
      </c>
      <c r="BE310" s="131">
        <f t="shared" si="317"/>
        <v>5.3817271589486862E-2</v>
      </c>
      <c r="BF310" s="131">
        <f t="shared" si="282"/>
        <v>0.5</v>
      </c>
      <c r="BG310" s="156">
        <f t="shared" si="283"/>
        <v>87691.860465116275</v>
      </c>
      <c r="BH310" s="536"/>
      <c r="BI310" s="226" t="s">
        <v>121</v>
      </c>
      <c r="BJ310" s="121">
        <f t="shared" si="284"/>
        <v>2395</v>
      </c>
      <c r="BK310" s="130">
        <f t="shared" si="268"/>
        <v>1397</v>
      </c>
      <c r="BL310" s="130">
        <f t="shared" si="269"/>
        <v>113016740</v>
      </c>
      <c r="BM310" s="131">
        <f t="shared" si="318"/>
        <v>6.6498476770754003E-2</v>
      </c>
      <c r="BN310" s="131">
        <f t="shared" si="285"/>
        <v>0.58329853862212944</v>
      </c>
      <c r="BO310" s="130">
        <f t="shared" si="286"/>
        <v>80899.599141016457</v>
      </c>
      <c r="BP310" s="182"/>
    </row>
    <row r="311" spans="2:68" s="75" customFormat="1">
      <c r="B311" s="546"/>
      <c r="C311" s="549"/>
      <c r="D311" s="536"/>
      <c r="E311" s="226" t="s">
        <v>122</v>
      </c>
      <c r="F311" s="121">
        <v>7</v>
      </c>
      <c r="G311" s="130">
        <v>5</v>
      </c>
      <c r="H311" s="130">
        <v>101890</v>
      </c>
      <c r="I311" s="131">
        <f t="shared" si="311"/>
        <v>0.12820512820512819</v>
      </c>
      <c r="J311" s="131">
        <f t="shared" si="270"/>
        <v>0.7142857142857143</v>
      </c>
      <c r="K311" s="156">
        <f t="shared" si="271"/>
        <v>20378</v>
      </c>
      <c r="L311" s="536"/>
      <c r="M311" s="226" t="s">
        <v>122</v>
      </c>
      <c r="N311" s="121">
        <v>22</v>
      </c>
      <c r="O311" s="130">
        <v>11</v>
      </c>
      <c r="P311" s="130">
        <v>1999500</v>
      </c>
      <c r="Q311" s="131">
        <f t="shared" si="312"/>
        <v>7.1895424836601302E-2</v>
      </c>
      <c r="R311" s="131">
        <f t="shared" si="272"/>
        <v>0.5</v>
      </c>
      <c r="S311" s="125">
        <f t="shared" si="273"/>
        <v>181772.72727272726</v>
      </c>
      <c r="T311" s="536"/>
      <c r="U311" s="226" t="s">
        <v>122</v>
      </c>
      <c r="V311" s="121">
        <v>423</v>
      </c>
      <c r="W311" s="130">
        <v>271</v>
      </c>
      <c r="X311" s="130">
        <v>21205700</v>
      </c>
      <c r="Y311" s="131">
        <f t="shared" si="313"/>
        <v>3.5373972066309878E-2</v>
      </c>
      <c r="Z311" s="131">
        <f t="shared" si="274"/>
        <v>0.640661938534279</v>
      </c>
      <c r="AA311" s="130">
        <f t="shared" si="275"/>
        <v>78249.815498154989</v>
      </c>
      <c r="AB311" s="536"/>
      <c r="AC311" s="226" t="s">
        <v>122</v>
      </c>
      <c r="AD311" s="121">
        <v>492</v>
      </c>
      <c r="AE311" s="130">
        <v>320</v>
      </c>
      <c r="AF311" s="130">
        <v>27880710</v>
      </c>
      <c r="AG311" s="131">
        <f t="shared" si="314"/>
        <v>4.7796863330843917E-2</v>
      </c>
      <c r="AH311" s="131">
        <f t="shared" si="276"/>
        <v>0.65040650406504064</v>
      </c>
      <c r="AI311" s="125">
        <f t="shared" si="277"/>
        <v>87127.21875</v>
      </c>
      <c r="AJ311" s="536"/>
      <c r="AK311" s="226" t="s">
        <v>122</v>
      </c>
      <c r="AL311" s="121">
        <v>315</v>
      </c>
      <c r="AM311" s="130">
        <v>200</v>
      </c>
      <c r="AN311" s="130">
        <v>20599640</v>
      </c>
      <c r="AO311" s="131">
        <f t="shared" si="315"/>
        <v>5.181347150259067E-2</v>
      </c>
      <c r="AP311" s="131">
        <f t="shared" si="278"/>
        <v>0.63492063492063489</v>
      </c>
      <c r="AQ311" s="125">
        <f t="shared" si="279"/>
        <v>102998.2</v>
      </c>
      <c r="AR311" s="536"/>
      <c r="AS311" s="226" t="s">
        <v>122</v>
      </c>
      <c r="AT311" s="121">
        <v>154</v>
      </c>
      <c r="AU311" s="130">
        <v>106</v>
      </c>
      <c r="AV311" s="130">
        <v>12892450</v>
      </c>
      <c r="AW311" s="131">
        <f t="shared" si="316"/>
        <v>5.8856191004997227E-2</v>
      </c>
      <c r="AX311" s="131">
        <f t="shared" si="280"/>
        <v>0.68831168831168832</v>
      </c>
      <c r="AY311" s="130">
        <f t="shared" si="281"/>
        <v>121626.88679245283</v>
      </c>
      <c r="AZ311" s="536"/>
      <c r="BA311" s="226" t="s">
        <v>122</v>
      </c>
      <c r="BB311" s="121">
        <v>45</v>
      </c>
      <c r="BC311" s="130">
        <v>33</v>
      </c>
      <c r="BD311" s="130">
        <v>3583650</v>
      </c>
      <c r="BE311" s="131">
        <f t="shared" si="317"/>
        <v>4.130162703379224E-2</v>
      </c>
      <c r="BF311" s="131">
        <f t="shared" si="282"/>
        <v>0.73333333333333328</v>
      </c>
      <c r="BG311" s="156">
        <f t="shared" si="283"/>
        <v>108595.45454545454</v>
      </c>
      <c r="BH311" s="536"/>
      <c r="BI311" s="226" t="s">
        <v>122</v>
      </c>
      <c r="BJ311" s="121">
        <f t="shared" si="284"/>
        <v>1458</v>
      </c>
      <c r="BK311" s="130">
        <f t="shared" si="268"/>
        <v>946</v>
      </c>
      <c r="BL311" s="130">
        <f t="shared" si="269"/>
        <v>88263540</v>
      </c>
      <c r="BM311" s="131">
        <f t="shared" si="318"/>
        <v>4.5030464584920028E-2</v>
      </c>
      <c r="BN311" s="131">
        <f t="shared" si="285"/>
        <v>0.64883401920438954</v>
      </c>
      <c r="BO311" s="130">
        <f t="shared" si="286"/>
        <v>93301.839323467226</v>
      </c>
      <c r="BP311" s="182"/>
    </row>
    <row r="312" spans="2:68" s="75" customFormat="1">
      <c r="B312" s="546"/>
      <c r="C312" s="549"/>
      <c r="D312" s="536"/>
      <c r="E312" s="226" t="s">
        <v>123</v>
      </c>
      <c r="F312" s="121">
        <v>13</v>
      </c>
      <c r="G312" s="130">
        <v>11</v>
      </c>
      <c r="H312" s="130">
        <v>1026920</v>
      </c>
      <c r="I312" s="131">
        <f t="shared" si="311"/>
        <v>0.28205128205128205</v>
      </c>
      <c r="J312" s="131">
        <f t="shared" si="270"/>
        <v>0.84615384615384615</v>
      </c>
      <c r="K312" s="156">
        <f t="shared" si="271"/>
        <v>93356.363636363632</v>
      </c>
      <c r="L312" s="536"/>
      <c r="M312" s="226" t="s">
        <v>123</v>
      </c>
      <c r="N312" s="121">
        <v>55</v>
      </c>
      <c r="O312" s="130">
        <v>29</v>
      </c>
      <c r="P312" s="130">
        <v>3317800</v>
      </c>
      <c r="Q312" s="131">
        <f t="shared" si="312"/>
        <v>0.18954248366013071</v>
      </c>
      <c r="R312" s="131">
        <f t="shared" si="272"/>
        <v>0.52727272727272723</v>
      </c>
      <c r="S312" s="125">
        <f t="shared" si="273"/>
        <v>114406.89655172414</v>
      </c>
      <c r="T312" s="536"/>
      <c r="U312" s="226" t="s">
        <v>123</v>
      </c>
      <c r="V312" s="121">
        <v>2826</v>
      </c>
      <c r="W312" s="130">
        <v>1895</v>
      </c>
      <c r="X312" s="130">
        <v>138594730</v>
      </c>
      <c r="Y312" s="131">
        <f t="shared" si="313"/>
        <v>0.24735674193969456</v>
      </c>
      <c r="Z312" s="131">
        <f t="shared" si="274"/>
        <v>0.67055909412597314</v>
      </c>
      <c r="AA312" s="130">
        <f t="shared" si="275"/>
        <v>73137.06068601583</v>
      </c>
      <c r="AB312" s="536"/>
      <c r="AC312" s="226" t="s">
        <v>123</v>
      </c>
      <c r="AD312" s="121">
        <v>2713</v>
      </c>
      <c r="AE312" s="130">
        <v>1809</v>
      </c>
      <c r="AF312" s="130">
        <v>149667980</v>
      </c>
      <c r="AG312" s="131">
        <f t="shared" si="314"/>
        <v>0.27020164301717697</v>
      </c>
      <c r="AH312" s="131">
        <f t="shared" si="276"/>
        <v>0.66678953188352375</v>
      </c>
      <c r="AI312" s="125">
        <f t="shared" si="277"/>
        <v>82735.201768933111</v>
      </c>
      <c r="AJ312" s="536"/>
      <c r="AK312" s="226" t="s">
        <v>123</v>
      </c>
      <c r="AL312" s="121">
        <v>1317</v>
      </c>
      <c r="AM312" s="130">
        <v>766</v>
      </c>
      <c r="AN312" s="130">
        <v>69615520</v>
      </c>
      <c r="AO312" s="131">
        <f t="shared" si="315"/>
        <v>0.19844559585492227</v>
      </c>
      <c r="AP312" s="131">
        <f t="shared" si="278"/>
        <v>0.58162490508731968</v>
      </c>
      <c r="AQ312" s="125">
        <f t="shared" si="279"/>
        <v>90881.87989556136</v>
      </c>
      <c r="AR312" s="536"/>
      <c r="AS312" s="226" t="s">
        <v>123</v>
      </c>
      <c r="AT312" s="121">
        <v>516</v>
      </c>
      <c r="AU312" s="130">
        <v>296</v>
      </c>
      <c r="AV312" s="130">
        <v>25602850</v>
      </c>
      <c r="AW312" s="131">
        <f t="shared" si="316"/>
        <v>0.16435313714602998</v>
      </c>
      <c r="AX312" s="131">
        <f t="shared" si="280"/>
        <v>0.5736434108527132</v>
      </c>
      <c r="AY312" s="130">
        <f t="shared" si="281"/>
        <v>86496.114864864867</v>
      </c>
      <c r="AZ312" s="536"/>
      <c r="BA312" s="226" t="s">
        <v>123</v>
      </c>
      <c r="BB312" s="121">
        <v>148</v>
      </c>
      <c r="BC312" s="130">
        <v>79</v>
      </c>
      <c r="BD312" s="130">
        <v>7686750</v>
      </c>
      <c r="BE312" s="131">
        <f t="shared" si="317"/>
        <v>9.8873591989987478E-2</v>
      </c>
      <c r="BF312" s="131">
        <f t="shared" si="282"/>
        <v>0.53378378378378377</v>
      </c>
      <c r="BG312" s="156">
        <f t="shared" si="283"/>
        <v>97300.6329113924</v>
      </c>
      <c r="BH312" s="536"/>
      <c r="BI312" s="226" t="s">
        <v>123</v>
      </c>
      <c r="BJ312" s="121">
        <f t="shared" si="284"/>
        <v>7588</v>
      </c>
      <c r="BK312" s="130">
        <f t="shared" si="268"/>
        <v>4885</v>
      </c>
      <c r="BL312" s="130">
        <f t="shared" si="269"/>
        <v>395512550</v>
      </c>
      <c r="BM312" s="131">
        <f t="shared" si="318"/>
        <v>0.23253046458492002</v>
      </c>
      <c r="BN312" s="131">
        <f t="shared" si="285"/>
        <v>0.64377965208223509</v>
      </c>
      <c r="BO312" s="130">
        <f t="shared" si="286"/>
        <v>80964.698055271234</v>
      </c>
      <c r="BP312" s="182"/>
    </row>
    <row r="313" spans="2:68" s="75" customFormat="1">
      <c r="B313" s="546"/>
      <c r="C313" s="549"/>
      <c r="D313" s="536"/>
      <c r="E313" s="226" t="s">
        <v>124</v>
      </c>
      <c r="F313" s="121">
        <v>3</v>
      </c>
      <c r="G313" s="130">
        <v>2</v>
      </c>
      <c r="H313" s="130">
        <v>55840</v>
      </c>
      <c r="I313" s="131">
        <f t="shared" si="311"/>
        <v>5.128205128205128E-2</v>
      </c>
      <c r="J313" s="131">
        <f t="shared" si="270"/>
        <v>0.66666666666666663</v>
      </c>
      <c r="K313" s="156">
        <f t="shared" si="271"/>
        <v>27920</v>
      </c>
      <c r="L313" s="536"/>
      <c r="M313" s="226" t="s">
        <v>124</v>
      </c>
      <c r="N313" s="121">
        <v>12</v>
      </c>
      <c r="O313" s="130">
        <v>7</v>
      </c>
      <c r="P313" s="130">
        <v>696700</v>
      </c>
      <c r="Q313" s="131">
        <f t="shared" si="312"/>
        <v>4.5751633986928102E-2</v>
      </c>
      <c r="R313" s="131">
        <f t="shared" si="272"/>
        <v>0.58333333333333337</v>
      </c>
      <c r="S313" s="125">
        <f t="shared" si="273"/>
        <v>99528.571428571435</v>
      </c>
      <c r="T313" s="536"/>
      <c r="U313" s="226" t="s">
        <v>124</v>
      </c>
      <c r="V313" s="121">
        <v>657</v>
      </c>
      <c r="W313" s="130">
        <v>447</v>
      </c>
      <c r="X313" s="130">
        <v>35732710</v>
      </c>
      <c r="Y313" s="131">
        <f t="shared" si="313"/>
        <v>5.8347474220075711E-2</v>
      </c>
      <c r="Z313" s="131">
        <f t="shared" si="274"/>
        <v>0.68036529680365299</v>
      </c>
      <c r="AA313" s="130">
        <f t="shared" si="275"/>
        <v>79938.948545861291</v>
      </c>
      <c r="AB313" s="536"/>
      <c r="AC313" s="226" t="s">
        <v>124</v>
      </c>
      <c r="AD313" s="121">
        <v>770</v>
      </c>
      <c r="AE313" s="130">
        <v>513</v>
      </c>
      <c r="AF313" s="130">
        <v>43302310</v>
      </c>
      <c r="AG313" s="131">
        <f t="shared" si="314"/>
        <v>7.6624346527259149E-2</v>
      </c>
      <c r="AH313" s="131">
        <f t="shared" si="276"/>
        <v>0.66623376623376629</v>
      </c>
      <c r="AI313" s="125">
        <f t="shared" si="277"/>
        <v>84409.961013645225</v>
      </c>
      <c r="AJ313" s="536"/>
      <c r="AK313" s="226" t="s">
        <v>124</v>
      </c>
      <c r="AL313" s="121">
        <v>546</v>
      </c>
      <c r="AM313" s="130">
        <v>327</v>
      </c>
      <c r="AN313" s="130">
        <v>31251630</v>
      </c>
      <c r="AO313" s="131">
        <f t="shared" si="315"/>
        <v>8.4715025906735755E-2</v>
      </c>
      <c r="AP313" s="131">
        <f t="shared" si="278"/>
        <v>0.59890109890109888</v>
      </c>
      <c r="AQ313" s="125">
        <f t="shared" si="279"/>
        <v>95570.733944954132</v>
      </c>
      <c r="AR313" s="536"/>
      <c r="AS313" s="226" t="s">
        <v>124</v>
      </c>
      <c r="AT313" s="121">
        <v>288</v>
      </c>
      <c r="AU313" s="130">
        <v>172</v>
      </c>
      <c r="AV313" s="130">
        <v>17533290</v>
      </c>
      <c r="AW313" s="131">
        <f t="shared" si="316"/>
        <v>9.5502498611882286E-2</v>
      </c>
      <c r="AX313" s="131">
        <f t="shared" si="280"/>
        <v>0.59722222222222221</v>
      </c>
      <c r="AY313" s="130">
        <f t="shared" si="281"/>
        <v>101937.73255813954</v>
      </c>
      <c r="AZ313" s="536"/>
      <c r="BA313" s="226" t="s">
        <v>124</v>
      </c>
      <c r="BB313" s="121">
        <v>102</v>
      </c>
      <c r="BC313" s="130">
        <v>52</v>
      </c>
      <c r="BD313" s="130">
        <v>5531540</v>
      </c>
      <c r="BE313" s="131">
        <f t="shared" si="317"/>
        <v>6.5081351689612016E-2</v>
      </c>
      <c r="BF313" s="131">
        <f t="shared" si="282"/>
        <v>0.50980392156862742</v>
      </c>
      <c r="BG313" s="156">
        <f t="shared" si="283"/>
        <v>106375.76923076923</v>
      </c>
      <c r="BH313" s="536"/>
      <c r="BI313" s="226" t="s">
        <v>124</v>
      </c>
      <c r="BJ313" s="121">
        <f t="shared" si="284"/>
        <v>2378</v>
      </c>
      <c r="BK313" s="130">
        <f t="shared" si="268"/>
        <v>1520</v>
      </c>
      <c r="BL313" s="130">
        <f t="shared" si="269"/>
        <v>134104020</v>
      </c>
      <c r="BM313" s="131">
        <f t="shared" si="318"/>
        <v>7.235338918507235E-2</v>
      </c>
      <c r="BN313" s="131">
        <f t="shared" si="285"/>
        <v>0.63919259882253998</v>
      </c>
      <c r="BO313" s="130">
        <f t="shared" si="286"/>
        <v>88226.328947368427</v>
      </c>
      <c r="BP313" s="182"/>
    </row>
    <row r="314" spans="2:68" s="75" customFormat="1">
      <c r="B314" s="546"/>
      <c r="C314" s="549"/>
      <c r="D314" s="536"/>
      <c r="E314" s="223" t="s">
        <v>117</v>
      </c>
      <c r="F314" s="121">
        <v>4</v>
      </c>
      <c r="G314" s="130">
        <v>2</v>
      </c>
      <c r="H314" s="130">
        <v>597420</v>
      </c>
      <c r="I314" s="131">
        <f t="shared" si="311"/>
        <v>5.128205128205128E-2</v>
      </c>
      <c r="J314" s="131">
        <f t="shared" si="270"/>
        <v>0.5</v>
      </c>
      <c r="K314" s="156">
        <f t="shared" si="271"/>
        <v>298710</v>
      </c>
      <c r="L314" s="536"/>
      <c r="M314" s="227" t="s">
        <v>117</v>
      </c>
      <c r="N314" s="121">
        <v>6</v>
      </c>
      <c r="O314" s="130">
        <v>3</v>
      </c>
      <c r="P314" s="130">
        <v>86120</v>
      </c>
      <c r="Q314" s="131">
        <f t="shared" si="312"/>
        <v>1.9607843137254902E-2</v>
      </c>
      <c r="R314" s="131">
        <f t="shared" si="272"/>
        <v>0.5</v>
      </c>
      <c r="S314" s="125">
        <f t="shared" si="273"/>
        <v>28706.666666666668</v>
      </c>
      <c r="T314" s="536"/>
      <c r="U314" s="227" t="s">
        <v>117</v>
      </c>
      <c r="V314" s="121">
        <v>642</v>
      </c>
      <c r="W314" s="130">
        <v>344</v>
      </c>
      <c r="X314" s="130">
        <v>24542160</v>
      </c>
      <c r="Y314" s="131">
        <f t="shared" si="313"/>
        <v>4.490275420963321E-2</v>
      </c>
      <c r="Z314" s="131">
        <f t="shared" si="274"/>
        <v>0.53582554517133951</v>
      </c>
      <c r="AA314" s="130">
        <f t="shared" si="275"/>
        <v>71343.488372093023</v>
      </c>
      <c r="AB314" s="536"/>
      <c r="AC314" s="227" t="s">
        <v>117</v>
      </c>
      <c r="AD314" s="121">
        <v>392</v>
      </c>
      <c r="AE314" s="130">
        <v>214</v>
      </c>
      <c r="AF314" s="130">
        <v>19702940</v>
      </c>
      <c r="AG314" s="131">
        <f t="shared" si="314"/>
        <v>3.1964152352501864E-2</v>
      </c>
      <c r="AH314" s="131">
        <f t="shared" si="276"/>
        <v>0.54591836734693877</v>
      </c>
      <c r="AI314" s="125">
        <f t="shared" si="277"/>
        <v>92069.813084112146</v>
      </c>
      <c r="AJ314" s="536"/>
      <c r="AK314" s="227" t="s">
        <v>117</v>
      </c>
      <c r="AL314" s="121">
        <v>194</v>
      </c>
      <c r="AM314" s="130">
        <v>99</v>
      </c>
      <c r="AN314" s="130">
        <v>9871020</v>
      </c>
      <c r="AO314" s="131">
        <f t="shared" si="315"/>
        <v>2.5647668393782384E-2</v>
      </c>
      <c r="AP314" s="131">
        <f t="shared" si="278"/>
        <v>0.51030927835051543</v>
      </c>
      <c r="AQ314" s="125">
        <f t="shared" si="279"/>
        <v>99707.272727272721</v>
      </c>
      <c r="AR314" s="536"/>
      <c r="AS314" s="227" t="s">
        <v>117</v>
      </c>
      <c r="AT314" s="121">
        <v>75</v>
      </c>
      <c r="AU314" s="130">
        <v>28</v>
      </c>
      <c r="AV314" s="130">
        <v>3611670</v>
      </c>
      <c r="AW314" s="131">
        <f t="shared" si="316"/>
        <v>1.5546918378678512E-2</v>
      </c>
      <c r="AX314" s="131">
        <f t="shared" si="280"/>
        <v>0.37333333333333335</v>
      </c>
      <c r="AY314" s="130">
        <f t="shared" si="281"/>
        <v>128988.21428571429</v>
      </c>
      <c r="AZ314" s="536"/>
      <c r="BA314" s="227" t="s">
        <v>117</v>
      </c>
      <c r="BB314" s="121">
        <v>49</v>
      </c>
      <c r="BC314" s="130">
        <v>27</v>
      </c>
      <c r="BD314" s="130">
        <v>5008840</v>
      </c>
      <c r="BE314" s="131">
        <f t="shared" si="317"/>
        <v>3.3792240300375469E-2</v>
      </c>
      <c r="BF314" s="131">
        <f t="shared" si="282"/>
        <v>0.55102040816326525</v>
      </c>
      <c r="BG314" s="156">
        <f t="shared" si="283"/>
        <v>185512.59259259258</v>
      </c>
      <c r="BH314" s="536"/>
      <c r="BI314" s="227" t="s">
        <v>117</v>
      </c>
      <c r="BJ314" s="121">
        <f t="shared" si="284"/>
        <v>1362</v>
      </c>
      <c r="BK314" s="130">
        <f t="shared" si="268"/>
        <v>717</v>
      </c>
      <c r="BL314" s="130">
        <f t="shared" si="269"/>
        <v>63420170</v>
      </c>
      <c r="BM314" s="131">
        <f t="shared" si="318"/>
        <v>3.4129855293221628E-2</v>
      </c>
      <c r="BN314" s="131">
        <f t="shared" si="285"/>
        <v>0.52643171806167399</v>
      </c>
      <c r="BO314" s="130">
        <f t="shared" si="286"/>
        <v>88452.119944211998</v>
      </c>
      <c r="BP314" s="182"/>
    </row>
    <row r="315" spans="2:68" s="75" customFormat="1">
      <c r="B315" s="546">
        <v>29</v>
      </c>
      <c r="C315" s="548" t="s">
        <v>33</v>
      </c>
      <c r="D315" s="540">
        <f>BS36</f>
        <v>38</v>
      </c>
      <c r="E315" s="224" t="s">
        <v>104</v>
      </c>
      <c r="F315" s="120">
        <v>18</v>
      </c>
      <c r="G315" s="128">
        <v>12</v>
      </c>
      <c r="H315" s="128">
        <v>948090</v>
      </c>
      <c r="I315" s="129">
        <f>IFERROR(G315/$D$315,"-")</f>
        <v>0.31578947368421051</v>
      </c>
      <c r="J315" s="129">
        <f t="shared" si="270"/>
        <v>0.66666666666666663</v>
      </c>
      <c r="K315" s="155">
        <f t="shared" si="271"/>
        <v>79007.5</v>
      </c>
      <c r="L315" s="540">
        <f>BT36</f>
        <v>95</v>
      </c>
      <c r="M315" s="224" t="s">
        <v>104</v>
      </c>
      <c r="N315" s="120">
        <v>45</v>
      </c>
      <c r="O315" s="128">
        <v>26</v>
      </c>
      <c r="P315" s="128">
        <v>2391660</v>
      </c>
      <c r="Q315" s="129">
        <f>IFERROR(O315/$L$315,"-")</f>
        <v>0.27368421052631581</v>
      </c>
      <c r="R315" s="129">
        <f t="shared" si="272"/>
        <v>0.57777777777777772</v>
      </c>
      <c r="S315" s="124">
        <f t="shared" si="273"/>
        <v>91986.923076923078</v>
      </c>
      <c r="T315" s="540">
        <f>BU36</f>
        <v>5909</v>
      </c>
      <c r="U315" s="224" t="s">
        <v>104</v>
      </c>
      <c r="V315" s="120">
        <v>2972</v>
      </c>
      <c r="W315" s="128">
        <v>1931</v>
      </c>
      <c r="X315" s="128">
        <v>146014880</v>
      </c>
      <c r="Y315" s="129">
        <f>IFERROR(W315/$T$315,"-")</f>
        <v>0.32678964291758333</v>
      </c>
      <c r="Z315" s="129">
        <f t="shared" si="274"/>
        <v>0.64973082099596235</v>
      </c>
      <c r="AA315" s="128">
        <f t="shared" si="275"/>
        <v>75616.198860693941</v>
      </c>
      <c r="AB315" s="540">
        <f>BV36</f>
        <v>5290</v>
      </c>
      <c r="AC315" s="224" t="s">
        <v>104</v>
      </c>
      <c r="AD315" s="120">
        <v>2928</v>
      </c>
      <c r="AE315" s="128">
        <v>1870</v>
      </c>
      <c r="AF315" s="128">
        <v>157021880</v>
      </c>
      <c r="AG315" s="129">
        <f>IFERROR(AE315/$AB$315,"-")</f>
        <v>0.35349716446124763</v>
      </c>
      <c r="AH315" s="129">
        <f t="shared" si="276"/>
        <v>0.63866120218579236</v>
      </c>
      <c r="AI315" s="124">
        <f t="shared" si="277"/>
        <v>83968.919786096259</v>
      </c>
      <c r="AJ315" s="540">
        <f>BW36</f>
        <v>3435</v>
      </c>
      <c r="AK315" s="224" t="s">
        <v>104</v>
      </c>
      <c r="AL315" s="120">
        <v>1816</v>
      </c>
      <c r="AM315" s="128">
        <v>1116</v>
      </c>
      <c r="AN315" s="128">
        <v>98180330</v>
      </c>
      <c r="AO315" s="129">
        <f>IFERROR(AM315/$AJ$315,"-")</f>
        <v>0.32489082969432315</v>
      </c>
      <c r="AP315" s="129">
        <f t="shared" si="278"/>
        <v>0.61453744493392071</v>
      </c>
      <c r="AQ315" s="124">
        <f t="shared" si="279"/>
        <v>87975.206093189961</v>
      </c>
      <c r="AR315" s="540">
        <f>BX36</f>
        <v>1738</v>
      </c>
      <c r="AS315" s="224" t="s">
        <v>104</v>
      </c>
      <c r="AT315" s="120">
        <v>832</v>
      </c>
      <c r="AU315" s="128">
        <v>473</v>
      </c>
      <c r="AV315" s="128">
        <v>43421830</v>
      </c>
      <c r="AW315" s="129">
        <f>IFERROR(AU315/$AR$315,"-")</f>
        <v>0.27215189873417722</v>
      </c>
      <c r="AX315" s="129">
        <f t="shared" si="280"/>
        <v>0.56850961538461542</v>
      </c>
      <c r="AY315" s="128">
        <f t="shared" si="281"/>
        <v>91800.909090909088</v>
      </c>
      <c r="AZ315" s="540">
        <f>BY36</f>
        <v>753</v>
      </c>
      <c r="BA315" s="224" t="s">
        <v>104</v>
      </c>
      <c r="BB315" s="120">
        <v>231</v>
      </c>
      <c r="BC315" s="128">
        <v>132</v>
      </c>
      <c r="BD315" s="128">
        <v>13796400</v>
      </c>
      <c r="BE315" s="129">
        <f>IFERROR(BC315/$AZ$315,"-")</f>
        <v>0.1752988047808765</v>
      </c>
      <c r="BF315" s="129">
        <f t="shared" si="282"/>
        <v>0.5714285714285714</v>
      </c>
      <c r="BG315" s="155">
        <f t="shared" si="283"/>
        <v>104518.18181818182</v>
      </c>
      <c r="BH315" s="540">
        <f>BZ36</f>
        <v>17258</v>
      </c>
      <c r="BI315" s="224" t="s">
        <v>104</v>
      </c>
      <c r="BJ315" s="120">
        <f t="shared" si="284"/>
        <v>8842</v>
      </c>
      <c r="BK315" s="128">
        <f t="shared" si="268"/>
        <v>5560</v>
      </c>
      <c r="BL315" s="128">
        <f t="shared" si="269"/>
        <v>461775070</v>
      </c>
      <c r="BM315" s="129">
        <f>IFERROR(BK315/$BH$315,"-")</f>
        <v>0.32216942867076137</v>
      </c>
      <c r="BN315" s="129">
        <f t="shared" si="285"/>
        <v>0.62881700972630628</v>
      </c>
      <c r="BO315" s="128">
        <f t="shared" si="286"/>
        <v>83053.070143884892</v>
      </c>
      <c r="BP315" s="182"/>
    </row>
    <row r="316" spans="2:68" s="75" customFormat="1">
      <c r="B316" s="546"/>
      <c r="C316" s="549"/>
      <c r="D316" s="536"/>
      <c r="E316" s="225" t="s">
        <v>136</v>
      </c>
      <c r="F316" s="121">
        <v>20</v>
      </c>
      <c r="G316" s="130">
        <v>13</v>
      </c>
      <c r="H316" s="130">
        <v>1026900</v>
      </c>
      <c r="I316" s="131">
        <f t="shared" ref="I316:I325" si="319">IFERROR(G316/$D$315,"-")</f>
        <v>0.34210526315789475</v>
      </c>
      <c r="J316" s="131">
        <f t="shared" si="270"/>
        <v>0.65</v>
      </c>
      <c r="K316" s="156">
        <f t="shared" si="271"/>
        <v>78992.307692307688</v>
      </c>
      <c r="L316" s="536"/>
      <c r="M316" s="225" t="s">
        <v>136</v>
      </c>
      <c r="N316" s="121">
        <v>40</v>
      </c>
      <c r="O316" s="130">
        <v>23</v>
      </c>
      <c r="P316" s="130">
        <v>2621940</v>
      </c>
      <c r="Q316" s="131">
        <f t="shared" ref="Q316:Q325" si="320">IFERROR(O316/$L$315,"-")</f>
        <v>0.24210526315789474</v>
      </c>
      <c r="R316" s="131">
        <f t="shared" si="272"/>
        <v>0.57499999999999996</v>
      </c>
      <c r="S316" s="125">
        <f t="shared" si="273"/>
        <v>113997.39130434782</v>
      </c>
      <c r="T316" s="536"/>
      <c r="U316" s="225" t="s">
        <v>136</v>
      </c>
      <c r="V316" s="121">
        <v>2505</v>
      </c>
      <c r="W316" s="130">
        <v>1673</v>
      </c>
      <c r="X316" s="130">
        <v>121598790</v>
      </c>
      <c r="Y316" s="131">
        <f t="shared" ref="Y316:Y325" si="321">IFERROR(W316/$T$315,"-")</f>
        <v>0.28312743272973429</v>
      </c>
      <c r="Z316" s="131">
        <f t="shared" si="274"/>
        <v>0.66786427145708582</v>
      </c>
      <c r="AA316" s="130">
        <f t="shared" si="275"/>
        <v>72683.078302450682</v>
      </c>
      <c r="AB316" s="536"/>
      <c r="AC316" s="225" t="s">
        <v>136</v>
      </c>
      <c r="AD316" s="121">
        <v>2279</v>
      </c>
      <c r="AE316" s="130">
        <v>1512</v>
      </c>
      <c r="AF316" s="130">
        <v>121830720</v>
      </c>
      <c r="AG316" s="131">
        <f t="shared" ref="AG316:AG325" si="322">IFERROR(AE316/$AB$315,"-")</f>
        <v>0.28582230623818528</v>
      </c>
      <c r="AH316" s="131">
        <f t="shared" si="276"/>
        <v>0.66344888108819655</v>
      </c>
      <c r="AI316" s="125">
        <f t="shared" si="277"/>
        <v>80575.873015873018</v>
      </c>
      <c r="AJ316" s="536"/>
      <c r="AK316" s="225" t="s">
        <v>136</v>
      </c>
      <c r="AL316" s="121">
        <v>1289</v>
      </c>
      <c r="AM316" s="130">
        <v>805</v>
      </c>
      <c r="AN316" s="130">
        <v>68055630</v>
      </c>
      <c r="AO316" s="131">
        <f t="shared" ref="AO316:AO325" si="323">IFERROR(AM316/$AJ$315,"-")</f>
        <v>0.23435225618631733</v>
      </c>
      <c r="AP316" s="131">
        <f t="shared" si="278"/>
        <v>0.62451512800620634</v>
      </c>
      <c r="AQ316" s="125">
        <f t="shared" si="279"/>
        <v>84541.155279503102</v>
      </c>
      <c r="AR316" s="536"/>
      <c r="AS316" s="225" t="s">
        <v>136</v>
      </c>
      <c r="AT316" s="121">
        <v>474</v>
      </c>
      <c r="AU316" s="130">
        <v>275</v>
      </c>
      <c r="AV316" s="130">
        <v>25995790</v>
      </c>
      <c r="AW316" s="131">
        <f t="shared" ref="AW316:AW325" si="324">IFERROR(AU316/$AR$315,"-")</f>
        <v>0.15822784810126583</v>
      </c>
      <c r="AX316" s="131">
        <f t="shared" si="280"/>
        <v>0.58016877637130804</v>
      </c>
      <c r="AY316" s="130">
        <f t="shared" si="281"/>
        <v>94530.145454545462</v>
      </c>
      <c r="AZ316" s="536"/>
      <c r="BA316" s="225" t="s">
        <v>136</v>
      </c>
      <c r="BB316" s="121">
        <v>132</v>
      </c>
      <c r="BC316" s="130">
        <v>76</v>
      </c>
      <c r="BD316" s="130">
        <v>7779740</v>
      </c>
      <c r="BE316" s="131">
        <f t="shared" ref="BE316:BE325" si="325">IFERROR(BC316/$AZ$315,"-")</f>
        <v>0.10092961487383798</v>
      </c>
      <c r="BF316" s="131">
        <f t="shared" si="282"/>
        <v>0.5757575757575758</v>
      </c>
      <c r="BG316" s="156">
        <f t="shared" si="283"/>
        <v>102365</v>
      </c>
      <c r="BH316" s="536"/>
      <c r="BI316" s="225" t="s">
        <v>136</v>
      </c>
      <c r="BJ316" s="121">
        <f t="shared" si="284"/>
        <v>6739</v>
      </c>
      <c r="BK316" s="130">
        <f t="shared" si="268"/>
        <v>4377</v>
      </c>
      <c r="BL316" s="130">
        <f t="shared" si="269"/>
        <v>348909510</v>
      </c>
      <c r="BM316" s="131">
        <f t="shared" ref="BM316:BM325" si="326">IFERROR(BK316/$BH$315,"-")</f>
        <v>0.2536215088654537</v>
      </c>
      <c r="BN316" s="131">
        <f t="shared" si="285"/>
        <v>0.6495028936043924</v>
      </c>
      <c r="BO316" s="130">
        <f t="shared" si="286"/>
        <v>79714.304318026043</v>
      </c>
      <c r="BP316" s="182"/>
    </row>
    <row r="317" spans="2:68" s="75" customFormat="1">
      <c r="B317" s="546"/>
      <c r="C317" s="549"/>
      <c r="D317" s="536"/>
      <c r="E317" s="226" t="s">
        <v>103</v>
      </c>
      <c r="F317" s="121">
        <v>25</v>
      </c>
      <c r="G317" s="130">
        <v>13</v>
      </c>
      <c r="H317" s="130">
        <v>835090</v>
      </c>
      <c r="I317" s="131">
        <f t="shared" si="319"/>
        <v>0.34210526315789475</v>
      </c>
      <c r="J317" s="131">
        <f t="shared" si="270"/>
        <v>0.52</v>
      </c>
      <c r="K317" s="156">
        <f t="shared" si="271"/>
        <v>64237.692307692305</v>
      </c>
      <c r="L317" s="536"/>
      <c r="M317" s="226" t="s">
        <v>103</v>
      </c>
      <c r="N317" s="121">
        <v>54</v>
      </c>
      <c r="O317" s="130">
        <v>32</v>
      </c>
      <c r="P317" s="130">
        <v>3526190</v>
      </c>
      <c r="Q317" s="131">
        <f t="shared" si="320"/>
        <v>0.33684210526315789</v>
      </c>
      <c r="R317" s="131">
        <f t="shared" si="272"/>
        <v>0.59259259259259256</v>
      </c>
      <c r="S317" s="125">
        <f t="shared" si="273"/>
        <v>110193.4375</v>
      </c>
      <c r="T317" s="536"/>
      <c r="U317" s="226" t="s">
        <v>103</v>
      </c>
      <c r="V317" s="121">
        <v>3554</v>
      </c>
      <c r="W317" s="130">
        <v>2288</v>
      </c>
      <c r="X317" s="130">
        <v>169136440</v>
      </c>
      <c r="Y317" s="131">
        <f t="shared" si="321"/>
        <v>0.38720595701472332</v>
      </c>
      <c r="Z317" s="131">
        <f t="shared" si="274"/>
        <v>0.64378165447383229</v>
      </c>
      <c r="AA317" s="130">
        <f t="shared" si="275"/>
        <v>73923.269230769234</v>
      </c>
      <c r="AB317" s="536"/>
      <c r="AC317" s="226" t="s">
        <v>103</v>
      </c>
      <c r="AD317" s="121">
        <v>3437</v>
      </c>
      <c r="AE317" s="130">
        <v>2225</v>
      </c>
      <c r="AF317" s="130">
        <v>187131840</v>
      </c>
      <c r="AG317" s="131">
        <f t="shared" si="322"/>
        <v>0.42060491493383745</v>
      </c>
      <c r="AH317" s="131">
        <f t="shared" si="276"/>
        <v>0.64736688972941514</v>
      </c>
      <c r="AI317" s="125">
        <f t="shared" si="277"/>
        <v>84104.197752808992</v>
      </c>
      <c r="AJ317" s="536"/>
      <c r="AK317" s="226" t="s">
        <v>103</v>
      </c>
      <c r="AL317" s="121">
        <v>2244</v>
      </c>
      <c r="AM317" s="130">
        <v>1398</v>
      </c>
      <c r="AN317" s="130">
        <v>126439980</v>
      </c>
      <c r="AO317" s="131">
        <f t="shared" si="323"/>
        <v>0.40698689956331879</v>
      </c>
      <c r="AP317" s="131">
        <f t="shared" si="278"/>
        <v>0.62299465240641716</v>
      </c>
      <c r="AQ317" s="125">
        <f t="shared" si="279"/>
        <v>90443.476394849786</v>
      </c>
      <c r="AR317" s="536"/>
      <c r="AS317" s="226" t="s">
        <v>103</v>
      </c>
      <c r="AT317" s="121">
        <v>1057</v>
      </c>
      <c r="AU317" s="130">
        <v>603</v>
      </c>
      <c r="AV317" s="130">
        <v>60939130</v>
      </c>
      <c r="AW317" s="131">
        <f t="shared" si="324"/>
        <v>0.34695051783659381</v>
      </c>
      <c r="AX317" s="131">
        <f t="shared" si="280"/>
        <v>0.57048249763481551</v>
      </c>
      <c r="AY317" s="130">
        <f t="shared" si="281"/>
        <v>101059.91708126037</v>
      </c>
      <c r="AZ317" s="536"/>
      <c r="BA317" s="226" t="s">
        <v>103</v>
      </c>
      <c r="BB317" s="121">
        <v>369</v>
      </c>
      <c r="BC317" s="130">
        <v>218</v>
      </c>
      <c r="BD317" s="130">
        <v>24021930</v>
      </c>
      <c r="BE317" s="131">
        <f t="shared" si="325"/>
        <v>0.28950863213811423</v>
      </c>
      <c r="BF317" s="131">
        <f t="shared" si="282"/>
        <v>0.59078590785907859</v>
      </c>
      <c r="BG317" s="156">
        <f t="shared" si="283"/>
        <v>110192.33944954128</v>
      </c>
      <c r="BH317" s="536"/>
      <c r="BI317" s="226" t="s">
        <v>103</v>
      </c>
      <c r="BJ317" s="121">
        <f t="shared" si="284"/>
        <v>10740</v>
      </c>
      <c r="BK317" s="130">
        <f t="shared" si="268"/>
        <v>6777</v>
      </c>
      <c r="BL317" s="130">
        <f t="shared" si="269"/>
        <v>572030600</v>
      </c>
      <c r="BM317" s="131">
        <f t="shared" si="326"/>
        <v>0.39268744929887589</v>
      </c>
      <c r="BN317" s="131">
        <f t="shared" si="285"/>
        <v>0.63100558659217876</v>
      </c>
      <c r="BO317" s="130">
        <f t="shared" si="286"/>
        <v>84407.643500073784</v>
      </c>
      <c r="BP317" s="182"/>
    </row>
    <row r="318" spans="2:68" s="75" customFormat="1">
      <c r="B318" s="546"/>
      <c r="C318" s="549"/>
      <c r="D318" s="536"/>
      <c r="E318" s="226" t="s">
        <v>106</v>
      </c>
      <c r="F318" s="121">
        <v>6</v>
      </c>
      <c r="G318" s="130">
        <v>2</v>
      </c>
      <c r="H318" s="130">
        <v>272170</v>
      </c>
      <c r="I318" s="131">
        <f t="shared" si="319"/>
        <v>5.2631578947368418E-2</v>
      </c>
      <c r="J318" s="131">
        <f t="shared" si="270"/>
        <v>0.33333333333333331</v>
      </c>
      <c r="K318" s="156">
        <f t="shared" si="271"/>
        <v>136085</v>
      </c>
      <c r="L318" s="536"/>
      <c r="M318" s="226" t="s">
        <v>106</v>
      </c>
      <c r="N318" s="121">
        <v>25</v>
      </c>
      <c r="O318" s="130">
        <v>12</v>
      </c>
      <c r="P318" s="130">
        <v>1373160</v>
      </c>
      <c r="Q318" s="131">
        <f t="shared" si="320"/>
        <v>0.12631578947368421</v>
      </c>
      <c r="R318" s="131">
        <f t="shared" si="272"/>
        <v>0.48</v>
      </c>
      <c r="S318" s="125">
        <f t="shared" si="273"/>
        <v>114430</v>
      </c>
      <c r="T318" s="536"/>
      <c r="U318" s="226" t="s">
        <v>106</v>
      </c>
      <c r="V318" s="121">
        <v>1122</v>
      </c>
      <c r="W318" s="130">
        <v>760</v>
      </c>
      <c r="X318" s="130">
        <v>53699100</v>
      </c>
      <c r="Y318" s="131">
        <f t="shared" si="321"/>
        <v>0.12861736334405144</v>
      </c>
      <c r="Z318" s="131">
        <f t="shared" si="274"/>
        <v>0.67736185383244207</v>
      </c>
      <c r="AA318" s="130">
        <f t="shared" si="275"/>
        <v>70656.710526315786</v>
      </c>
      <c r="AB318" s="536"/>
      <c r="AC318" s="226" t="s">
        <v>106</v>
      </c>
      <c r="AD318" s="121">
        <v>1202</v>
      </c>
      <c r="AE318" s="130">
        <v>776</v>
      </c>
      <c r="AF318" s="130">
        <v>65909690</v>
      </c>
      <c r="AG318" s="131">
        <f t="shared" si="322"/>
        <v>0.14669187145557655</v>
      </c>
      <c r="AH318" s="131">
        <f t="shared" si="276"/>
        <v>0.64559068219633942</v>
      </c>
      <c r="AI318" s="125">
        <f t="shared" si="277"/>
        <v>84935.167525773199</v>
      </c>
      <c r="AJ318" s="536"/>
      <c r="AK318" s="226" t="s">
        <v>106</v>
      </c>
      <c r="AL318" s="121">
        <v>859</v>
      </c>
      <c r="AM318" s="130">
        <v>544</v>
      </c>
      <c r="AN318" s="130">
        <v>50447350</v>
      </c>
      <c r="AO318" s="131">
        <f t="shared" si="323"/>
        <v>0.15836972343522562</v>
      </c>
      <c r="AP318" s="131">
        <f t="shared" si="278"/>
        <v>0.63329452852153667</v>
      </c>
      <c r="AQ318" s="125">
        <f t="shared" si="279"/>
        <v>92734.099264705888</v>
      </c>
      <c r="AR318" s="536"/>
      <c r="AS318" s="226" t="s">
        <v>106</v>
      </c>
      <c r="AT318" s="121">
        <v>442</v>
      </c>
      <c r="AU318" s="130">
        <v>253</v>
      </c>
      <c r="AV318" s="130">
        <v>22521990</v>
      </c>
      <c r="AW318" s="131">
        <f t="shared" si="324"/>
        <v>0.14556962025316456</v>
      </c>
      <c r="AX318" s="131">
        <f t="shared" si="280"/>
        <v>0.57239819004524883</v>
      </c>
      <c r="AY318" s="130">
        <f t="shared" si="281"/>
        <v>89019.723320158097</v>
      </c>
      <c r="AZ318" s="536"/>
      <c r="BA318" s="226" t="s">
        <v>106</v>
      </c>
      <c r="BB318" s="121">
        <v>151</v>
      </c>
      <c r="BC318" s="130">
        <v>94</v>
      </c>
      <c r="BD318" s="130">
        <v>11009270</v>
      </c>
      <c r="BE318" s="131">
        <f t="shared" si="325"/>
        <v>0.1248339973439575</v>
      </c>
      <c r="BF318" s="131">
        <f t="shared" si="282"/>
        <v>0.62251655629139069</v>
      </c>
      <c r="BG318" s="156">
        <f t="shared" si="283"/>
        <v>117119.89361702128</v>
      </c>
      <c r="BH318" s="536"/>
      <c r="BI318" s="226" t="s">
        <v>106</v>
      </c>
      <c r="BJ318" s="121">
        <f t="shared" si="284"/>
        <v>3807</v>
      </c>
      <c r="BK318" s="130">
        <f t="shared" si="268"/>
        <v>2441</v>
      </c>
      <c r="BL318" s="130">
        <f t="shared" si="269"/>
        <v>205232730</v>
      </c>
      <c r="BM318" s="131">
        <f t="shared" si="326"/>
        <v>0.14144165024915981</v>
      </c>
      <c r="BN318" s="131">
        <f t="shared" si="285"/>
        <v>0.64118728657735746</v>
      </c>
      <c r="BO318" s="130">
        <f t="shared" si="286"/>
        <v>84077.316673494468</v>
      </c>
      <c r="BP318" s="182"/>
    </row>
    <row r="319" spans="2:68" s="75" customFormat="1">
      <c r="B319" s="546"/>
      <c r="C319" s="549"/>
      <c r="D319" s="536"/>
      <c r="E319" s="226" t="s">
        <v>119</v>
      </c>
      <c r="F319" s="121">
        <v>16</v>
      </c>
      <c r="G319" s="130">
        <v>11</v>
      </c>
      <c r="H319" s="130">
        <v>786030</v>
      </c>
      <c r="I319" s="131">
        <f t="shared" si="319"/>
        <v>0.28947368421052633</v>
      </c>
      <c r="J319" s="131">
        <f t="shared" si="270"/>
        <v>0.6875</v>
      </c>
      <c r="K319" s="156">
        <f t="shared" si="271"/>
        <v>71457.272727272721</v>
      </c>
      <c r="L319" s="536"/>
      <c r="M319" s="226" t="s">
        <v>119</v>
      </c>
      <c r="N319" s="121">
        <v>32</v>
      </c>
      <c r="O319" s="130">
        <v>17</v>
      </c>
      <c r="P319" s="130">
        <v>1866760</v>
      </c>
      <c r="Q319" s="131">
        <f t="shared" si="320"/>
        <v>0.17894736842105263</v>
      </c>
      <c r="R319" s="131">
        <f t="shared" si="272"/>
        <v>0.53125</v>
      </c>
      <c r="S319" s="125">
        <f t="shared" si="273"/>
        <v>109809.41176470589</v>
      </c>
      <c r="T319" s="536"/>
      <c r="U319" s="226" t="s">
        <v>119</v>
      </c>
      <c r="V319" s="121">
        <v>1178</v>
      </c>
      <c r="W319" s="130">
        <v>771</v>
      </c>
      <c r="X319" s="130">
        <v>63971510</v>
      </c>
      <c r="Y319" s="131">
        <f t="shared" si="321"/>
        <v>0.13047893044508377</v>
      </c>
      <c r="Z319" s="131">
        <f t="shared" si="274"/>
        <v>0.65449915110356538</v>
      </c>
      <c r="AA319" s="130">
        <f t="shared" si="275"/>
        <v>82972.127107652399</v>
      </c>
      <c r="AB319" s="536"/>
      <c r="AC319" s="226" t="s">
        <v>119</v>
      </c>
      <c r="AD319" s="121">
        <v>1345</v>
      </c>
      <c r="AE319" s="130">
        <v>869</v>
      </c>
      <c r="AF319" s="130">
        <v>72511580</v>
      </c>
      <c r="AG319" s="131">
        <f t="shared" si="322"/>
        <v>0.16427221172022685</v>
      </c>
      <c r="AH319" s="131">
        <f t="shared" si="276"/>
        <v>0.64609665427509289</v>
      </c>
      <c r="AI319" s="125">
        <f t="shared" si="277"/>
        <v>83442.554660529349</v>
      </c>
      <c r="AJ319" s="536"/>
      <c r="AK319" s="226" t="s">
        <v>119</v>
      </c>
      <c r="AL319" s="121">
        <v>1026</v>
      </c>
      <c r="AM319" s="130">
        <v>672</v>
      </c>
      <c r="AN319" s="130">
        <v>65036850</v>
      </c>
      <c r="AO319" s="131">
        <f t="shared" si="323"/>
        <v>0.19563318777292577</v>
      </c>
      <c r="AP319" s="131">
        <f t="shared" si="278"/>
        <v>0.65497076023391809</v>
      </c>
      <c r="AQ319" s="125">
        <f t="shared" si="279"/>
        <v>96781.02678571429</v>
      </c>
      <c r="AR319" s="536"/>
      <c r="AS319" s="226" t="s">
        <v>119</v>
      </c>
      <c r="AT319" s="121">
        <v>470</v>
      </c>
      <c r="AU319" s="130">
        <v>281</v>
      </c>
      <c r="AV319" s="130">
        <v>26678690</v>
      </c>
      <c r="AW319" s="131">
        <f t="shared" si="324"/>
        <v>0.16168009205983891</v>
      </c>
      <c r="AX319" s="131">
        <f t="shared" si="280"/>
        <v>0.59787234042553195</v>
      </c>
      <c r="AY319" s="130">
        <f t="shared" si="281"/>
        <v>94941.957295373664</v>
      </c>
      <c r="AZ319" s="536"/>
      <c r="BA319" s="226" t="s">
        <v>119</v>
      </c>
      <c r="BB319" s="121">
        <v>154</v>
      </c>
      <c r="BC319" s="130">
        <v>92</v>
      </c>
      <c r="BD319" s="130">
        <v>10086000</v>
      </c>
      <c r="BE319" s="131">
        <f t="shared" si="325"/>
        <v>0.12217795484727756</v>
      </c>
      <c r="BF319" s="131">
        <f t="shared" si="282"/>
        <v>0.59740259740259738</v>
      </c>
      <c r="BG319" s="156">
        <f t="shared" si="283"/>
        <v>109630.43478260869</v>
      </c>
      <c r="BH319" s="536"/>
      <c r="BI319" s="226" t="s">
        <v>119</v>
      </c>
      <c r="BJ319" s="121">
        <f t="shared" si="284"/>
        <v>4221</v>
      </c>
      <c r="BK319" s="130">
        <f t="shared" si="268"/>
        <v>2713</v>
      </c>
      <c r="BL319" s="130">
        <f t="shared" si="269"/>
        <v>240937420</v>
      </c>
      <c r="BM319" s="131">
        <f t="shared" si="326"/>
        <v>0.15720245683161432</v>
      </c>
      <c r="BN319" s="131">
        <f t="shared" si="285"/>
        <v>0.64273868751480689</v>
      </c>
      <c r="BO319" s="130">
        <f t="shared" si="286"/>
        <v>88808.485071876159</v>
      </c>
      <c r="BP319" s="182"/>
    </row>
    <row r="320" spans="2:68" s="75" customFormat="1">
      <c r="B320" s="546"/>
      <c r="C320" s="549"/>
      <c r="D320" s="536"/>
      <c r="E320" s="226" t="s">
        <v>120</v>
      </c>
      <c r="F320" s="121">
        <v>3</v>
      </c>
      <c r="G320" s="130">
        <v>2</v>
      </c>
      <c r="H320" s="130">
        <v>56150</v>
      </c>
      <c r="I320" s="131">
        <f t="shared" si="319"/>
        <v>5.2631578947368418E-2</v>
      </c>
      <c r="J320" s="131">
        <f t="shared" si="270"/>
        <v>0.66666666666666663</v>
      </c>
      <c r="K320" s="156">
        <f t="shared" si="271"/>
        <v>28075</v>
      </c>
      <c r="L320" s="536"/>
      <c r="M320" s="226" t="s">
        <v>120</v>
      </c>
      <c r="N320" s="121">
        <v>21</v>
      </c>
      <c r="O320" s="130">
        <v>12</v>
      </c>
      <c r="P320" s="130">
        <v>884630</v>
      </c>
      <c r="Q320" s="131">
        <f t="shared" si="320"/>
        <v>0.12631578947368421</v>
      </c>
      <c r="R320" s="131">
        <f t="shared" si="272"/>
        <v>0.5714285714285714</v>
      </c>
      <c r="S320" s="125">
        <f t="shared" si="273"/>
        <v>73719.166666666672</v>
      </c>
      <c r="T320" s="536"/>
      <c r="U320" s="226" t="s">
        <v>120</v>
      </c>
      <c r="V320" s="121">
        <v>556</v>
      </c>
      <c r="W320" s="130">
        <v>388</v>
      </c>
      <c r="X320" s="130">
        <v>28169860</v>
      </c>
      <c r="Y320" s="131">
        <f t="shared" si="321"/>
        <v>6.5662548654594685E-2</v>
      </c>
      <c r="Z320" s="131">
        <f t="shared" si="274"/>
        <v>0.69784172661870503</v>
      </c>
      <c r="AA320" s="130">
        <f t="shared" si="275"/>
        <v>72602.731958762888</v>
      </c>
      <c r="AB320" s="536"/>
      <c r="AC320" s="226" t="s">
        <v>120</v>
      </c>
      <c r="AD320" s="121">
        <v>573</v>
      </c>
      <c r="AE320" s="130">
        <v>376</v>
      </c>
      <c r="AF320" s="130">
        <v>29683820</v>
      </c>
      <c r="AG320" s="131">
        <f t="shared" si="322"/>
        <v>7.1077504725897925E-2</v>
      </c>
      <c r="AH320" s="131">
        <f t="shared" si="276"/>
        <v>0.65619546247818494</v>
      </c>
      <c r="AI320" s="125">
        <f t="shared" si="277"/>
        <v>78946.329787234048</v>
      </c>
      <c r="AJ320" s="536"/>
      <c r="AK320" s="226" t="s">
        <v>120</v>
      </c>
      <c r="AL320" s="121">
        <v>361</v>
      </c>
      <c r="AM320" s="130">
        <v>235</v>
      </c>
      <c r="AN320" s="130">
        <v>20456020</v>
      </c>
      <c r="AO320" s="131">
        <f t="shared" si="323"/>
        <v>6.8413391557496359E-2</v>
      </c>
      <c r="AP320" s="131">
        <f t="shared" si="278"/>
        <v>0.65096952908587258</v>
      </c>
      <c r="AQ320" s="125">
        <f t="shared" si="279"/>
        <v>87046.893617021284</v>
      </c>
      <c r="AR320" s="536"/>
      <c r="AS320" s="226" t="s">
        <v>120</v>
      </c>
      <c r="AT320" s="121">
        <v>147</v>
      </c>
      <c r="AU320" s="130">
        <v>87</v>
      </c>
      <c r="AV320" s="130">
        <v>6872880</v>
      </c>
      <c r="AW320" s="131">
        <f t="shared" si="324"/>
        <v>5.005753739930955E-2</v>
      </c>
      <c r="AX320" s="131">
        <f t="shared" si="280"/>
        <v>0.59183673469387754</v>
      </c>
      <c r="AY320" s="130">
        <f t="shared" si="281"/>
        <v>78998.620689655174</v>
      </c>
      <c r="AZ320" s="536"/>
      <c r="BA320" s="226" t="s">
        <v>120</v>
      </c>
      <c r="BB320" s="121">
        <v>46</v>
      </c>
      <c r="BC320" s="130">
        <v>27</v>
      </c>
      <c r="BD320" s="130">
        <v>3269480</v>
      </c>
      <c r="BE320" s="131">
        <f t="shared" si="325"/>
        <v>3.5856573705179286E-2</v>
      </c>
      <c r="BF320" s="131">
        <f t="shared" si="282"/>
        <v>0.58695652173913049</v>
      </c>
      <c r="BG320" s="156">
        <f t="shared" si="283"/>
        <v>121091.85185185185</v>
      </c>
      <c r="BH320" s="536"/>
      <c r="BI320" s="226" t="s">
        <v>120</v>
      </c>
      <c r="BJ320" s="121">
        <f t="shared" si="284"/>
        <v>1707</v>
      </c>
      <c r="BK320" s="130">
        <f t="shared" si="268"/>
        <v>1127</v>
      </c>
      <c r="BL320" s="130">
        <f t="shared" si="269"/>
        <v>89392840</v>
      </c>
      <c r="BM320" s="131">
        <f t="shared" si="326"/>
        <v>6.5303047861861169E-2</v>
      </c>
      <c r="BN320" s="131">
        <f t="shared" si="285"/>
        <v>0.66022261277094318</v>
      </c>
      <c r="BO320" s="130">
        <f t="shared" si="286"/>
        <v>79319.29015084295</v>
      </c>
      <c r="BP320" s="182"/>
    </row>
    <row r="321" spans="2:68" s="75" customFormat="1">
      <c r="B321" s="546"/>
      <c r="C321" s="549"/>
      <c r="D321" s="536"/>
      <c r="E321" s="226" t="s">
        <v>121</v>
      </c>
      <c r="F321" s="121">
        <v>7</v>
      </c>
      <c r="G321" s="130">
        <v>4</v>
      </c>
      <c r="H321" s="130">
        <v>305750</v>
      </c>
      <c r="I321" s="131">
        <f t="shared" si="319"/>
        <v>0.10526315789473684</v>
      </c>
      <c r="J321" s="131">
        <f t="shared" si="270"/>
        <v>0.5714285714285714</v>
      </c>
      <c r="K321" s="156">
        <f t="shared" si="271"/>
        <v>76437.5</v>
      </c>
      <c r="L321" s="536"/>
      <c r="M321" s="226" t="s">
        <v>121</v>
      </c>
      <c r="N321" s="121">
        <v>19</v>
      </c>
      <c r="O321" s="130">
        <v>8</v>
      </c>
      <c r="P321" s="130">
        <v>820870</v>
      </c>
      <c r="Q321" s="131">
        <f t="shared" si="320"/>
        <v>8.4210526315789472E-2</v>
      </c>
      <c r="R321" s="131">
        <f t="shared" si="272"/>
        <v>0.42105263157894735</v>
      </c>
      <c r="S321" s="125">
        <f t="shared" si="273"/>
        <v>102608.75</v>
      </c>
      <c r="T321" s="536"/>
      <c r="U321" s="226" t="s">
        <v>121</v>
      </c>
      <c r="V321" s="121">
        <v>400</v>
      </c>
      <c r="W321" s="130">
        <v>228</v>
      </c>
      <c r="X321" s="130">
        <v>16080620</v>
      </c>
      <c r="Y321" s="131">
        <f t="shared" si="321"/>
        <v>3.8585209003215437E-2</v>
      </c>
      <c r="Z321" s="131">
        <f t="shared" si="274"/>
        <v>0.56999999999999995</v>
      </c>
      <c r="AA321" s="130">
        <f t="shared" si="275"/>
        <v>70529.035087719298</v>
      </c>
      <c r="AB321" s="536"/>
      <c r="AC321" s="226" t="s">
        <v>121</v>
      </c>
      <c r="AD321" s="121">
        <v>466</v>
      </c>
      <c r="AE321" s="130">
        <v>286</v>
      </c>
      <c r="AF321" s="130">
        <v>24374670</v>
      </c>
      <c r="AG321" s="131">
        <f t="shared" si="322"/>
        <v>5.4064272211720228E-2</v>
      </c>
      <c r="AH321" s="131">
        <f t="shared" si="276"/>
        <v>0.61373390557939911</v>
      </c>
      <c r="AI321" s="125">
        <f t="shared" si="277"/>
        <v>85226.118881118877</v>
      </c>
      <c r="AJ321" s="536"/>
      <c r="AK321" s="226" t="s">
        <v>121</v>
      </c>
      <c r="AL321" s="121">
        <v>401</v>
      </c>
      <c r="AM321" s="130">
        <v>221</v>
      </c>
      <c r="AN321" s="130">
        <v>20201780</v>
      </c>
      <c r="AO321" s="131">
        <f t="shared" si="323"/>
        <v>6.4337700145560409E-2</v>
      </c>
      <c r="AP321" s="131">
        <f t="shared" si="278"/>
        <v>0.55112219451371569</v>
      </c>
      <c r="AQ321" s="125">
        <f t="shared" si="279"/>
        <v>91410.769230769234</v>
      </c>
      <c r="AR321" s="536"/>
      <c r="AS321" s="226" t="s">
        <v>121</v>
      </c>
      <c r="AT321" s="121">
        <v>215</v>
      </c>
      <c r="AU321" s="130">
        <v>113</v>
      </c>
      <c r="AV321" s="130">
        <v>10635950</v>
      </c>
      <c r="AW321" s="131">
        <f t="shared" si="324"/>
        <v>6.5017261219792871E-2</v>
      </c>
      <c r="AX321" s="131">
        <f t="shared" si="280"/>
        <v>0.52558139534883719</v>
      </c>
      <c r="AY321" s="130">
        <f t="shared" si="281"/>
        <v>94123.451327433635</v>
      </c>
      <c r="AZ321" s="536"/>
      <c r="BA321" s="226" t="s">
        <v>121</v>
      </c>
      <c r="BB321" s="121">
        <v>81</v>
      </c>
      <c r="BC321" s="130">
        <v>49</v>
      </c>
      <c r="BD321" s="130">
        <v>4741820</v>
      </c>
      <c r="BE321" s="131">
        <f t="shared" si="325"/>
        <v>6.5073041168658696E-2</v>
      </c>
      <c r="BF321" s="131">
        <f t="shared" si="282"/>
        <v>0.60493827160493829</v>
      </c>
      <c r="BG321" s="156">
        <f t="shared" si="283"/>
        <v>96771.836734693876</v>
      </c>
      <c r="BH321" s="536"/>
      <c r="BI321" s="226" t="s">
        <v>121</v>
      </c>
      <c r="BJ321" s="121">
        <f t="shared" si="284"/>
        <v>1589</v>
      </c>
      <c r="BK321" s="130">
        <f t="shared" si="268"/>
        <v>909</v>
      </c>
      <c r="BL321" s="130">
        <f t="shared" si="269"/>
        <v>77161460</v>
      </c>
      <c r="BM321" s="131">
        <f t="shared" si="326"/>
        <v>5.2671224939158649E-2</v>
      </c>
      <c r="BN321" s="131">
        <f t="shared" si="285"/>
        <v>0.57205789804908747</v>
      </c>
      <c r="BO321" s="130">
        <f t="shared" si="286"/>
        <v>84886.094609460939</v>
      </c>
      <c r="BP321" s="182"/>
    </row>
    <row r="322" spans="2:68" s="75" customFormat="1">
      <c r="B322" s="546"/>
      <c r="C322" s="549"/>
      <c r="D322" s="536"/>
      <c r="E322" s="226" t="s">
        <v>122</v>
      </c>
      <c r="F322" s="121">
        <v>7</v>
      </c>
      <c r="G322" s="130">
        <v>3</v>
      </c>
      <c r="H322" s="130">
        <v>259360</v>
      </c>
      <c r="I322" s="131">
        <f t="shared" si="319"/>
        <v>7.8947368421052627E-2</v>
      </c>
      <c r="J322" s="131">
        <f t="shared" si="270"/>
        <v>0.42857142857142855</v>
      </c>
      <c r="K322" s="156">
        <f t="shared" si="271"/>
        <v>86453.333333333328</v>
      </c>
      <c r="L322" s="536"/>
      <c r="M322" s="226" t="s">
        <v>122</v>
      </c>
      <c r="N322" s="121">
        <v>9</v>
      </c>
      <c r="O322" s="130">
        <v>5</v>
      </c>
      <c r="P322" s="130">
        <v>447520</v>
      </c>
      <c r="Q322" s="131">
        <f t="shared" si="320"/>
        <v>5.2631578947368418E-2</v>
      </c>
      <c r="R322" s="131">
        <f t="shared" si="272"/>
        <v>0.55555555555555558</v>
      </c>
      <c r="S322" s="125">
        <f t="shared" si="273"/>
        <v>89504</v>
      </c>
      <c r="T322" s="536"/>
      <c r="U322" s="226" t="s">
        <v>122</v>
      </c>
      <c r="V322" s="121">
        <v>305</v>
      </c>
      <c r="W322" s="130">
        <v>206</v>
      </c>
      <c r="X322" s="130">
        <v>14338120</v>
      </c>
      <c r="Y322" s="131">
        <f t="shared" si="321"/>
        <v>3.4862074801150784E-2</v>
      </c>
      <c r="Z322" s="131">
        <f t="shared" si="274"/>
        <v>0.67540983606557381</v>
      </c>
      <c r="AA322" s="130">
        <f t="shared" si="275"/>
        <v>69602.524271844653</v>
      </c>
      <c r="AB322" s="536"/>
      <c r="AC322" s="226" t="s">
        <v>122</v>
      </c>
      <c r="AD322" s="121">
        <v>356</v>
      </c>
      <c r="AE322" s="130">
        <v>250</v>
      </c>
      <c r="AF322" s="130">
        <v>22997760</v>
      </c>
      <c r="AG322" s="131">
        <f t="shared" si="322"/>
        <v>4.725897920604915E-2</v>
      </c>
      <c r="AH322" s="131">
        <f t="shared" si="276"/>
        <v>0.702247191011236</v>
      </c>
      <c r="AI322" s="125">
        <f t="shared" si="277"/>
        <v>91991.039999999994</v>
      </c>
      <c r="AJ322" s="536"/>
      <c r="AK322" s="226" t="s">
        <v>122</v>
      </c>
      <c r="AL322" s="121">
        <v>257</v>
      </c>
      <c r="AM322" s="130">
        <v>169</v>
      </c>
      <c r="AN322" s="130">
        <v>18112260</v>
      </c>
      <c r="AO322" s="131">
        <f t="shared" si="323"/>
        <v>4.9199417758369723E-2</v>
      </c>
      <c r="AP322" s="131">
        <f t="shared" si="278"/>
        <v>0.65758754863813229</v>
      </c>
      <c r="AQ322" s="125">
        <f t="shared" si="279"/>
        <v>107173.13609467456</v>
      </c>
      <c r="AR322" s="536"/>
      <c r="AS322" s="226" t="s">
        <v>122</v>
      </c>
      <c r="AT322" s="121">
        <v>97</v>
      </c>
      <c r="AU322" s="130">
        <v>58</v>
      </c>
      <c r="AV322" s="130">
        <v>7728640</v>
      </c>
      <c r="AW322" s="131">
        <f t="shared" si="324"/>
        <v>3.3371691599539698E-2</v>
      </c>
      <c r="AX322" s="131">
        <f t="shared" si="280"/>
        <v>0.59793814432989689</v>
      </c>
      <c r="AY322" s="130">
        <f t="shared" si="281"/>
        <v>133252.41379310345</v>
      </c>
      <c r="AZ322" s="536"/>
      <c r="BA322" s="226" t="s">
        <v>122</v>
      </c>
      <c r="BB322" s="121">
        <v>39</v>
      </c>
      <c r="BC322" s="130">
        <v>28</v>
      </c>
      <c r="BD322" s="130">
        <v>3913090</v>
      </c>
      <c r="BE322" s="131">
        <f t="shared" si="325"/>
        <v>3.7184594953519258E-2</v>
      </c>
      <c r="BF322" s="131">
        <f t="shared" si="282"/>
        <v>0.71794871794871795</v>
      </c>
      <c r="BG322" s="156">
        <f t="shared" si="283"/>
        <v>139753.21428571429</v>
      </c>
      <c r="BH322" s="536"/>
      <c r="BI322" s="226" t="s">
        <v>122</v>
      </c>
      <c r="BJ322" s="121">
        <f t="shared" si="284"/>
        <v>1070</v>
      </c>
      <c r="BK322" s="130">
        <f t="shared" si="268"/>
        <v>719</v>
      </c>
      <c r="BL322" s="130">
        <f t="shared" si="269"/>
        <v>67796750</v>
      </c>
      <c r="BM322" s="131">
        <f t="shared" si="326"/>
        <v>4.1661837988179393E-2</v>
      </c>
      <c r="BN322" s="131">
        <f t="shared" si="285"/>
        <v>0.67196261682242986</v>
      </c>
      <c r="BO322" s="130">
        <f t="shared" si="286"/>
        <v>94293.115438108478</v>
      </c>
      <c r="BP322" s="182"/>
    </row>
    <row r="323" spans="2:68" s="75" customFormat="1">
      <c r="B323" s="546"/>
      <c r="C323" s="549"/>
      <c r="D323" s="536"/>
      <c r="E323" s="226" t="s">
        <v>123</v>
      </c>
      <c r="F323" s="121">
        <v>12</v>
      </c>
      <c r="G323" s="130">
        <v>8</v>
      </c>
      <c r="H323" s="130">
        <v>840960</v>
      </c>
      <c r="I323" s="131">
        <f t="shared" si="319"/>
        <v>0.21052631578947367</v>
      </c>
      <c r="J323" s="131">
        <f t="shared" si="270"/>
        <v>0.66666666666666663</v>
      </c>
      <c r="K323" s="156">
        <f t="shared" si="271"/>
        <v>105120</v>
      </c>
      <c r="L323" s="536"/>
      <c r="M323" s="226" t="s">
        <v>123</v>
      </c>
      <c r="N323" s="121">
        <v>41</v>
      </c>
      <c r="O323" s="130">
        <v>27</v>
      </c>
      <c r="P323" s="130">
        <v>2578610</v>
      </c>
      <c r="Q323" s="131">
        <f t="shared" si="320"/>
        <v>0.28421052631578947</v>
      </c>
      <c r="R323" s="131">
        <f t="shared" si="272"/>
        <v>0.65853658536585369</v>
      </c>
      <c r="S323" s="125">
        <f t="shared" si="273"/>
        <v>95504.074074074073</v>
      </c>
      <c r="T323" s="536"/>
      <c r="U323" s="226" t="s">
        <v>123</v>
      </c>
      <c r="V323" s="121">
        <v>2545</v>
      </c>
      <c r="W323" s="130">
        <v>1748</v>
      </c>
      <c r="X323" s="130">
        <v>127278120</v>
      </c>
      <c r="Y323" s="131">
        <f t="shared" si="321"/>
        <v>0.29581993569131831</v>
      </c>
      <c r="Z323" s="131">
        <f t="shared" si="274"/>
        <v>0.68683693516699407</v>
      </c>
      <c r="AA323" s="130">
        <f t="shared" si="275"/>
        <v>72813.569794050345</v>
      </c>
      <c r="AB323" s="536"/>
      <c r="AC323" s="226" t="s">
        <v>123</v>
      </c>
      <c r="AD323" s="121">
        <v>2459</v>
      </c>
      <c r="AE323" s="130">
        <v>1661</v>
      </c>
      <c r="AF323" s="130">
        <v>139416970</v>
      </c>
      <c r="AG323" s="131">
        <f t="shared" si="322"/>
        <v>0.31398865784499053</v>
      </c>
      <c r="AH323" s="131">
        <f t="shared" si="276"/>
        <v>0.67547783651891014</v>
      </c>
      <c r="AI323" s="125">
        <f t="shared" si="277"/>
        <v>83935.562913907284</v>
      </c>
      <c r="AJ323" s="536"/>
      <c r="AK323" s="226" t="s">
        <v>123</v>
      </c>
      <c r="AL323" s="121">
        <v>1428</v>
      </c>
      <c r="AM323" s="130">
        <v>881</v>
      </c>
      <c r="AN323" s="130">
        <v>77852730</v>
      </c>
      <c r="AO323" s="131">
        <f t="shared" si="323"/>
        <v>0.25647743813682677</v>
      </c>
      <c r="AP323" s="131">
        <f t="shared" si="278"/>
        <v>0.61694677871148462</v>
      </c>
      <c r="AQ323" s="125">
        <f t="shared" si="279"/>
        <v>88368.592508513058</v>
      </c>
      <c r="AR323" s="536"/>
      <c r="AS323" s="226" t="s">
        <v>123</v>
      </c>
      <c r="AT323" s="121">
        <v>590</v>
      </c>
      <c r="AU323" s="130">
        <v>337</v>
      </c>
      <c r="AV323" s="130">
        <v>32348670</v>
      </c>
      <c r="AW323" s="131">
        <f t="shared" si="324"/>
        <v>0.19390103567318756</v>
      </c>
      <c r="AX323" s="131">
        <f t="shared" si="280"/>
        <v>0.57118644067796609</v>
      </c>
      <c r="AY323" s="130">
        <f t="shared" si="281"/>
        <v>95990.118694362012</v>
      </c>
      <c r="AZ323" s="536"/>
      <c r="BA323" s="226" t="s">
        <v>123</v>
      </c>
      <c r="BB323" s="121">
        <v>144</v>
      </c>
      <c r="BC323" s="130">
        <v>91</v>
      </c>
      <c r="BD323" s="130">
        <v>10867580</v>
      </c>
      <c r="BE323" s="131">
        <f t="shared" si="325"/>
        <v>0.12084993359893759</v>
      </c>
      <c r="BF323" s="131">
        <f t="shared" si="282"/>
        <v>0.63194444444444442</v>
      </c>
      <c r="BG323" s="156">
        <f t="shared" si="283"/>
        <v>119423.95604395604</v>
      </c>
      <c r="BH323" s="536"/>
      <c r="BI323" s="226" t="s">
        <v>123</v>
      </c>
      <c r="BJ323" s="121">
        <f t="shared" si="284"/>
        <v>7219</v>
      </c>
      <c r="BK323" s="130">
        <f t="shared" si="268"/>
        <v>4753</v>
      </c>
      <c r="BL323" s="130">
        <f t="shared" si="269"/>
        <v>391183640</v>
      </c>
      <c r="BM323" s="131">
        <f t="shared" si="326"/>
        <v>0.27540850620002316</v>
      </c>
      <c r="BN323" s="131">
        <f t="shared" si="285"/>
        <v>0.6584014406427483</v>
      </c>
      <c r="BO323" s="130">
        <f t="shared" si="286"/>
        <v>82302.470018935404</v>
      </c>
      <c r="BP323" s="182"/>
    </row>
    <row r="324" spans="2:68" s="75" customFormat="1">
      <c r="B324" s="546"/>
      <c r="C324" s="549"/>
      <c r="D324" s="536"/>
      <c r="E324" s="226" t="s">
        <v>124</v>
      </c>
      <c r="F324" s="121">
        <v>1</v>
      </c>
      <c r="G324" s="130">
        <v>0</v>
      </c>
      <c r="H324" s="130">
        <v>0</v>
      </c>
      <c r="I324" s="131">
        <f t="shared" si="319"/>
        <v>0</v>
      </c>
      <c r="J324" s="131">
        <f t="shared" si="270"/>
        <v>0</v>
      </c>
      <c r="K324" s="156" t="str">
        <f t="shared" si="271"/>
        <v>-</v>
      </c>
      <c r="L324" s="536"/>
      <c r="M324" s="226" t="s">
        <v>124</v>
      </c>
      <c r="N324" s="121">
        <v>13</v>
      </c>
      <c r="O324" s="130">
        <v>9</v>
      </c>
      <c r="P324" s="130">
        <v>618030</v>
      </c>
      <c r="Q324" s="131">
        <f t="shared" si="320"/>
        <v>9.4736842105263161E-2</v>
      </c>
      <c r="R324" s="131">
        <f t="shared" si="272"/>
        <v>0.69230769230769229</v>
      </c>
      <c r="S324" s="125">
        <f t="shared" si="273"/>
        <v>68670</v>
      </c>
      <c r="T324" s="536"/>
      <c r="U324" s="226" t="s">
        <v>124</v>
      </c>
      <c r="V324" s="121">
        <v>484</v>
      </c>
      <c r="W324" s="130">
        <v>319</v>
      </c>
      <c r="X324" s="130">
        <v>21908330</v>
      </c>
      <c r="Y324" s="131">
        <f t="shared" si="321"/>
        <v>5.3985445929937384E-2</v>
      </c>
      <c r="Z324" s="131">
        <f t="shared" si="274"/>
        <v>0.65909090909090906</v>
      </c>
      <c r="AA324" s="130">
        <f t="shared" si="275"/>
        <v>68678.150470219436</v>
      </c>
      <c r="AB324" s="536"/>
      <c r="AC324" s="226" t="s">
        <v>124</v>
      </c>
      <c r="AD324" s="121">
        <v>622</v>
      </c>
      <c r="AE324" s="130">
        <v>393</v>
      </c>
      <c r="AF324" s="130">
        <v>32829240</v>
      </c>
      <c r="AG324" s="131">
        <f t="shared" si="322"/>
        <v>7.4291115311909267E-2</v>
      </c>
      <c r="AH324" s="131">
        <f t="shared" si="276"/>
        <v>0.63183279742765275</v>
      </c>
      <c r="AI324" s="125">
        <f t="shared" si="277"/>
        <v>83534.961832061075</v>
      </c>
      <c r="AJ324" s="536"/>
      <c r="AK324" s="226" t="s">
        <v>124</v>
      </c>
      <c r="AL324" s="121">
        <v>486</v>
      </c>
      <c r="AM324" s="130">
        <v>289</v>
      </c>
      <c r="AN324" s="130">
        <v>26050510</v>
      </c>
      <c r="AO324" s="131">
        <f t="shared" si="323"/>
        <v>8.4133915574963608E-2</v>
      </c>
      <c r="AP324" s="131">
        <f t="shared" si="278"/>
        <v>0.59465020576131689</v>
      </c>
      <c r="AQ324" s="125">
        <f t="shared" si="279"/>
        <v>90140.173010380619</v>
      </c>
      <c r="AR324" s="536"/>
      <c r="AS324" s="226" t="s">
        <v>124</v>
      </c>
      <c r="AT324" s="121">
        <v>273</v>
      </c>
      <c r="AU324" s="130">
        <v>156</v>
      </c>
      <c r="AV324" s="130">
        <v>15049950</v>
      </c>
      <c r="AW324" s="131">
        <f t="shared" si="324"/>
        <v>8.9758342922899886E-2</v>
      </c>
      <c r="AX324" s="131">
        <f t="shared" si="280"/>
        <v>0.5714285714285714</v>
      </c>
      <c r="AY324" s="130">
        <f t="shared" si="281"/>
        <v>96474.038461538468</v>
      </c>
      <c r="AZ324" s="536"/>
      <c r="BA324" s="226" t="s">
        <v>124</v>
      </c>
      <c r="BB324" s="121">
        <v>113</v>
      </c>
      <c r="BC324" s="130">
        <v>70</v>
      </c>
      <c r="BD324" s="130">
        <v>5921950</v>
      </c>
      <c r="BE324" s="131">
        <f t="shared" si="325"/>
        <v>9.2961487383798141E-2</v>
      </c>
      <c r="BF324" s="131">
        <f t="shared" si="282"/>
        <v>0.61946902654867253</v>
      </c>
      <c r="BG324" s="156">
        <f t="shared" si="283"/>
        <v>84599.28571428571</v>
      </c>
      <c r="BH324" s="536"/>
      <c r="BI324" s="226" t="s">
        <v>124</v>
      </c>
      <c r="BJ324" s="121">
        <f t="shared" si="284"/>
        <v>1992</v>
      </c>
      <c r="BK324" s="130">
        <f t="shared" si="268"/>
        <v>1236</v>
      </c>
      <c r="BL324" s="130">
        <f t="shared" si="269"/>
        <v>102378010</v>
      </c>
      <c r="BM324" s="131">
        <f t="shared" si="326"/>
        <v>7.1618959323212425E-2</v>
      </c>
      <c r="BN324" s="131">
        <f t="shared" si="285"/>
        <v>0.62048192771084343</v>
      </c>
      <c r="BO324" s="130">
        <f t="shared" si="286"/>
        <v>82830.105177993522</v>
      </c>
      <c r="BP324" s="182"/>
    </row>
    <row r="325" spans="2:68" s="75" customFormat="1">
      <c r="B325" s="546"/>
      <c r="C325" s="549"/>
      <c r="D325" s="536"/>
      <c r="E325" s="223" t="s">
        <v>117</v>
      </c>
      <c r="F325" s="121">
        <v>1</v>
      </c>
      <c r="G325" s="130">
        <v>0</v>
      </c>
      <c r="H325" s="130">
        <v>0</v>
      </c>
      <c r="I325" s="131">
        <f t="shared" si="319"/>
        <v>0</v>
      </c>
      <c r="J325" s="131">
        <f t="shared" si="270"/>
        <v>0</v>
      </c>
      <c r="K325" s="156" t="str">
        <f t="shared" si="271"/>
        <v>-</v>
      </c>
      <c r="L325" s="536"/>
      <c r="M325" s="227" t="s">
        <v>117</v>
      </c>
      <c r="N325" s="121">
        <v>8</v>
      </c>
      <c r="O325" s="130">
        <v>7</v>
      </c>
      <c r="P325" s="130">
        <v>1028190</v>
      </c>
      <c r="Q325" s="131">
        <f t="shared" si="320"/>
        <v>7.3684210526315783E-2</v>
      </c>
      <c r="R325" s="131">
        <f t="shared" si="272"/>
        <v>0.875</v>
      </c>
      <c r="S325" s="125">
        <f t="shared" si="273"/>
        <v>146884.28571428571</v>
      </c>
      <c r="T325" s="536"/>
      <c r="U325" s="227" t="s">
        <v>117</v>
      </c>
      <c r="V325" s="121">
        <v>554</v>
      </c>
      <c r="W325" s="130">
        <v>353</v>
      </c>
      <c r="X325" s="130">
        <v>23865870</v>
      </c>
      <c r="Y325" s="131">
        <f t="shared" si="321"/>
        <v>5.9739380605855472E-2</v>
      </c>
      <c r="Z325" s="131">
        <f t="shared" si="274"/>
        <v>0.63718411552346566</v>
      </c>
      <c r="AA325" s="130">
        <f t="shared" si="275"/>
        <v>67608.696883852695</v>
      </c>
      <c r="AB325" s="536"/>
      <c r="AC325" s="227" t="s">
        <v>117</v>
      </c>
      <c r="AD325" s="121">
        <v>320</v>
      </c>
      <c r="AE325" s="130">
        <v>198</v>
      </c>
      <c r="AF325" s="130">
        <v>16731480</v>
      </c>
      <c r="AG325" s="131">
        <f t="shared" si="322"/>
        <v>3.7429111531190926E-2</v>
      </c>
      <c r="AH325" s="131">
        <f t="shared" si="276"/>
        <v>0.61875000000000002</v>
      </c>
      <c r="AI325" s="125">
        <f t="shared" si="277"/>
        <v>84502.42424242424</v>
      </c>
      <c r="AJ325" s="536"/>
      <c r="AK325" s="227" t="s">
        <v>117</v>
      </c>
      <c r="AL325" s="121">
        <v>155</v>
      </c>
      <c r="AM325" s="130">
        <v>85</v>
      </c>
      <c r="AN325" s="130">
        <v>9650100</v>
      </c>
      <c r="AO325" s="131">
        <f t="shared" si="323"/>
        <v>2.4745269286754003E-2</v>
      </c>
      <c r="AP325" s="131">
        <f t="shared" si="278"/>
        <v>0.54838709677419351</v>
      </c>
      <c r="AQ325" s="125">
        <f t="shared" si="279"/>
        <v>113530.58823529411</v>
      </c>
      <c r="AR325" s="536"/>
      <c r="AS325" s="227" t="s">
        <v>117</v>
      </c>
      <c r="AT325" s="121">
        <v>82</v>
      </c>
      <c r="AU325" s="130">
        <v>44</v>
      </c>
      <c r="AV325" s="130">
        <v>5193340</v>
      </c>
      <c r="AW325" s="131">
        <f t="shared" si="324"/>
        <v>2.5316455696202531E-2</v>
      </c>
      <c r="AX325" s="131">
        <f t="shared" si="280"/>
        <v>0.53658536585365857</v>
      </c>
      <c r="AY325" s="130">
        <f t="shared" si="281"/>
        <v>118030.45454545454</v>
      </c>
      <c r="AZ325" s="536"/>
      <c r="BA325" s="227" t="s">
        <v>117</v>
      </c>
      <c r="BB325" s="121">
        <v>38</v>
      </c>
      <c r="BC325" s="130">
        <v>17</v>
      </c>
      <c r="BD325" s="130">
        <v>1887500</v>
      </c>
      <c r="BE325" s="131">
        <f t="shared" si="325"/>
        <v>2.2576361221779549E-2</v>
      </c>
      <c r="BF325" s="131">
        <f t="shared" si="282"/>
        <v>0.44736842105263158</v>
      </c>
      <c r="BG325" s="156">
        <f t="shared" si="283"/>
        <v>111029.41176470589</v>
      </c>
      <c r="BH325" s="536"/>
      <c r="BI325" s="227" t="s">
        <v>117</v>
      </c>
      <c r="BJ325" s="121">
        <f t="shared" si="284"/>
        <v>1158</v>
      </c>
      <c r="BK325" s="130">
        <f t="shared" si="268"/>
        <v>704</v>
      </c>
      <c r="BL325" s="130">
        <f t="shared" si="269"/>
        <v>58356480</v>
      </c>
      <c r="BM325" s="131">
        <f t="shared" si="326"/>
        <v>4.0792675860470508E-2</v>
      </c>
      <c r="BN325" s="131">
        <f t="shared" si="285"/>
        <v>0.60794473229706392</v>
      </c>
      <c r="BO325" s="130">
        <f t="shared" si="286"/>
        <v>82892.727272727279</v>
      </c>
      <c r="BP325" s="182"/>
    </row>
    <row r="326" spans="2:68" s="75" customFormat="1">
      <c r="B326" s="546">
        <v>30</v>
      </c>
      <c r="C326" s="547" t="s">
        <v>34</v>
      </c>
      <c r="D326" s="539">
        <f>BS37</f>
        <v>44</v>
      </c>
      <c r="E326" s="224" t="s">
        <v>104</v>
      </c>
      <c r="F326" s="120">
        <v>25</v>
      </c>
      <c r="G326" s="128">
        <v>16</v>
      </c>
      <c r="H326" s="128">
        <v>1466300</v>
      </c>
      <c r="I326" s="129">
        <f>IFERROR(G326/$D$326,"-")</f>
        <v>0.36363636363636365</v>
      </c>
      <c r="J326" s="129">
        <f t="shared" si="270"/>
        <v>0.64</v>
      </c>
      <c r="K326" s="155">
        <f t="shared" si="271"/>
        <v>91643.75</v>
      </c>
      <c r="L326" s="539">
        <f>BT37</f>
        <v>104</v>
      </c>
      <c r="M326" s="224" t="s">
        <v>104</v>
      </c>
      <c r="N326" s="120">
        <v>54</v>
      </c>
      <c r="O326" s="128">
        <v>33</v>
      </c>
      <c r="P326" s="128">
        <v>3618910</v>
      </c>
      <c r="Q326" s="129">
        <f>IFERROR(O326/$L$326,"-")</f>
        <v>0.31730769230769229</v>
      </c>
      <c r="R326" s="129">
        <f t="shared" si="272"/>
        <v>0.61111111111111116</v>
      </c>
      <c r="S326" s="124">
        <f t="shared" si="273"/>
        <v>109663.93939393939</v>
      </c>
      <c r="T326" s="539">
        <f>BU37</f>
        <v>7887</v>
      </c>
      <c r="U326" s="224" t="s">
        <v>104</v>
      </c>
      <c r="V326" s="120">
        <v>3707</v>
      </c>
      <c r="W326" s="128">
        <v>2413</v>
      </c>
      <c r="X326" s="128">
        <v>178315130</v>
      </c>
      <c r="Y326" s="129">
        <f>IFERROR(W326/$T$326,"-")</f>
        <v>0.30594649423101306</v>
      </c>
      <c r="Z326" s="129">
        <f t="shared" si="274"/>
        <v>0.6509306717021851</v>
      </c>
      <c r="AA326" s="128">
        <f t="shared" si="275"/>
        <v>73897.691670120184</v>
      </c>
      <c r="AB326" s="539">
        <f>BV37</f>
        <v>6959</v>
      </c>
      <c r="AC326" s="224" t="s">
        <v>104</v>
      </c>
      <c r="AD326" s="120">
        <v>3535</v>
      </c>
      <c r="AE326" s="128">
        <v>2288</v>
      </c>
      <c r="AF326" s="128">
        <v>191130780</v>
      </c>
      <c r="AG326" s="129">
        <f>IFERROR(AE326/$AB$326,"-")</f>
        <v>0.32878287110216986</v>
      </c>
      <c r="AH326" s="129">
        <f t="shared" si="276"/>
        <v>0.64724186704384723</v>
      </c>
      <c r="AI326" s="124">
        <f t="shared" si="277"/>
        <v>83536.180069930066</v>
      </c>
      <c r="AJ326" s="539">
        <f>BW37</f>
        <v>4565</v>
      </c>
      <c r="AK326" s="224" t="s">
        <v>104</v>
      </c>
      <c r="AL326" s="120">
        <v>2218</v>
      </c>
      <c r="AM326" s="128">
        <v>1333</v>
      </c>
      <c r="AN326" s="128">
        <v>112881240</v>
      </c>
      <c r="AO326" s="129">
        <f>IFERROR(AM326/$AJ$326,"-")</f>
        <v>0.29200438116100769</v>
      </c>
      <c r="AP326" s="129">
        <f t="shared" si="278"/>
        <v>0.60099188458070329</v>
      </c>
      <c r="AQ326" s="124">
        <f t="shared" si="279"/>
        <v>84682.100525131289</v>
      </c>
      <c r="AR326" s="539">
        <f>BX37</f>
        <v>2451</v>
      </c>
      <c r="AS326" s="224" t="s">
        <v>104</v>
      </c>
      <c r="AT326" s="120">
        <v>1059</v>
      </c>
      <c r="AU326" s="128">
        <v>593</v>
      </c>
      <c r="AV326" s="128">
        <v>61696930</v>
      </c>
      <c r="AW326" s="129">
        <f>IFERROR(AU326/$AR$326,"-")</f>
        <v>0.24194206446348429</v>
      </c>
      <c r="AX326" s="129">
        <f t="shared" si="280"/>
        <v>0.55996222851746935</v>
      </c>
      <c r="AY326" s="128">
        <f t="shared" si="281"/>
        <v>104042.04047217537</v>
      </c>
      <c r="AZ326" s="539">
        <f>BY37</f>
        <v>1098</v>
      </c>
      <c r="BA326" s="224" t="s">
        <v>104</v>
      </c>
      <c r="BB326" s="120">
        <v>327</v>
      </c>
      <c r="BC326" s="128">
        <v>183</v>
      </c>
      <c r="BD326" s="128">
        <v>20931420</v>
      </c>
      <c r="BE326" s="129">
        <f>IFERROR(BC326/$AZ$326,"-")</f>
        <v>0.16666666666666666</v>
      </c>
      <c r="BF326" s="129">
        <f t="shared" si="282"/>
        <v>0.55963302752293576</v>
      </c>
      <c r="BG326" s="155">
        <f t="shared" si="283"/>
        <v>114379.34426229508</v>
      </c>
      <c r="BH326" s="539">
        <f>BZ37</f>
        <v>23108</v>
      </c>
      <c r="BI326" s="224" t="s">
        <v>104</v>
      </c>
      <c r="BJ326" s="120">
        <f t="shared" si="284"/>
        <v>10925</v>
      </c>
      <c r="BK326" s="128">
        <f t="shared" si="268"/>
        <v>6859</v>
      </c>
      <c r="BL326" s="128">
        <f t="shared" si="269"/>
        <v>570040710</v>
      </c>
      <c r="BM326" s="129">
        <f>IFERROR(BK326/$BH$326,"-")</f>
        <v>0.29682361087069414</v>
      </c>
      <c r="BN326" s="129">
        <f t="shared" si="285"/>
        <v>0.62782608695652176</v>
      </c>
      <c r="BO326" s="128">
        <f t="shared" si="286"/>
        <v>83108.428342323954</v>
      </c>
      <c r="BP326" s="182"/>
    </row>
    <row r="327" spans="2:68" s="75" customFormat="1">
      <c r="B327" s="546"/>
      <c r="C327" s="547"/>
      <c r="D327" s="539"/>
      <c r="E327" s="225" t="s">
        <v>136</v>
      </c>
      <c r="F327" s="121">
        <v>14</v>
      </c>
      <c r="G327" s="130">
        <v>9</v>
      </c>
      <c r="H327" s="130">
        <v>634720</v>
      </c>
      <c r="I327" s="131">
        <f t="shared" ref="I327:I336" si="327">IFERROR(G327/$D$326,"-")</f>
        <v>0.20454545454545456</v>
      </c>
      <c r="J327" s="131">
        <f t="shared" si="270"/>
        <v>0.6428571428571429</v>
      </c>
      <c r="K327" s="156">
        <f t="shared" si="271"/>
        <v>70524.444444444438</v>
      </c>
      <c r="L327" s="539"/>
      <c r="M327" s="225" t="s">
        <v>136</v>
      </c>
      <c r="N327" s="121">
        <v>41</v>
      </c>
      <c r="O327" s="130">
        <v>26</v>
      </c>
      <c r="P327" s="130">
        <v>2858950</v>
      </c>
      <c r="Q327" s="131">
        <f t="shared" ref="Q327:Q336" si="328">IFERROR(O327/$L$326,"-")</f>
        <v>0.25</v>
      </c>
      <c r="R327" s="131">
        <f t="shared" si="272"/>
        <v>0.63414634146341464</v>
      </c>
      <c r="S327" s="125">
        <f t="shared" si="273"/>
        <v>109959.61538461539</v>
      </c>
      <c r="T327" s="539"/>
      <c r="U327" s="225" t="s">
        <v>136</v>
      </c>
      <c r="V327" s="121">
        <v>3478</v>
      </c>
      <c r="W327" s="130">
        <v>2243</v>
      </c>
      <c r="X327" s="130">
        <v>159654670</v>
      </c>
      <c r="Y327" s="131">
        <f t="shared" ref="Y327:Y336" si="329">IFERROR(W327/$T$326,"-")</f>
        <v>0.28439203753011283</v>
      </c>
      <c r="Z327" s="131">
        <f t="shared" si="274"/>
        <v>0.64491086831512368</v>
      </c>
      <c r="AA327" s="130">
        <f t="shared" si="275"/>
        <v>71179.077128845296</v>
      </c>
      <c r="AB327" s="539"/>
      <c r="AC327" s="225" t="s">
        <v>136</v>
      </c>
      <c r="AD327" s="121">
        <v>2958</v>
      </c>
      <c r="AE327" s="130">
        <v>1957</v>
      </c>
      <c r="AF327" s="130">
        <v>156981910</v>
      </c>
      <c r="AG327" s="131">
        <f t="shared" ref="AG327:AG336" si="330">IFERROR(AE327/$AB$326,"-")</f>
        <v>0.28121856588590316</v>
      </c>
      <c r="AH327" s="131">
        <f t="shared" si="276"/>
        <v>0.66159567275185938</v>
      </c>
      <c r="AI327" s="125">
        <f t="shared" si="277"/>
        <v>80215.590189064897</v>
      </c>
      <c r="AJ327" s="539"/>
      <c r="AK327" s="225" t="s">
        <v>136</v>
      </c>
      <c r="AL327" s="121">
        <v>1636</v>
      </c>
      <c r="AM327" s="130">
        <v>980</v>
      </c>
      <c r="AN327" s="130">
        <v>81059560</v>
      </c>
      <c r="AO327" s="131">
        <f t="shared" ref="AO327:AO336" si="331">IFERROR(AM327/$AJ$326,"-")</f>
        <v>0.21467688937568455</v>
      </c>
      <c r="AP327" s="131">
        <f t="shared" si="278"/>
        <v>0.59902200488997559</v>
      </c>
      <c r="AQ327" s="125">
        <f t="shared" si="279"/>
        <v>82713.836734693876</v>
      </c>
      <c r="AR327" s="539"/>
      <c r="AS327" s="225" t="s">
        <v>136</v>
      </c>
      <c r="AT327" s="121">
        <v>693</v>
      </c>
      <c r="AU327" s="130">
        <v>372</v>
      </c>
      <c r="AV327" s="130">
        <v>34595170</v>
      </c>
      <c r="AW327" s="131">
        <f t="shared" ref="AW327:AW336" si="332">IFERROR(AU327/$AR$326,"-")</f>
        <v>0.15177478580171358</v>
      </c>
      <c r="AX327" s="131">
        <f t="shared" si="280"/>
        <v>0.53679653679653683</v>
      </c>
      <c r="AY327" s="130">
        <f t="shared" si="281"/>
        <v>92997.768817204298</v>
      </c>
      <c r="AZ327" s="539"/>
      <c r="BA327" s="225" t="s">
        <v>136</v>
      </c>
      <c r="BB327" s="121">
        <v>176</v>
      </c>
      <c r="BC327" s="130">
        <v>91</v>
      </c>
      <c r="BD327" s="130">
        <v>9161280</v>
      </c>
      <c r="BE327" s="131">
        <f t="shared" ref="BE327:BE336" si="333">IFERROR(BC327/$AZ$326,"-")</f>
        <v>8.2877959927140255E-2</v>
      </c>
      <c r="BF327" s="131">
        <f t="shared" si="282"/>
        <v>0.51704545454545459</v>
      </c>
      <c r="BG327" s="156">
        <f t="shared" si="283"/>
        <v>100673.40659340659</v>
      </c>
      <c r="BH327" s="539"/>
      <c r="BI327" s="225" t="s">
        <v>136</v>
      </c>
      <c r="BJ327" s="121">
        <f t="shared" si="284"/>
        <v>8996</v>
      </c>
      <c r="BK327" s="130">
        <f t="shared" ref="BK327:BK390" si="334">SUM(G327,O327,W327,AE327,AM327,AU327,BC327)</f>
        <v>5678</v>
      </c>
      <c r="BL327" s="130">
        <f t="shared" ref="BL327:BL390" si="335">SUM(H327,P327,X327,AF327,AN327,AV327,BD327)</f>
        <v>444946260</v>
      </c>
      <c r="BM327" s="131">
        <f t="shared" ref="BM327:BM336" si="336">IFERROR(BK327/$BH$326,"-")</f>
        <v>0.24571576943050025</v>
      </c>
      <c r="BN327" s="131">
        <f t="shared" si="285"/>
        <v>0.63116940862605597</v>
      </c>
      <c r="BO327" s="130">
        <f t="shared" si="286"/>
        <v>78363.201831630853</v>
      </c>
      <c r="BP327" s="182"/>
    </row>
    <row r="328" spans="2:68" s="75" customFormat="1">
      <c r="B328" s="546"/>
      <c r="C328" s="547"/>
      <c r="D328" s="539"/>
      <c r="E328" s="226" t="s">
        <v>103</v>
      </c>
      <c r="F328" s="121">
        <v>24</v>
      </c>
      <c r="G328" s="130">
        <v>13</v>
      </c>
      <c r="H328" s="130">
        <v>1235970</v>
      </c>
      <c r="I328" s="131">
        <f t="shared" si="327"/>
        <v>0.29545454545454547</v>
      </c>
      <c r="J328" s="131">
        <f t="shared" ref="J328:J391" si="337">IFERROR(G328/F328,"-")</f>
        <v>0.54166666666666663</v>
      </c>
      <c r="K328" s="156">
        <f t="shared" ref="K328:K391" si="338">IFERROR(H328/G328,"-")</f>
        <v>95074.61538461539</v>
      </c>
      <c r="L328" s="539"/>
      <c r="M328" s="226" t="s">
        <v>103</v>
      </c>
      <c r="N328" s="121">
        <v>61</v>
      </c>
      <c r="O328" s="130">
        <v>40</v>
      </c>
      <c r="P328" s="130">
        <v>4229880</v>
      </c>
      <c r="Q328" s="131">
        <f t="shared" si="328"/>
        <v>0.38461538461538464</v>
      </c>
      <c r="R328" s="131">
        <f t="shared" ref="R328:R391" si="339">IFERROR(O328/N328,"-")</f>
        <v>0.65573770491803274</v>
      </c>
      <c r="S328" s="125">
        <f t="shared" ref="S328:S391" si="340">IFERROR(P328/O328,"-")</f>
        <v>105747</v>
      </c>
      <c r="T328" s="539"/>
      <c r="U328" s="226" t="s">
        <v>103</v>
      </c>
      <c r="V328" s="121">
        <v>4769</v>
      </c>
      <c r="W328" s="130">
        <v>2980</v>
      </c>
      <c r="X328" s="130">
        <v>212998410</v>
      </c>
      <c r="Y328" s="131">
        <f t="shared" si="329"/>
        <v>0.37783694687460379</v>
      </c>
      <c r="Z328" s="131">
        <f t="shared" ref="Z328:Z391" si="341">IFERROR(W328/V328,"-")</f>
        <v>0.62486894527154535</v>
      </c>
      <c r="AA328" s="130">
        <f t="shared" ref="AA328:AA391" si="342">IFERROR(X328/W328,"-")</f>
        <v>71475.976510067121</v>
      </c>
      <c r="AB328" s="539"/>
      <c r="AC328" s="226" t="s">
        <v>103</v>
      </c>
      <c r="AD328" s="121">
        <v>4489</v>
      </c>
      <c r="AE328" s="130">
        <v>2880</v>
      </c>
      <c r="AF328" s="130">
        <v>238821890</v>
      </c>
      <c r="AG328" s="131">
        <f t="shared" si="330"/>
        <v>0.41385256502371032</v>
      </c>
      <c r="AH328" s="131">
        <f t="shared" ref="AH328:AH391" si="343">IFERROR(AE328/AD328,"-")</f>
        <v>0.64156827801292049</v>
      </c>
      <c r="AI328" s="125">
        <f t="shared" ref="AI328:AI391" si="344">IFERROR(AF328/AE328,"-")</f>
        <v>82924.267361111109</v>
      </c>
      <c r="AJ328" s="539"/>
      <c r="AK328" s="226" t="s">
        <v>103</v>
      </c>
      <c r="AL328" s="121">
        <v>2984</v>
      </c>
      <c r="AM328" s="130">
        <v>1771</v>
      </c>
      <c r="AN328" s="130">
        <v>154715880</v>
      </c>
      <c r="AO328" s="131">
        <f t="shared" si="331"/>
        <v>0.38795180722891565</v>
      </c>
      <c r="AP328" s="131">
        <f t="shared" ref="AP328:AP391" si="345">IFERROR(AM328/AL328,"-")</f>
        <v>0.59349865951742631</v>
      </c>
      <c r="AQ328" s="125">
        <f t="shared" ref="AQ328:AQ391" si="346">IFERROR(AN328/AM328,"-")</f>
        <v>87360.745341614907</v>
      </c>
      <c r="AR328" s="539"/>
      <c r="AS328" s="226" t="s">
        <v>103</v>
      </c>
      <c r="AT328" s="121">
        <v>1516</v>
      </c>
      <c r="AU328" s="130">
        <v>839</v>
      </c>
      <c r="AV328" s="130">
        <v>87373850</v>
      </c>
      <c r="AW328" s="131">
        <f t="shared" si="332"/>
        <v>0.34230926152590779</v>
      </c>
      <c r="AX328" s="131">
        <f t="shared" ref="AX328:AX391" si="347">IFERROR(AU328/AT328,"-")</f>
        <v>0.55343007915567277</v>
      </c>
      <c r="AY328" s="130">
        <f t="shared" ref="AY328:AY391" si="348">IFERROR(AV328/AU328,"-")</f>
        <v>104140.46483909416</v>
      </c>
      <c r="AZ328" s="539"/>
      <c r="BA328" s="226" t="s">
        <v>103</v>
      </c>
      <c r="BB328" s="121">
        <v>524</v>
      </c>
      <c r="BC328" s="130">
        <v>292</v>
      </c>
      <c r="BD328" s="130">
        <v>34025410</v>
      </c>
      <c r="BE328" s="131">
        <f t="shared" si="333"/>
        <v>0.26593806921675772</v>
      </c>
      <c r="BF328" s="131">
        <f t="shared" ref="BF328:BF391" si="349">IFERROR(BC328/BB328,"-")</f>
        <v>0.5572519083969466</v>
      </c>
      <c r="BG328" s="156">
        <f t="shared" ref="BG328:BG391" si="350">IFERROR(BD328/BC328,"-")</f>
        <v>116525.37671232877</v>
      </c>
      <c r="BH328" s="539"/>
      <c r="BI328" s="226" t="s">
        <v>103</v>
      </c>
      <c r="BJ328" s="121">
        <f t="shared" ref="BJ328:BJ391" si="351">SUM(F328,N328,V328,AD328,AL328,AT328,BB328)</f>
        <v>14367</v>
      </c>
      <c r="BK328" s="130">
        <f t="shared" si="334"/>
        <v>8815</v>
      </c>
      <c r="BL328" s="130">
        <f t="shared" si="335"/>
        <v>733401290</v>
      </c>
      <c r="BM328" s="131">
        <f t="shared" si="336"/>
        <v>0.38146962091050718</v>
      </c>
      <c r="BN328" s="131">
        <f t="shared" ref="BN328:BN391" si="352">IFERROR(BK328/BJ328,"-")</f>
        <v>0.61355885014268807</v>
      </c>
      <c r="BO328" s="130">
        <f t="shared" ref="BO328:BO391" si="353">IFERROR(BL328/BK328,"-")</f>
        <v>83199.238797504251</v>
      </c>
      <c r="BP328" s="182"/>
    </row>
    <row r="329" spans="2:68" s="75" customFormat="1">
      <c r="B329" s="546"/>
      <c r="C329" s="547"/>
      <c r="D329" s="539"/>
      <c r="E329" s="226" t="s">
        <v>106</v>
      </c>
      <c r="F329" s="121">
        <v>8</v>
      </c>
      <c r="G329" s="130">
        <v>5</v>
      </c>
      <c r="H329" s="130">
        <v>378300</v>
      </c>
      <c r="I329" s="131">
        <f t="shared" si="327"/>
        <v>0.11363636363636363</v>
      </c>
      <c r="J329" s="131">
        <f t="shared" si="337"/>
        <v>0.625</v>
      </c>
      <c r="K329" s="156">
        <f t="shared" si="338"/>
        <v>75660</v>
      </c>
      <c r="L329" s="539"/>
      <c r="M329" s="226" t="s">
        <v>106</v>
      </c>
      <c r="N329" s="121">
        <v>28</v>
      </c>
      <c r="O329" s="130">
        <v>16</v>
      </c>
      <c r="P329" s="130">
        <v>1470530</v>
      </c>
      <c r="Q329" s="131">
        <f t="shared" si="328"/>
        <v>0.15384615384615385</v>
      </c>
      <c r="R329" s="131">
        <f t="shared" si="339"/>
        <v>0.5714285714285714</v>
      </c>
      <c r="S329" s="125">
        <f t="shared" si="340"/>
        <v>91908.125</v>
      </c>
      <c r="T329" s="539"/>
      <c r="U329" s="226" t="s">
        <v>106</v>
      </c>
      <c r="V329" s="121">
        <v>1613</v>
      </c>
      <c r="W329" s="130">
        <v>1045</v>
      </c>
      <c r="X329" s="130">
        <v>72573010</v>
      </c>
      <c r="Y329" s="131">
        <f t="shared" si="329"/>
        <v>0.13249651324965134</v>
      </c>
      <c r="Z329" s="131">
        <f t="shared" si="341"/>
        <v>0.64786112833230003</v>
      </c>
      <c r="AA329" s="130">
        <f t="shared" si="342"/>
        <v>69447.856459330142</v>
      </c>
      <c r="AB329" s="539"/>
      <c r="AC329" s="226" t="s">
        <v>106</v>
      </c>
      <c r="AD329" s="121">
        <v>1788</v>
      </c>
      <c r="AE329" s="130">
        <v>1159</v>
      </c>
      <c r="AF329" s="130">
        <v>98136830</v>
      </c>
      <c r="AG329" s="131">
        <f t="shared" si="330"/>
        <v>0.16654691766058341</v>
      </c>
      <c r="AH329" s="131">
        <f t="shared" si="343"/>
        <v>0.64821029082774051</v>
      </c>
      <c r="AI329" s="125">
        <f t="shared" si="344"/>
        <v>84673.710094909402</v>
      </c>
      <c r="AJ329" s="539"/>
      <c r="AK329" s="226" t="s">
        <v>106</v>
      </c>
      <c r="AL329" s="121">
        <v>1168</v>
      </c>
      <c r="AM329" s="130">
        <v>702</v>
      </c>
      <c r="AN329" s="130">
        <v>55919450</v>
      </c>
      <c r="AO329" s="131">
        <f t="shared" si="331"/>
        <v>0.15377875136911281</v>
      </c>
      <c r="AP329" s="131">
        <f t="shared" si="345"/>
        <v>0.60102739726027399</v>
      </c>
      <c r="AQ329" s="125">
        <f t="shared" si="346"/>
        <v>79657.336182336177</v>
      </c>
      <c r="AR329" s="539"/>
      <c r="AS329" s="226" t="s">
        <v>106</v>
      </c>
      <c r="AT329" s="121">
        <v>610</v>
      </c>
      <c r="AU329" s="130">
        <v>333</v>
      </c>
      <c r="AV329" s="130">
        <v>32511550</v>
      </c>
      <c r="AW329" s="131">
        <f t="shared" si="332"/>
        <v>0.13586291309669524</v>
      </c>
      <c r="AX329" s="131">
        <f t="shared" si="347"/>
        <v>0.54590163934426228</v>
      </c>
      <c r="AY329" s="130">
        <f t="shared" si="348"/>
        <v>97632.282282282278</v>
      </c>
      <c r="AZ329" s="539"/>
      <c r="BA329" s="226" t="s">
        <v>106</v>
      </c>
      <c r="BB329" s="121">
        <v>180</v>
      </c>
      <c r="BC329" s="130">
        <v>102</v>
      </c>
      <c r="BD329" s="130">
        <v>11601780</v>
      </c>
      <c r="BE329" s="131">
        <f t="shared" si="333"/>
        <v>9.2896174863387984E-2</v>
      </c>
      <c r="BF329" s="131">
        <f t="shared" si="349"/>
        <v>0.56666666666666665</v>
      </c>
      <c r="BG329" s="156">
        <f t="shared" si="350"/>
        <v>113742.94117647059</v>
      </c>
      <c r="BH329" s="539"/>
      <c r="BI329" s="226" t="s">
        <v>106</v>
      </c>
      <c r="BJ329" s="121">
        <f t="shared" si="351"/>
        <v>5395</v>
      </c>
      <c r="BK329" s="130">
        <f t="shared" si="334"/>
        <v>3362</v>
      </c>
      <c r="BL329" s="130">
        <f t="shared" si="335"/>
        <v>272591450</v>
      </c>
      <c r="BM329" s="131">
        <f t="shared" si="336"/>
        <v>0.14549073913796087</v>
      </c>
      <c r="BN329" s="131">
        <f t="shared" si="352"/>
        <v>0.6231696014828545</v>
      </c>
      <c r="BO329" s="130">
        <f t="shared" si="353"/>
        <v>81080.145746579423</v>
      </c>
      <c r="BP329" s="182"/>
    </row>
    <row r="330" spans="2:68" s="75" customFormat="1">
      <c r="B330" s="546"/>
      <c r="C330" s="547"/>
      <c r="D330" s="539"/>
      <c r="E330" s="226" t="s">
        <v>119</v>
      </c>
      <c r="F330" s="121">
        <v>9</v>
      </c>
      <c r="G330" s="130">
        <v>5</v>
      </c>
      <c r="H330" s="130">
        <v>475130</v>
      </c>
      <c r="I330" s="131">
        <f t="shared" si="327"/>
        <v>0.11363636363636363</v>
      </c>
      <c r="J330" s="131">
        <f t="shared" si="337"/>
        <v>0.55555555555555558</v>
      </c>
      <c r="K330" s="156">
        <f t="shared" si="338"/>
        <v>95026</v>
      </c>
      <c r="L330" s="539"/>
      <c r="M330" s="226" t="s">
        <v>119</v>
      </c>
      <c r="N330" s="121">
        <v>33</v>
      </c>
      <c r="O330" s="130">
        <v>21</v>
      </c>
      <c r="P330" s="130">
        <v>2147060</v>
      </c>
      <c r="Q330" s="131">
        <f t="shared" si="328"/>
        <v>0.20192307692307693</v>
      </c>
      <c r="R330" s="131">
        <f t="shared" si="339"/>
        <v>0.63636363636363635</v>
      </c>
      <c r="S330" s="125">
        <f t="shared" si="340"/>
        <v>102240.95238095238</v>
      </c>
      <c r="T330" s="539"/>
      <c r="U330" s="226" t="s">
        <v>119</v>
      </c>
      <c r="V330" s="121">
        <v>1616</v>
      </c>
      <c r="W330" s="130">
        <v>1059</v>
      </c>
      <c r="X330" s="130">
        <v>83222350</v>
      </c>
      <c r="Y330" s="131">
        <f t="shared" si="329"/>
        <v>0.13427158615443135</v>
      </c>
      <c r="Z330" s="131">
        <f t="shared" si="341"/>
        <v>0.65532178217821779</v>
      </c>
      <c r="AA330" s="130">
        <f t="shared" si="342"/>
        <v>78585.788479697832</v>
      </c>
      <c r="AB330" s="539"/>
      <c r="AC330" s="226" t="s">
        <v>119</v>
      </c>
      <c r="AD330" s="121">
        <v>1758</v>
      </c>
      <c r="AE330" s="130">
        <v>1164</v>
      </c>
      <c r="AF330" s="130">
        <v>96851840</v>
      </c>
      <c r="AG330" s="131">
        <f t="shared" si="330"/>
        <v>0.16726541169708292</v>
      </c>
      <c r="AH330" s="131">
        <f t="shared" si="343"/>
        <v>0.66211604095563137</v>
      </c>
      <c r="AI330" s="125">
        <f t="shared" si="344"/>
        <v>83206.048109965632</v>
      </c>
      <c r="AJ330" s="539"/>
      <c r="AK330" s="226" t="s">
        <v>119</v>
      </c>
      <c r="AL330" s="121">
        <v>1256</v>
      </c>
      <c r="AM330" s="130">
        <v>769</v>
      </c>
      <c r="AN330" s="130">
        <v>70427760</v>
      </c>
      <c r="AO330" s="131">
        <f t="shared" si="331"/>
        <v>0.16845564074479738</v>
      </c>
      <c r="AP330" s="131">
        <f t="shared" si="345"/>
        <v>0.61226114649681529</v>
      </c>
      <c r="AQ330" s="125">
        <f t="shared" si="346"/>
        <v>91583.563068920674</v>
      </c>
      <c r="AR330" s="539"/>
      <c r="AS330" s="226" t="s">
        <v>119</v>
      </c>
      <c r="AT330" s="121">
        <v>676</v>
      </c>
      <c r="AU330" s="130">
        <v>372</v>
      </c>
      <c r="AV330" s="130">
        <v>40066130</v>
      </c>
      <c r="AW330" s="131">
        <f t="shared" si="332"/>
        <v>0.15177478580171358</v>
      </c>
      <c r="AX330" s="131">
        <f t="shared" si="347"/>
        <v>0.55029585798816572</v>
      </c>
      <c r="AY330" s="130">
        <f t="shared" si="348"/>
        <v>107704.65053763441</v>
      </c>
      <c r="AZ330" s="539"/>
      <c r="BA330" s="226" t="s">
        <v>119</v>
      </c>
      <c r="BB330" s="121">
        <v>220</v>
      </c>
      <c r="BC330" s="130">
        <v>122</v>
      </c>
      <c r="BD330" s="130">
        <v>13799420</v>
      </c>
      <c r="BE330" s="131">
        <f t="shared" si="333"/>
        <v>0.1111111111111111</v>
      </c>
      <c r="BF330" s="131">
        <f t="shared" si="349"/>
        <v>0.55454545454545456</v>
      </c>
      <c r="BG330" s="156">
        <f t="shared" si="350"/>
        <v>113110</v>
      </c>
      <c r="BH330" s="539"/>
      <c r="BI330" s="226" t="s">
        <v>119</v>
      </c>
      <c r="BJ330" s="121">
        <f t="shared" si="351"/>
        <v>5568</v>
      </c>
      <c r="BK330" s="130">
        <f t="shared" si="334"/>
        <v>3512</v>
      </c>
      <c r="BL330" s="130">
        <f t="shared" si="335"/>
        <v>306989690</v>
      </c>
      <c r="BM330" s="131">
        <f t="shared" si="336"/>
        <v>0.15198199757659686</v>
      </c>
      <c r="BN330" s="131">
        <f t="shared" si="352"/>
        <v>0.63074712643678166</v>
      </c>
      <c r="BO330" s="130">
        <f t="shared" si="353"/>
        <v>87411.642938496589</v>
      </c>
      <c r="BP330" s="182"/>
    </row>
    <row r="331" spans="2:68" s="75" customFormat="1">
      <c r="B331" s="546"/>
      <c r="C331" s="547"/>
      <c r="D331" s="539"/>
      <c r="E331" s="226" t="s">
        <v>120</v>
      </c>
      <c r="F331" s="121">
        <v>5</v>
      </c>
      <c r="G331" s="130">
        <v>2</v>
      </c>
      <c r="H331" s="130">
        <v>411280</v>
      </c>
      <c r="I331" s="131">
        <f t="shared" si="327"/>
        <v>4.5454545454545456E-2</v>
      </c>
      <c r="J331" s="131">
        <f t="shared" si="337"/>
        <v>0.4</v>
      </c>
      <c r="K331" s="156">
        <f t="shared" si="338"/>
        <v>205640</v>
      </c>
      <c r="L331" s="539"/>
      <c r="M331" s="226" t="s">
        <v>120</v>
      </c>
      <c r="N331" s="121">
        <v>19</v>
      </c>
      <c r="O331" s="130">
        <v>10</v>
      </c>
      <c r="P331" s="130">
        <v>564420</v>
      </c>
      <c r="Q331" s="131">
        <f t="shared" si="328"/>
        <v>9.6153846153846159E-2</v>
      </c>
      <c r="R331" s="131">
        <f t="shared" si="339"/>
        <v>0.52631578947368418</v>
      </c>
      <c r="S331" s="125">
        <f t="shared" si="340"/>
        <v>56442</v>
      </c>
      <c r="T331" s="539"/>
      <c r="U331" s="226" t="s">
        <v>120</v>
      </c>
      <c r="V331" s="121">
        <v>934</v>
      </c>
      <c r="W331" s="130">
        <v>629</v>
      </c>
      <c r="X331" s="130">
        <v>44053550</v>
      </c>
      <c r="Y331" s="131">
        <f t="shared" si="329"/>
        <v>7.9751489793330799E-2</v>
      </c>
      <c r="Z331" s="131">
        <f t="shared" si="341"/>
        <v>0.67344753747323338</v>
      </c>
      <c r="AA331" s="130">
        <f t="shared" si="342"/>
        <v>70037.44038155803</v>
      </c>
      <c r="AB331" s="539"/>
      <c r="AC331" s="226" t="s">
        <v>120</v>
      </c>
      <c r="AD331" s="121">
        <v>995</v>
      </c>
      <c r="AE331" s="130">
        <v>660</v>
      </c>
      <c r="AF331" s="130">
        <v>53628780</v>
      </c>
      <c r="AG331" s="131">
        <f t="shared" si="330"/>
        <v>9.4841212817933618E-2</v>
      </c>
      <c r="AH331" s="131">
        <f t="shared" si="343"/>
        <v>0.66331658291457285</v>
      </c>
      <c r="AI331" s="125">
        <f t="shared" si="344"/>
        <v>81255.727272727279</v>
      </c>
      <c r="AJ331" s="539"/>
      <c r="AK331" s="226" t="s">
        <v>120</v>
      </c>
      <c r="AL331" s="121">
        <v>544</v>
      </c>
      <c r="AM331" s="130">
        <v>355</v>
      </c>
      <c r="AN331" s="130">
        <v>26001670</v>
      </c>
      <c r="AO331" s="131">
        <f t="shared" si="331"/>
        <v>7.7765607886089813E-2</v>
      </c>
      <c r="AP331" s="131">
        <f t="shared" si="345"/>
        <v>0.65257352941176472</v>
      </c>
      <c r="AQ331" s="125">
        <f t="shared" si="346"/>
        <v>73244.140845070418</v>
      </c>
      <c r="AR331" s="539"/>
      <c r="AS331" s="226" t="s">
        <v>120</v>
      </c>
      <c r="AT331" s="121">
        <v>244</v>
      </c>
      <c r="AU331" s="130">
        <v>147</v>
      </c>
      <c r="AV331" s="130">
        <v>11876360</v>
      </c>
      <c r="AW331" s="131">
        <f t="shared" si="332"/>
        <v>5.9975520195838433E-2</v>
      </c>
      <c r="AX331" s="131">
        <f t="shared" si="347"/>
        <v>0.60245901639344257</v>
      </c>
      <c r="AY331" s="130">
        <f t="shared" si="348"/>
        <v>80791.56462585034</v>
      </c>
      <c r="AZ331" s="539"/>
      <c r="BA331" s="226" t="s">
        <v>120</v>
      </c>
      <c r="BB331" s="121">
        <v>57</v>
      </c>
      <c r="BC331" s="130">
        <v>37</v>
      </c>
      <c r="BD331" s="130">
        <v>3490540</v>
      </c>
      <c r="BE331" s="131">
        <f t="shared" si="333"/>
        <v>3.3697632058287796E-2</v>
      </c>
      <c r="BF331" s="131">
        <f t="shared" si="349"/>
        <v>0.64912280701754388</v>
      </c>
      <c r="BG331" s="156">
        <f t="shared" si="350"/>
        <v>94338.91891891892</v>
      </c>
      <c r="BH331" s="539"/>
      <c r="BI331" s="226" t="s">
        <v>120</v>
      </c>
      <c r="BJ331" s="121">
        <f t="shared" si="351"/>
        <v>2798</v>
      </c>
      <c r="BK331" s="130">
        <f t="shared" si="334"/>
        <v>1840</v>
      </c>
      <c r="BL331" s="130">
        <f t="shared" si="335"/>
        <v>140026600</v>
      </c>
      <c r="BM331" s="131">
        <f t="shared" si="336"/>
        <v>7.9626103513934565E-2</v>
      </c>
      <c r="BN331" s="131">
        <f t="shared" si="352"/>
        <v>0.65761258041458182</v>
      </c>
      <c r="BO331" s="130">
        <f t="shared" si="353"/>
        <v>76101.413043478256</v>
      </c>
      <c r="BP331" s="182"/>
    </row>
    <row r="332" spans="2:68" s="75" customFormat="1">
      <c r="B332" s="546"/>
      <c r="C332" s="547"/>
      <c r="D332" s="539"/>
      <c r="E332" s="226" t="s">
        <v>121</v>
      </c>
      <c r="F332" s="121">
        <v>3</v>
      </c>
      <c r="G332" s="130">
        <v>1</v>
      </c>
      <c r="H332" s="130">
        <v>54810</v>
      </c>
      <c r="I332" s="131">
        <f t="shared" si="327"/>
        <v>2.2727272727272728E-2</v>
      </c>
      <c r="J332" s="131">
        <f t="shared" si="337"/>
        <v>0.33333333333333331</v>
      </c>
      <c r="K332" s="156">
        <f t="shared" si="338"/>
        <v>54810</v>
      </c>
      <c r="L332" s="539"/>
      <c r="M332" s="226" t="s">
        <v>121</v>
      </c>
      <c r="N332" s="121">
        <v>18</v>
      </c>
      <c r="O332" s="130">
        <v>8</v>
      </c>
      <c r="P332" s="130">
        <v>1466880</v>
      </c>
      <c r="Q332" s="131">
        <f t="shared" si="328"/>
        <v>7.6923076923076927E-2</v>
      </c>
      <c r="R332" s="131">
        <f t="shared" si="339"/>
        <v>0.44444444444444442</v>
      </c>
      <c r="S332" s="125">
        <f t="shared" si="340"/>
        <v>183360</v>
      </c>
      <c r="T332" s="539"/>
      <c r="U332" s="226" t="s">
        <v>121</v>
      </c>
      <c r="V332" s="121">
        <v>473</v>
      </c>
      <c r="W332" s="130">
        <v>300</v>
      </c>
      <c r="X332" s="130">
        <v>22188290</v>
      </c>
      <c r="Y332" s="131">
        <f t="shared" si="329"/>
        <v>3.8037276531000377E-2</v>
      </c>
      <c r="Z332" s="131">
        <f t="shared" si="341"/>
        <v>0.63424947145877375</v>
      </c>
      <c r="AA332" s="130">
        <f t="shared" si="342"/>
        <v>73960.96666666666</v>
      </c>
      <c r="AB332" s="539"/>
      <c r="AC332" s="226" t="s">
        <v>121</v>
      </c>
      <c r="AD332" s="121">
        <v>565</v>
      </c>
      <c r="AE332" s="130">
        <v>325</v>
      </c>
      <c r="AF332" s="130">
        <v>25344290</v>
      </c>
      <c r="AG332" s="131">
        <f t="shared" si="330"/>
        <v>4.6702112372467311E-2</v>
      </c>
      <c r="AH332" s="131">
        <f t="shared" si="343"/>
        <v>0.5752212389380531</v>
      </c>
      <c r="AI332" s="125">
        <f t="shared" si="344"/>
        <v>77982.430769230763</v>
      </c>
      <c r="AJ332" s="539"/>
      <c r="AK332" s="226" t="s">
        <v>121</v>
      </c>
      <c r="AL332" s="121">
        <v>446</v>
      </c>
      <c r="AM332" s="130">
        <v>262</v>
      </c>
      <c r="AN332" s="130">
        <v>24677020</v>
      </c>
      <c r="AO332" s="131">
        <f t="shared" si="331"/>
        <v>5.7393209200438118E-2</v>
      </c>
      <c r="AP332" s="131">
        <f t="shared" si="345"/>
        <v>0.58744394618834084</v>
      </c>
      <c r="AQ332" s="125">
        <f t="shared" si="346"/>
        <v>94187.099236641225</v>
      </c>
      <c r="AR332" s="539"/>
      <c r="AS332" s="226" t="s">
        <v>121</v>
      </c>
      <c r="AT332" s="121">
        <v>294</v>
      </c>
      <c r="AU332" s="130">
        <v>158</v>
      </c>
      <c r="AV332" s="130">
        <v>13879550</v>
      </c>
      <c r="AW332" s="131">
        <f t="shared" si="332"/>
        <v>6.4463484292125658E-2</v>
      </c>
      <c r="AX332" s="131">
        <f t="shared" si="347"/>
        <v>0.5374149659863946</v>
      </c>
      <c r="AY332" s="130">
        <f t="shared" si="348"/>
        <v>87845.253164556969</v>
      </c>
      <c r="AZ332" s="539"/>
      <c r="BA332" s="226" t="s">
        <v>121</v>
      </c>
      <c r="BB332" s="121">
        <v>107</v>
      </c>
      <c r="BC332" s="130">
        <v>60</v>
      </c>
      <c r="BD332" s="130">
        <v>6062140</v>
      </c>
      <c r="BE332" s="131">
        <f t="shared" si="333"/>
        <v>5.4644808743169397E-2</v>
      </c>
      <c r="BF332" s="131">
        <f t="shared" si="349"/>
        <v>0.56074766355140182</v>
      </c>
      <c r="BG332" s="156">
        <f t="shared" si="350"/>
        <v>101035.66666666667</v>
      </c>
      <c r="BH332" s="539"/>
      <c r="BI332" s="226" t="s">
        <v>121</v>
      </c>
      <c r="BJ332" s="121">
        <f t="shared" si="351"/>
        <v>1906</v>
      </c>
      <c r="BK332" s="130">
        <f t="shared" si="334"/>
        <v>1114</v>
      </c>
      <c r="BL332" s="130">
        <f t="shared" si="335"/>
        <v>93672980</v>
      </c>
      <c r="BM332" s="131">
        <f t="shared" si="336"/>
        <v>4.8208412670936472E-2</v>
      </c>
      <c r="BN332" s="131">
        <f t="shared" si="352"/>
        <v>0.58447009443861486</v>
      </c>
      <c r="BO332" s="130">
        <f t="shared" si="353"/>
        <v>84087.055655296223</v>
      </c>
      <c r="BP332" s="182"/>
    </row>
    <row r="333" spans="2:68" s="75" customFormat="1">
      <c r="B333" s="546"/>
      <c r="C333" s="547"/>
      <c r="D333" s="539"/>
      <c r="E333" s="226" t="s">
        <v>122</v>
      </c>
      <c r="F333" s="121">
        <v>7</v>
      </c>
      <c r="G333" s="130">
        <v>6</v>
      </c>
      <c r="H333" s="130">
        <v>389870</v>
      </c>
      <c r="I333" s="131">
        <f t="shared" si="327"/>
        <v>0.13636363636363635</v>
      </c>
      <c r="J333" s="131">
        <f t="shared" si="337"/>
        <v>0.8571428571428571</v>
      </c>
      <c r="K333" s="156">
        <f t="shared" si="338"/>
        <v>64978.333333333336</v>
      </c>
      <c r="L333" s="539"/>
      <c r="M333" s="226" t="s">
        <v>122</v>
      </c>
      <c r="N333" s="121">
        <v>9</v>
      </c>
      <c r="O333" s="130">
        <v>5</v>
      </c>
      <c r="P333" s="130">
        <v>495210</v>
      </c>
      <c r="Q333" s="131">
        <f t="shared" si="328"/>
        <v>4.807692307692308E-2</v>
      </c>
      <c r="R333" s="131">
        <f t="shared" si="339"/>
        <v>0.55555555555555558</v>
      </c>
      <c r="S333" s="125">
        <f t="shared" si="340"/>
        <v>99042</v>
      </c>
      <c r="T333" s="539"/>
      <c r="U333" s="226" t="s">
        <v>122</v>
      </c>
      <c r="V333" s="121">
        <v>386</v>
      </c>
      <c r="W333" s="130">
        <v>263</v>
      </c>
      <c r="X333" s="130">
        <v>20539720</v>
      </c>
      <c r="Y333" s="131">
        <f t="shared" si="329"/>
        <v>3.3346012425510337E-2</v>
      </c>
      <c r="Z333" s="131">
        <f t="shared" si="341"/>
        <v>0.68134715025906734</v>
      </c>
      <c r="AA333" s="130">
        <f t="shared" si="342"/>
        <v>78097.794676806079</v>
      </c>
      <c r="AB333" s="539"/>
      <c r="AC333" s="226" t="s">
        <v>122</v>
      </c>
      <c r="AD333" s="121">
        <v>447</v>
      </c>
      <c r="AE333" s="130">
        <v>309</v>
      </c>
      <c r="AF333" s="130">
        <v>30600600</v>
      </c>
      <c r="AG333" s="131">
        <f t="shared" si="330"/>
        <v>4.4402931455668919E-2</v>
      </c>
      <c r="AH333" s="131">
        <f t="shared" si="343"/>
        <v>0.6912751677852349</v>
      </c>
      <c r="AI333" s="125">
        <f t="shared" si="344"/>
        <v>99031.067961165056</v>
      </c>
      <c r="AJ333" s="539"/>
      <c r="AK333" s="226" t="s">
        <v>122</v>
      </c>
      <c r="AL333" s="121">
        <v>302</v>
      </c>
      <c r="AM333" s="130">
        <v>191</v>
      </c>
      <c r="AN333" s="130">
        <v>18613490</v>
      </c>
      <c r="AO333" s="131">
        <f t="shared" si="331"/>
        <v>4.1840087623220154E-2</v>
      </c>
      <c r="AP333" s="131">
        <f t="shared" si="345"/>
        <v>0.63245033112582782</v>
      </c>
      <c r="AQ333" s="125">
        <f t="shared" si="346"/>
        <v>97452.827225130895</v>
      </c>
      <c r="AR333" s="539"/>
      <c r="AS333" s="226" t="s">
        <v>122</v>
      </c>
      <c r="AT333" s="121">
        <v>181</v>
      </c>
      <c r="AU333" s="130">
        <v>115</v>
      </c>
      <c r="AV333" s="130">
        <v>13883230</v>
      </c>
      <c r="AW333" s="131">
        <f t="shared" si="332"/>
        <v>4.6919624643002859E-2</v>
      </c>
      <c r="AX333" s="131">
        <f t="shared" si="347"/>
        <v>0.63535911602209949</v>
      </c>
      <c r="AY333" s="130">
        <f t="shared" si="348"/>
        <v>120723.73913043478</v>
      </c>
      <c r="AZ333" s="539"/>
      <c r="BA333" s="226" t="s">
        <v>122</v>
      </c>
      <c r="BB333" s="121">
        <v>58</v>
      </c>
      <c r="BC333" s="130">
        <v>38</v>
      </c>
      <c r="BD333" s="130">
        <v>4582170</v>
      </c>
      <c r="BE333" s="131">
        <f t="shared" si="333"/>
        <v>3.4608378870673952E-2</v>
      </c>
      <c r="BF333" s="131">
        <f t="shared" si="349"/>
        <v>0.65517241379310343</v>
      </c>
      <c r="BG333" s="156">
        <f t="shared" si="350"/>
        <v>120583.42105263157</v>
      </c>
      <c r="BH333" s="539"/>
      <c r="BI333" s="226" t="s">
        <v>122</v>
      </c>
      <c r="BJ333" s="121">
        <f t="shared" si="351"/>
        <v>1390</v>
      </c>
      <c r="BK333" s="130">
        <f t="shared" si="334"/>
        <v>927</v>
      </c>
      <c r="BL333" s="130">
        <f t="shared" si="335"/>
        <v>89104290</v>
      </c>
      <c r="BM333" s="131">
        <f t="shared" si="336"/>
        <v>4.0115977150770296E-2</v>
      </c>
      <c r="BN333" s="131">
        <f t="shared" si="352"/>
        <v>0.66690647482014387</v>
      </c>
      <c r="BO333" s="130">
        <f t="shared" si="353"/>
        <v>96121.132686084136</v>
      </c>
      <c r="BP333" s="182"/>
    </row>
    <row r="334" spans="2:68" s="75" customFormat="1">
      <c r="B334" s="546"/>
      <c r="C334" s="547"/>
      <c r="D334" s="539"/>
      <c r="E334" s="226" t="s">
        <v>123</v>
      </c>
      <c r="F334" s="121">
        <v>19</v>
      </c>
      <c r="G334" s="130">
        <v>12</v>
      </c>
      <c r="H334" s="130">
        <v>1078670</v>
      </c>
      <c r="I334" s="131">
        <f t="shared" si="327"/>
        <v>0.27272727272727271</v>
      </c>
      <c r="J334" s="131">
        <f t="shared" si="337"/>
        <v>0.63157894736842102</v>
      </c>
      <c r="K334" s="156">
        <f t="shared" si="338"/>
        <v>89889.166666666672</v>
      </c>
      <c r="L334" s="539"/>
      <c r="M334" s="226" t="s">
        <v>123</v>
      </c>
      <c r="N334" s="121">
        <v>46</v>
      </c>
      <c r="O334" s="130">
        <v>32</v>
      </c>
      <c r="P334" s="130">
        <v>4293870</v>
      </c>
      <c r="Q334" s="131">
        <f t="shared" si="328"/>
        <v>0.30769230769230771</v>
      </c>
      <c r="R334" s="131">
        <f t="shared" si="339"/>
        <v>0.69565217391304346</v>
      </c>
      <c r="S334" s="125">
        <f t="shared" si="340"/>
        <v>134183.4375</v>
      </c>
      <c r="T334" s="539"/>
      <c r="U334" s="226" t="s">
        <v>123</v>
      </c>
      <c r="V334" s="121">
        <v>2989</v>
      </c>
      <c r="W334" s="130">
        <v>2023</v>
      </c>
      <c r="X334" s="130">
        <v>149724090</v>
      </c>
      <c r="Y334" s="131">
        <f t="shared" si="329"/>
        <v>0.25649803474071259</v>
      </c>
      <c r="Z334" s="131">
        <f t="shared" si="341"/>
        <v>0.6768149882903981</v>
      </c>
      <c r="AA334" s="130">
        <f t="shared" si="342"/>
        <v>74010.919426594162</v>
      </c>
      <c r="AB334" s="539"/>
      <c r="AC334" s="226" t="s">
        <v>123</v>
      </c>
      <c r="AD334" s="121">
        <v>2786</v>
      </c>
      <c r="AE334" s="130">
        <v>1865</v>
      </c>
      <c r="AF334" s="130">
        <v>154783420</v>
      </c>
      <c r="AG334" s="131">
        <f t="shared" si="330"/>
        <v>0.26799827561431239</v>
      </c>
      <c r="AH334" s="131">
        <f t="shared" si="343"/>
        <v>0.66941852117731515</v>
      </c>
      <c r="AI334" s="125">
        <f t="shared" si="344"/>
        <v>82993.790884718503</v>
      </c>
      <c r="AJ334" s="539"/>
      <c r="AK334" s="226" t="s">
        <v>123</v>
      </c>
      <c r="AL334" s="121">
        <v>1590</v>
      </c>
      <c r="AM334" s="130">
        <v>1013</v>
      </c>
      <c r="AN334" s="130">
        <v>82462600</v>
      </c>
      <c r="AO334" s="131">
        <f t="shared" si="331"/>
        <v>0.22190580503833515</v>
      </c>
      <c r="AP334" s="131">
        <f t="shared" si="345"/>
        <v>0.63710691823899368</v>
      </c>
      <c r="AQ334" s="125">
        <f t="shared" si="346"/>
        <v>81404.343534057261</v>
      </c>
      <c r="AR334" s="539"/>
      <c r="AS334" s="226" t="s">
        <v>123</v>
      </c>
      <c r="AT334" s="121">
        <v>691</v>
      </c>
      <c r="AU334" s="130">
        <v>393</v>
      </c>
      <c r="AV334" s="130">
        <v>37789780</v>
      </c>
      <c r="AW334" s="131">
        <f t="shared" si="332"/>
        <v>0.16034271725826194</v>
      </c>
      <c r="AX334" s="131">
        <f t="shared" si="347"/>
        <v>0.56874095513748191</v>
      </c>
      <c r="AY334" s="130">
        <f t="shared" si="348"/>
        <v>96157.201017811705</v>
      </c>
      <c r="AZ334" s="539"/>
      <c r="BA334" s="226" t="s">
        <v>123</v>
      </c>
      <c r="BB334" s="121">
        <v>205</v>
      </c>
      <c r="BC334" s="130">
        <v>122</v>
      </c>
      <c r="BD334" s="130">
        <v>13360380</v>
      </c>
      <c r="BE334" s="131">
        <f t="shared" si="333"/>
        <v>0.1111111111111111</v>
      </c>
      <c r="BF334" s="131">
        <f t="shared" si="349"/>
        <v>0.59512195121951217</v>
      </c>
      <c r="BG334" s="156">
        <f t="shared" si="350"/>
        <v>109511.31147540984</v>
      </c>
      <c r="BH334" s="539"/>
      <c r="BI334" s="226" t="s">
        <v>123</v>
      </c>
      <c r="BJ334" s="121">
        <f t="shared" si="351"/>
        <v>8326</v>
      </c>
      <c r="BK334" s="130">
        <f t="shared" si="334"/>
        <v>5460</v>
      </c>
      <c r="BL334" s="130">
        <f t="shared" si="335"/>
        <v>443492810</v>
      </c>
      <c r="BM334" s="131">
        <f t="shared" si="336"/>
        <v>0.23628180716634931</v>
      </c>
      <c r="BN334" s="131">
        <f t="shared" si="352"/>
        <v>0.65577708383377376</v>
      </c>
      <c r="BO334" s="130">
        <f t="shared" si="353"/>
        <v>81225.789377289373</v>
      </c>
      <c r="BP334" s="182"/>
    </row>
    <row r="335" spans="2:68" s="75" customFormat="1">
      <c r="B335" s="546"/>
      <c r="C335" s="547"/>
      <c r="D335" s="539"/>
      <c r="E335" s="226" t="s">
        <v>124</v>
      </c>
      <c r="F335" s="121">
        <v>3</v>
      </c>
      <c r="G335" s="130">
        <v>3</v>
      </c>
      <c r="H335" s="130">
        <v>255760</v>
      </c>
      <c r="I335" s="131">
        <f t="shared" si="327"/>
        <v>6.8181818181818177E-2</v>
      </c>
      <c r="J335" s="131">
        <f t="shared" si="337"/>
        <v>1</v>
      </c>
      <c r="K335" s="156">
        <f t="shared" si="338"/>
        <v>85253.333333333328</v>
      </c>
      <c r="L335" s="539"/>
      <c r="M335" s="226" t="s">
        <v>124</v>
      </c>
      <c r="N335" s="121">
        <v>16</v>
      </c>
      <c r="O335" s="130">
        <v>8</v>
      </c>
      <c r="P335" s="130">
        <v>1541210</v>
      </c>
      <c r="Q335" s="131">
        <f t="shared" si="328"/>
        <v>7.6923076923076927E-2</v>
      </c>
      <c r="R335" s="131">
        <f t="shared" si="339"/>
        <v>0.5</v>
      </c>
      <c r="S335" s="125">
        <f t="shared" si="340"/>
        <v>192651.25</v>
      </c>
      <c r="T335" s="539"/>
      <c r="U335" s="226" t="s">
        <v>124</v>
      </c>
      <c r="V335" s="121">
        <v>639</v>
      </c>
      <c r="W335" s="130">
        <v>413</v>
      </c>
      <c r="X335" s="130">
        <v>31010660</v>
      </c>
      <c r="Y335" s="131">
        <f t="shared" si="329"/>
        <v>5.2364650691010525E-2</v>
      </c>
      <c r="Z335" s="131">
        <f t="shared" si="341"/>
        <v>0.64632237871674492</v>
      </c>
      <c r="AA335" s="130">
        <f t="shared" si="342"/>
        <v>75086.343825665856</v>
      </c>
      <c r="AB335" s="539"/>
      <c r="AC335" s="226" t="s">
        <v>124</v>
      </c>
      <c r="AD335" s="121">
        <v>782</v>
      </c>
      <c r="AE335" s="130">
        <v>509</v>
      </c>
      <c r="AF335" s="130">
        <v>42637830</v>
      </c>
      <c r="AG335" s="131">
        <f t="shared" si="330"/>
        <v>7.3142692915648802E-2</v>
      </c>
      <c r="AH335" s="131">
        <f t="shared" si="343"/>
        <v>0.65089514066496168</v>
      </c>
      <c r="AI335" s="125">
        <f t="shared" si="344"/>
        <v>83767.838899803537</v>
      </c>
      <c r="AJ335" s="539"/>
      <c r="AK335" s="226" t="s">
        <v>124</v>
      </c>
      <c r="AL335" s="121">
        <v>614</v>
      </c>
      <c r="AM335" s="130">
        <v>376</v>
      </c>
      <c r="AN335" s="130">
        <v>33662440</v>
      </c>
      <c r="AO335" s="131">
        <f t="shared" si="331"/>
        <v>8.23658269441402E-2</v>
      </c>
      <c r="AP335" s="131">
        <f t="shared" si="345"/>
        <v>0.6123778501628665</v>
      </c>
      <c r="AQ335" s="125">
        <f t="shared" si="346"/>
        <v>89527.765957446813</v>
      </c>
      <c r="AR335" s="539"/>
      <c r="AS335" s="226" t="s">
        <v>124</v>
      </c>
      <c r="AT335" s="121">
        <v>345</v>
      </c>
      <c r="AU335" s="130">
        <v>203</v>
      </c>
      <c r="AV335" s="130">
        <v>19651260</v>
      </c>
      <c r="AW335" s="131">
        <f t="shared" si="332"/>
        <v>8.2823337413300696E-2</v>
      </c>
      <c r="AX335" s="131">
        <f t="shared" si="347"/>
        <v>0.58840579710144925</v>
      </c>
      <c r="AY335" s="130">
        <f t="shared" si="348"/>
        <v>96804.236453201971</v>
      </c>
      <c r="AZ335" s="539"/>
      <c r="BA335" s="226" t="s">
        <v>124</v>
      </c>
      <c r="BB335" s="121">
        <v>146</v>
      </c>
      <c r="BC335" s="130">
        <v>98</v>
      </c>
      <c r="BD335" s="130">
        <v>11278480</v>
      </c>
      <c r="BE335" s="131">
        <f t="shared" si="333"/>
        <v>8.9253187613843349E-2</v>
      </c>
      <c r="BF335" s="131">
        <f t="shared" si="349"/>
        <v>0.67123287671232879</v>
      </c>
      <c r="BG335" s="156">
        <f t="shared" si="350"/>
        <v>115086.5306122449</v>
      </c>
      <c r="BH335" s="539"/>
      <c r="BI335" s="226" t="s">
        <v>124</v>
      </c>
      <c r="BJ335" s="121">
        <f t="shared" si="351"/>
        <v>2545</v>
      </c>
      <c r="BK335" s="130">
        <f t="shared" si="334"/>
        <v>1610</v>
      </c>
      <c r="BL335" s="130">
        <f t="shared" si="335"/>
        <v>140037640</v>
      </c>
      <c r="BM335" s="131">
        <f t="shared" si="336"/>
        <v>6.9672840574692751E-2</v>
      </c>
      <c r="BN335" s="131">
        <f t="shared" si="352"/>
        <v>0.63261296660117883</v>
      </c>
      <c r="BO335" s="130">
        <f t="shared" si="353"/>
        <v>86979.900621118009</v>
      </c>
      <c r="BP335" s="182"/>
    </row>
    <row r="336" spans="2:68" s="75" customFormat="1">
      <c r="B336" s="546"/>
      <c r="C336" s="547"/>
      <c r="D336" s="539"/>
      <c r="E336" s="223" t="s">
        <v>117</v>
      </c>
      <c r="F336" s="123">
        <v>2</v>
      </c>
      <c r="G336" s="134">
        <v>0</v>
      </c>
      <c r="H336" s="134">
        <v>0</v>
      </c>
      <c r="I336" s="135">
        <f t="shared" si="327"/>
        <v>0</v>
      </c>
      <c r="J336" s="135">
        <f t="shared" si="337"/>
        <v>0</v>
      </c>
      <c r="K336" s="176" t="str">
        <f t="shared" si="338"/>
        <v>-</v>
      </c>
      <c r="L336" s="539"/>
      <c r="M336" s="223" t="s">
        <v>117</v>
      </c>
      <c r="N336" s="123">
        <v>8</v>
      </c>
      <c r="O336" s="134">
        <v>6</v>
      </c>
      <c r="P336" s="134">
        <v>1212520</v>
      </c>
      <c r="Q336" s="135">
        <f t="shared" si="328"/>
        <v>5.7692307692307696E-2</v>
      </c>
      <c r="R336" s="135">
        <f t="shared" si="339"/>
        <v>0.75</v>
      </c>
      <c r="S336" s="127">
        <f t="shared" si="340"/>
        <v>202086.66666666666</v>
      </c>
      <c r="T336" s="539"/>
      <c r="U336" s="223" t="s">
        <v>117</v>
      </c>
      <c r="V336" s="123">
        <v>764</v>
      </c>
      <c r="W336" s="134">
        <v>459</v>
      </c>
      <c r="X336" s="134">
        <v>34410000</v>
      </c>
      <c r="Y336" s="135">
        <f t="shared" si="329"/>
        <v>5.8197033092430579E-2</v>
      </c>
      <c r="Z336" s="135">
        <f t="shared" si="341"/>
        <v>0.60078534031413611</v>
      </c>
      <c r="AA336" s="134">
        <f t="shared" si="342"/>
        <v>74967.320261437912</v>
      </c>
      <c r="AB336" s="539"/>
      <c r="AC336" s="223" t="s">
        <v>117</v>
      </c>
      <c r="AD336" s="123">
        <v>443</v>
      </c>
      <c r="AE336" s="134">
        <v>242</v>
      </c>
      <c r="AF336" s="134">
        <v>19209570</v>
      </c>
      <c r="AG336" s="135">
        <f t="shared" si="330"/>
        <v>3.4775111366575656E-2</v>
      </c>
      <c r="AH336" s="135">
        <f t="shared" si="343"/>
        <v>0.54627539503386002</v>
      </c>
      <c r="AI336" s="127">
        <f t="shared" si="344"/>
        <v>79378.388429752071</v>
      </c>
      <c r="AJ336" s="539"/>
      <c r="AK336" s="223" t="s">
        <v>117</v>
      </c>
      <c r="AL336" s="123">
        <v>219</v>
      </c>
      <c r="AM336" s="134">
        <v>126</v>
      </c>
      <c r="AN336" s="134">
        <v>13658080</v>
      </c>
      <c r="AO336" s="135">
        <f t="shared" si="331"/>
        <v>2.7601314348302299E-2</v>
      </c>
      <c r="AP336" s="135">
        <f t="shared" si="345"/>
        <v>0.57534246575342463</v>
      </c>
      <c r="AQ336" s="127">
        <f t="shared" si="346"/>
        <v>108397.46031746031</v>
      </c>
      <c r="AR336" s="539"/>
      <c r="AS336" s="223" t="s">
        <v>117</v>
      </c>
      <c r="AT336" s="123">
        <v>122</v>
      </c>
      <c r="AU336" s="134">
        <v>50</v>
      </c>
      <c r="AV336" s="134">
        <v>6643960</v>
      </c>
      <c r="AW336" s="135">
        <f t="shared" si="332"/>
        <v>2.0399836801305589E-2</v>
      </c>
      <c r="AX336" s="135">
        <f t="shared" si="347"/>
        <v>0.4098360655737705</v>
      </c>
      <c r="AY336" s="134">
        <f t="shared" si="348"/>
        <v>132879.20000000001</v>
      </c>
      <c r="AZ336" s="539"/>
      <c r="BA336" s="223" t="s">
        <v>117</v>
      </c>
      <c r="BB336" s="123">
        <v>63</v>
      </c>
      <c r="BC336" s="134">
        <v>25</v>
      </c>
      <c r="BD336" s="134">
        <v>4195930</v>
      </c>
      <c r="BE336" s="135">
        <f t="shared" si="333"/>
        <v>2.2768670309653915E-2</v>
      </c>
      <c r="BF336" s="135">
        <f t="shared" si="349"/>
        <v>0.3968253968253968</v>
      </c>
      <c r="BG336" s="176">
        <f t="shared" si="350"/>
        <v>167837.2</v>
      </c>
      <c r="BH336" s="539"/>
      <c r="BI336" s="223" t="s">
        <v>117</v>
      </c>
      <c r="BJ336" s="123">
        <f t="shared" si="351"/>
        <v>1621</v>
      </c>
      <c r="BK336" s="134">
        <f t="shared" si="334"/>
        <v>908</v>
      </c>
      <c r="BL336" s="134">
        <f t="shared" si="335"/>
        <v>79330060</v>
      </c>
      <c r="BM336" s="135">
        <f t="shared" si="336"/>
        <v>3.9293751081876403E-2</v>
      </c>
      <c r="BN336" s="135">
        <f t="shared" si="352"/>
        <v>0.5601480567550895</v>
      </c>
      <c r="BO336" s="134">
        <f t="shared" si="353"/>
        <v>87367.907488986777</v>
      </c>
      <c r="BP336" s="182"/>
    </row>
    <row r="337" spans="2:68" s="75" customFormat="1">
      <c r="B337" s="546">
        <v>31</v>
      </c>
      <c r="C337" s="547" t="s">
        <v>35</v>
      </c>
      <c r="D337" s="539">
        <f>BS38</f>
        <v>73</v>
      </c>
      <c r="E337" s="224" t="s">
        <v>104</v>
      </c>
      <c r="F337" s="120">
        <v>43</v>
      </c>
      <c r="G337" s="128">
        <v>32</v>
      </c>
      <c r="H337" s="128">
        <v>2767040</v>
      </c>
      <c r="I337" s="129">
        <f>IFERROR(G337/$D$337,"-")</f>
        <v>0.43835616438356162</v>
      </c>
      <c r="J337" s="129">
        <f t="shared" si="337"/>
        <v>0.7441860465116279</v>
      </c>
      <c r="K337" s="155">
        <f t="shared" si="338"/>
        <v>86470</v>
      </c>
      <c r="L337" s="539">
        <f>BT38</f>
        <v>217</v>
      </c>
      <c r="M337" s="224" t="s">
        <v>104</v>
      </c>
      <c r="N337" s="120">
        <v>106</v>
      </c>
      <c r="O337" s="128">
        <v>59</v>
      </c>
      <c r="P337" s="128">
        <v>5482780</v>
      </c>
      <c r="Q337" s="129">
        <f>IFERROR(O337/$L$337,"-")</f>
        <v>0.27188940092165897</v>
      </c>
      <c r="R337" s="129">
        <f t="shared" si="339"/>
        <v>0.55660377358490565</v>
      </c>
      <c r="S337" s="124">
        <f t="shared" si="340"/>
        <v>92928.474576271183</v>
      </c>
      <c r="T337" s="539">
        <f>BU38</f>
        <v>11699</v>
      </c>
      <c r="U337" s="224" t="s">
        <v>104</v>
      </c>
      <c r="V337" s="120">
        <v>5477</v>
      </c>
      <c r="W337" s="128">
        <v>3615</v>
      </c>
      <c r="X337" s="128">
        <v>257038530</v>
      </c>
      <c r="Y337" s="129">
        <f>IFERROR(W337/$T$337,"-")</f>
        <v>0.30900076929652109</v>
      </c>
      <c r="Z337" s="129">
        <f t="shared" si="341"/>
        <v>0.66003286470695632</v>
      </c>
      <c r="AA337" s="128">
        <f t="shared" si="342"/>
        <v>71103.32780082988</v>
      </c>
      <c r="AB337" s="539">
        <f>BV38</f>
        <v>9822</v>
      </c>
      <c r="AC337" s="224" t="s">
        <v>104</v>
      </c>
      <c r="AD337" s="120">
        <v>5232</v>
      </c>
      <c r="AE337" s="128">
        <v>3444</v>
      </c>
      <c r="AF337" s="128">
        <v>287285490</v>
      </c>
      <c r="AG337" s="129">
        <f>IFERROR(AE337/$AB$337,"-")</f>
        <v>0.35064141722663411</v>
      </c>
      <c r="AH337" s="129">
        <f t="shared" si="343"/>
        <v>0.65825688073394495</v>
      </c>
      <c r="AI337" s="124">
        <f t="shared" si="344"/>
        <v>83416.22822299652</v>
      </c>
      <c r="AJ337" s="539">
        <f>BW38</f>
        <v>5915</v>
      </c>
      <c r="AK337" s="224" t="s">
        <v>104</v>
      </c>
      <c r="AL337" s="120">
        <v>3038</v>
      </c>
      <c r="AM337" s="128">
        <v>1874</v>
      </c>
      <c r="AN337" s="128">
        <v>161325200</v>
      </c>
      <c r="AO337" s="129">
        <f>IFERROR(AM337/$AJ$337,"-")</f>
        <v>0.31682163989856299</v>
      </c>
      <c r="AP337" s="129">
        <f t="shared" si="345"/>
        <v>0.61685319289005924</v>
      </c>
      <c r="AQ337" s="124">
        <f t="shared" si="346"/>
        <v>86086.01921024546</v>
      </c>
      <c r="AR337" s="539">
        <f>BX38</f>
        <v>2733</v>
      </c>
      <c r="AS337" s="224" t="s">
        <v>104</v>
      </c>
      <c r="AT337" s="120">
        <v>1130</v>
      </c>
      <c r="AU337" s="128">
        <v>673</v>
      </c>
      <c r="AV337" s="128">
        <v>65939220</v>
      </c>
      <c r="AW337" s="129">
        <f>IFERROR(AU337/$AR$337,"-")</f>
        <v>0.24624954262714965</v>
      </c>
      <c r="AX337" s="129">
        <f t="shared" si="347"/>
        <v>0.59557522123893802</v>
      </c>
      <c r="AY337" s="128">
        <f t="shared" si="348"/>
        <v>97978.038632986631</v>
      </c>
      <c r="AZ337" s="539">
        <f>BY38</f>
        <v>1103</v>
      </c>
      <c r="BA337" s="224" t="s">
        <v>104</v>
      </c>
      <c r="BB337" s="120">
        <v>335</v>
      </c>
      <c r="BC337" s="128">
        <v>182</v>
      </c>
      <c r="BD337" s="128">
        <v>20241500</v>
      </c>
      <c r="BE337" s="129">
        <f>IFERROR(BC337/$AZ$337,"-")</f>
        <v>0.16500453309156846</v>
      </c>
      <c r="BF337" s="129">
        <f t="shared" si="349"/>
        <v>0.54328358208955219</v>
      </c>
      <c r="BG337" s="155">
        <f t="shared" si="350"/>
        <v>111217.03296703297</v>
      </c>
      <c r="BH337" s="539">
        <f>BZ38</f>
        <v>31562</v>
      </c>
      <c r="BI337" s="224" t="s">
        <v>104</v>
      </c>
      <c r="BJ337" s="120">
        <f t="shared" si="351"/>
        <v>15361</v>
      </c>
      <c r="BK337" s="128">
        <f t="shared" si="334"/>
        <v>9879</v>
      </c>
      <c r="BL337" s="128">
        <f t="shared" si="335"/>
        <v>800079760</v>
      </c>
      <c r="BM337" s="129">
        <f>IFERROR(BK337/$BH$337,"-")</f>
        <v>0.31300297826500223</v>
      </c>
      <c r="BN337" s="129">
        <f t="shared" si="352"/>
        <v>0.64312219256558822</v>
      </c>
      <c r="BO337" s="128">
        <f t="shared" si="353"/>
        <v>80987.92995242434</v>
      </c>
      <c r="BP337" s="182"/>
    </row>
    <row r="338" spans="2:68" s="75" customFormat="1">
      <c r="B338" s="546"/>
      <c r="C338" s="547"/>
      <c r="D338" s="539"/>
      <c r="E338" s="225" t="s">
        <v>136</v>
      </c>
      <c r="F338" s="121">
        <v>26</v>
      </c>
      <c r="G338" s="130">
        <v>21</v>
      </c>
      <c r="H338" s="130">
        <v>1615340</v>
      </c>
      <c r="I338" s="131">
        <f t="shared" ref="I338:I347" si="354">IFERROR(G338/$D$337,"-")</f>
        <v>0.28767123287671231</v>
      </c>
      <c r="J338" s="131">
        <f t="shared" si="337"/>
        <v>0.80769230769230771</v>
      </c>
      <c r="K338" s="156">
        <f t="shared" si="338"/>
        <v>76920.952380952382</v>
      </c>
      <c r="L338" s="539"/>
      <c r="M338" s="225" t="s">
        <v>136</v>
      </c>
      <c r="N338" s="121">
        <v>76</v>
      </c>
      <c r="O338" s="130">
        <v>45</v>
      </c>
      <c r="P338" s="130">
        <v>4146410</v>
      </c>
      <c r="Q338" s="131">
        <f t="shared" ref="Q338:Q347" si="355">IFERROR(O338/$L$337,"-")</f>
        <v>0.20737327188940091</v>
      </c>
      <c r="R338" s="131">
        <f t="shared" si="339"/>
        <v>0.59210526315789469</v>
      </c>
      <c r="S338" s="125">
        <f t="shared" si="340"/>
        <v>92142.444444444438</v>
      </c>
      <c r="T338" s="539"/>
      <c r="U338" s="225" t="s">
        <v>136</v>
      </c>
      <c r="V338" s="121">
        <v>4926</v>
      </c>
      <c r="W338" s="130">
        <v>3241</v>
      </c>
      <c r="X338" s="130">
        <v>223324960</v>
      </c>
      <c r="Y338" s="131">
        <f t="shared" ref="Y338:Y347" si="356">IFERROR(W338/$T$337,"-")</f>
        <v>0.27703222497649371</v>
      </c>
      <c r="Z338" s="131">
        <f t="shared" si="341"/>
        <v>0.65793747462444174</v>
      </c>
      <c r="AA338" s="130">
        <f t="shared" si="342"/>
        <v>68906.189447701327</v>
      </c>
      <c r="AB338" s="539"/>
      <c r="AC338" s="225" t="s">
        <v>136</v>
      </c>
      <c r="AD338" s="121">
        <v>4251</v>
      </c>
      <c r="AE338" s="130">
        <v>2885</v>
      </c>
      <c r="AF338" s="130">
        <v>235112840</v>
      </c>
      <c r="AG338" s="131">
        <f t="shared" ref="AG338:AG347" si="357">IFERROR(AE338/$AB$337,"-")</f>
        <v>0.29372836489513338</v>
      </c>
      <c r="AH338" s="131">
        <f t="shared" si="343"/>
        <v>0.6786638438014585</v>
      </c>
      <c r="AI338" s="125">
        <f t="shared" si="344"/>
        <v>81494.918544194108</v>
      </c>
      <c r="AJ338" s="539"/>
      <c r="AK338" s="225" t="s">
        <v>136</v>
      </c>
      <c r="AL338" s="121">
        <v>2300</v>
      </c>
      <c r="AM338" s="130">
        <v>1422</v>
      </c>
      <c r="AN338" s="130">
        <v>118927970</v>
      </c>
      <c r="AO338" s="131">
        <f t="shared" ref="AO338:AO347" si="358">IFERROR(AM338/$AJ$337,"-")</f>
        <v>0.24040574809805579</v>
      </c>
      <c r="AP338" s="131">
        <f t="shared" si="345"/>
        <v>0.61826086956521742</v>
      </c>
      <c r="AQ338" s="125">
        <f t="shared" si="346"/>
        <v>83634.29676511955</v>
      </c>
      <c r="AR338" s="539"/>
      <c r="AS338" s="225" t="s">
        <v>136</v>
      </c>
      <c r="AT338" s="121">
        <v>799</v>
      </c>
      <c r="AU338" s="130">
        <v>477</v>
      </c>
      <c r="AV338" s="130">
        <v>42043260</v>
      </c>
      <c r="AW338" s="131">
        <f t="shared" ref="AW338:AW347" si="359">IFERROR(AU338/$AR$337,"-")</f>
        <v>0.17453347969264543</v>
      </c>
      <c r="AX338" s="131">
        <f t="shared" si="347"/>
        <v>0.59699624530663331</v>
      </c>
      <c r="AY338" s="130">
        <f t="shared" si="348"/>
        <v>88141.006289308178</v>
      </c>
      <c r="AZ338" s="539"/>
      <c r="BA338" s="225" t="s">
        <v>136</v>
      </c>
      <c r="BB338" s="121">
        <v>190</v>
      </c>
      <c r="BC338" s="130">
        <v>112</v>
      </c>
      <c r="BD338" s="130">
        <v>9388970</v>
      </c>
      <c r="BE338" s="131">
        <f t="shared" ref="BE338:BE347" si="360">IFERROR(BC338/$AZ$337,"-")</f>
        <v>0.10154125113327289</v>
      </c>
      <c r="BF338" s="131">
        <f t="shared" si="349"/>
        <v>0.58947368421052626</v>
      </c>
      <c r="BG338" s="156">
        <f t="shared" si="350"/>
        <v>83830.08928571429</v>
      </c>
      <c r="BH338" s="539"/>
      <c r="BI338" s="225" t="s">
        <v>136</v>
      </c>
      <c r="BJ338" s="121">
        <f t="shared" si="351"/>
        <v>12568</v>
      </c>
      <c r="BK338" s="130">
        <f t="shared" si="334"/>
        <v>8203</v>
      </c>
      <c r="BL338" s="130">
        <f t="shared" si="335"/>
        <v>634559750</v>
      </c>
      <c r="BM338" s="131">
        <f t="shared" ref="BM338:BM347" si="361">IFERROR(BK338/$BH$337,"-")</f>
        <v>0.25990114694886257</v>
      </c>
      <c r="BN338" s="131">
        <f t="shared" si="352"/>
        <v>0.65268936982813497</v>
      </c>
      <c r="BO338" s="130">
        <f t="shared" si="353"/>
        <v>77357.034011946846</v>
      </c>
      <c r="BP338" s="182"/>
    </row>
    <row r="339" spans="2:68" s="75" customFormat="1">
      <c r="B339" s="546"/>
      <c r="C339" s="547"/>
      <c r="D339" s="539"/>
      <c r="E339" s="226" t="s">
        <v>103</v>
      </c>
      <c r="F339" s="121">
        <v>41</v>
      </c>
      <c r="G339" s="130">
        <v>30</v>
      </c>
      <c r="H339" s="130">
        <v>2140390</v>
      </c>
      <c r="I339" s="131">
        <f t="shared" si="354"/>
        <v>0.41095890410958902</v>
      </c>
      <c r="J339" s="131">
        <f t="shared" si="337"/>
        <v>0.73170731707317072</v>
      </c>
      <c r="K339" s="156">
        <f t="shared" si="338"/>
        <v>71346.333333333328</v>
      </c>
      <c r="L339" s="539"/>
      <c r="M339" s="226" t="s">
        <v>103</v>
      </c>
      <c r="N339" s="121">
        <v>126</v>
      </c>
      <c r="O339" s="130">
        <v>69</v>
      </c>
      <c r="P339" s="130">
        <v>6701680</v>
      </c>
      <c r="Q339" s="131">
        <f t="shared" si="355"/>
        <v>0.31797235023041476</v>
      </c>
      <c r="R339" s="131">
        <f t="shared" si="339"/>
        <v>0.54761904761904767</v>
      </c>
      <c r="S339" s="125">
        <f t="shared" si="340"/>
        <v>97125.79710144928</v>
      </c>
      <c r="T339" s="539"/>
      <c r="U339" s="226" t="s">
        <v>103</v>
      </c>
      <c r="V339" s="121">
        <v>6567</v>
      </c>
      <c r="W339" s="130">
        <v>4181</v>
      </c>
      <c r="X339" s="130">
        <v>290481220</v>
      </c>
      <c r="Y339" s="131">
        <f t="shared" si="356"/>
        <v>0.35738097273271219</v>
      </c>
      <c r="Z339" s="131">
        <f t="shared" si="341"/>
        <v>0.63666818943200854</v>
      </c>
      <c r="AA339" s="130">
        <f t="shared" si="342"/>
        <v>69476.493661803397</v>
      </c>
      <c r="AB339" s="539"/>
      <c r="AC339" s="226" t="s">
        <v>103</v>
      </c>
      <c r="AD339" s="121">
        <v>6139</v>
      </c>
      <c r="AE339" s="130">
        <v>4046</v>
      </c>
      <c r="AF339" s="130">
        <v>330177400</v>
      </c>
      <c r="AG339" s="131">
        <f t="shared" si="357"/>
        <v>0.41193239666055792</v>
      </c>
      <c r="AH339" s="131">
        <f t="shared" si="343"/>
        <v>0.65906499429874577</v>
      </c>
      <c r="AI339" s="125">
        <f t="shared" si="344"/>
        <v>81605.882352941175</v>
      </c>
      <c r="AJ339" s="539"/>
      <c r="AK339" s="226" t="s">
        <v>103</v>
      </c>
      <c r="AL339" s="121">
        <v>3748</v>
      </c>
      <c r="AM339" s="130">
        <v>2291</v>
      </c>
      <c r="AN339" s="130">
        <v>196928000</v>
      </c>
      <c r="AO339" s="131">
        <f t="shared" si="358"/>
        <v>0.38732037193575652</v>
      </c>
      <c r="AP339" s="131">
        <f t="shared" si="345"/>
        <v>0.61125933831376733</v>
      </c>
      <c r="AQ339" s="125">
        <f t="shared" si="346"/>
        <v>85957.223919685726</v>
      </c>
      <c r="AR339" s="539"/>
      <c r="AS339" s="226" t="s">
        <v>103</v>
      </c>
      <c r="AT339" s="121">
        <v>1558</v>
      </c>
      <c r="AU339" s="130">
        <v>905</v>
      </c>
      <c r="AV339" s="130">
        <v>88531620</v>
      </c>
      <c r="AW339" s="131">
        <f t="shared" si="359"/>
        <v>0.33113794365166482</v>
      </c>
      <c r="AX339" s="131">
        <f t="shared" si="347"/>
        <v>0.58087291399229779</v>
      </c>
      <c r="AY339" s="130">
        <f t="shared" si="348"/>
        <v>97824.994475138126</v>
      </c>
      <c r="AZ339" s="539"/>
      <c r="BA339" s="226" t="s">
        <v>103</v>
      </c>
      <c r="BB339" s="121">
        <v>518</v>
      </c>
      <c r="BC339" s="130">
        <v>282</v>
      </c>
      <c r="BD339" s="130">
        <v>30509910</v>
      </c>
      <c r="BE339" s="131">
        <f t="shared" si="360"/>
        <v>0.25566636446056212</v>
      </c>
      <c r="BF339" s="131">
        <f t="shared" si="349"/>
        <v>0.54440154440154442</v>
      </c>
      <c r="BG339" s="156">
        <f t="shared" si="350"/>
        <v>108191.17021276595</v>
      </c>
      <c r="BH339" s="539"/>
      <c r="BI339" s="226" t="s">
        <v>103</v>
      </c>
      <c r="BJ339" s="121">
        <f t="shared" si="351"/>
        <v>18697</v>
      </c>
      <c r="BK339" s="130">
        <f t="shared" si="334"/>
        <v>11804</v>
      </c>
      <c r="BL339" s="130">
        <f t="shared" si="335"/>
        <v>945470220</v>
      </c>
      <c r="BM339" s="131">
        <f t="shared" si="361"/>
        <v>0.37399404346999554</v>
      </c>
      <c r="BN339" s="131">
        <f t="shared" si="352"/>
        <v>0.63133122960902821</v>
      </c>
      <c r="BO339" s="130">
        <f t="shared" si="353"/>
        <v>80097.443239579807</v>
      </c>
      <c r="BP339" s="182"/>
    </row>
    <row r="340" spans="2:68" s="75" customFormat="1">
      <c r="B340" s="546"/>
      <c r="C340" s="547"/>
      <c r="D340" s="539"/>
      <c r="E340" s="226" t="s">
        <v>106</v>
      </c>
      <c r="F340" s="121">
        <v>18</v>
      </c>
      <c r="G340" s="130">
        <v>15</v>
      </c>
      <c r="H340" s="130">
        <v>998850</v>
      </c>
      <c r="I340" s="131">
        <f t="shared" si="354"/>
        <v>0.20547945205479451</v>
      </c>
      <c r="J340" s="131">
        <f t="shared" si="337"/>
        <v>0.83333333333333337</v>
      </c>
      <c r="K340" s="156">
        <f t="shared" si="338"/>
        <v>66590</v>
      </c>
      <c r="L340" s="539"/>
      <c r="M340" s="226" t="s">
        <v>106</v>
      </c>
      <c r="N340" s="121">
        <v>55</v>
      </c>
      <c r="O340" s="130">
        <v>32</v>
      </c>
      <c r="P340" s="130">
        <v>2857880</v>
      </c>
      <c r="Q340" s="131">
        <f t="shared" si="355"/>
        <v>0.14746543778801843</v>
      </c>
      <c r="R340" s="131">
        <f t="shared" si="339"/>
        <v>0.58181818181818179</v>
      </c>
      <c r="S340" s="125">
        <f t="shared" si="340"/>
        <v>89308.75</v>
      </c>
      <c r="T340" s="539"/>
      <c r="U340" s="226" t="s">
        <v>106</v>
      </c>
      <c r="V340" s="121">
        <v>2225</v>
      </c>
      <c r="W340" s="130">
        <v>1454</v>
      </c>
      <c r="X340" s="130">
        <v>104123570</v>
      </c>
      <c r="Y340" s="131">
        <f t="shared" si="356"/>
        <v>0.12428412684844858</v>
      </c>
      <c r="Z340" s="131">
        <f t="shared" si="341"/>
        <v>0.65348314606741575</v>
      </c>
      <c r="AA340" s="130">
        <f t="shared" si="342"/>
        <v>71611.808803301232</v>
      </c>
      <c r="AB340" s="539"/>
      <c r="AC340" s="226" t="s">
        <v>106</v>
      </c>
      <c r="AD340" s="121">
        <v>2344</v>
      </c>
      <c r="AE340" s="130">
        <v>1551</v>
      </c>
      <c r="AF340" s="130">
        <v>130127110</v>
      </c>
      <c r="AG340" s="131">
        <f t="shared" si="357"/>
        <v>0.1579108124618204</v>
      </c>
      <c r="AH340" s="131">
        <f t="shared" si="343"/>
        <v>0.66168941979522189</v>
      </c>
      <c r="AI340" s="125">
        <f t="shared" si="344"/>
        <v>83898.845905867187</v>
      </c>
      <c r="AJ340" s="539"/>
      <c r="AK340" s="226" t="s">
        <v>106</v>
      </c>
      <c r="AL340" s="121">
        <v>1506</v>
      </c>
      <c r="AM340" s="130">
        <v>932</v>
      </c>
      <c r="AN340" s="130">
        <v>80053020</v>
      </c>
      <c r="AO340" s="131">
        <f t="shared" si="358"/>
        <v>0.15756551141166525</v>
      </c>
      <c r="AP340" s="131">
        <f t="shared" si="345"/>
        <v>0.61885790172642763</v>
      </c>
      <c r="AQ340" s="125">
        <f t="shared" si="346"/>
        <v>85893.7982832618</v>
      </c>
      <c r="AR340" s="539"/>
      <c r="AS340" s="226" t="s">
        <v>106</v>
      </c>
      <c r="AT340" s="121">
        <v>653</v>
      </c>
      <c r="AU340" s="130">
        <v>383</v>
      </c>
      <c r="AV340" s="130">
        <v>31449880</v>
      </c>
      <c r="AW340" s="131">
        <f t="shared" si="359"/>
        <v>0.14013904134650568</v>
      </c>
      <c r="AX340" s="131">
        <f t="shared" si="347"/>
        <v>0.58652373660030632</v>
      </c>
      <c r="AY340" s="130">
        <f t="shared" si="348"/>
        <v>82114.569190600523</v>
      </c>
      <c r="AZ340" s="539"/>
      <c r="BA340" s="226" t="s">
        <v>106</v>
      </c>
      <c r="BB340" s="121">
        <v>212</v>
      </c>
      <c r="BC340" s="130">
        <v>121</v>
      </c>
      <c r="BD340" s="130">
        <v>13647280</v>
      </c>
      <c r="BE340" s="131">
        <f t="shared" si="360"/>
        <v>0.10970081595648232</v>
      </c>
      <c r="BF340" s="131">
        <f t="shared" si="349"/>
        <v>0.57075471698113212</v>
      </c>
      <c r="BG340" s="156">
        <f t="shared" si="350"/>
        <v>112787.43801652892</v>
      </c>
      <c r="BH340" s="539"/>
      <c r="BI340" s="226" t="s">
        <v>106</v>
      </c>
      <c r="BJ340" s="121">
        <f t="shared" si="351"/>
        <v>7013</v>
      </c>
      <c r="BK340" s="130">
        <f t="shared" si="334"/>
        <v>4488</v>
      </c>
      <c r="BL340" s="130">
        <f t="shared" si="335"/>
        <v>363257590</v>
      </c>
      <c r="BM340" s="131">
        <f t="shared" si="361"/>
        <v>0.14219631202078448</v>
      </c>
      <c r="BN340" s="131">
        <f t="shared" si="352"/>
        <v>0.63995437045486958</v>
      </c>
      <c r="BO340" s="130">
        <f t="shared" si="353"/>
        <v>80939.748217468805</v>
      </c>
      <c r="BP340" s="182"/>
    </row>
    <row r="341" spans="2:68" s="75" customFormat="1">
      <c r="B341" s="546"/>
      <c r="C341" s="547"/>
      <c r="D341" s="539"/>
      <c r="E341" s="226" t="s">
        <v>119</v>
      </c>
      <c r="F341" s="121">
        <v>26</v>
      </c>
      <c r="G341" s="130">
        <v>22</v>
      </c>
      <c r="H341" s="130">
        <v>1824920</v>
      </c>
      <c r="I341" s="131">
        <f t="shared" si="354"/>
        <v>0.30136986301369861</v>
      </c>
      <c r="J341" s="131">
        <f t="shared" si="337"/>
        <v>0.84615384615384615</v>
      </c>
      <c r="K341" s="156">
        <f t="shared" si="338"/>
        <v>82950.909090909088</v>
      </c>
      <c r="L341" s="539"/>
      <c r="M341" s="226" t="s">
        <v>119</v>
      </c>
      <c r="N341" s="121">
        <v>71</v>
      </c>
      <c r="O341" s="130">
        <v>39</v>
      </c>
      <c r="P341" s="130">
        <v>3107620</v>
      </c>
      <c r="Q341" s="131">
        <f t="shared" si="355"/>
        <v>0.17972350230414746</v>
      </c>
      <c r="R341" s="131">
        <f t="shared" si="339"/>
        <v>0.54929577464788737</v>
      </c>
      <c r="S341" s="125">
        <f t="shared" si="340"/>
        <v>79682.564102564109</v>
      </c>
      <c r="T341" s="539"/>
      <c r="U341" s="226" t="s">
        <v>119</v>
      </c>
      <c r="V341" s="121">
        <v>2248</v>
      </c>
      <c r="W341" s="130">
        <v>1455</v>
      </c>
      <c r="X341" s="130">
        <v>103450960</v>
      </c>
      <c r="Y341" s="131">
        <f t="shared" si="356"/>
        <v>0.12436960423967861</v>
      </c>
      <c r="Z341" s="131">
        <f t="shared" si="341"/>
        <v>0.64724199288256223</v>
      </c>
      <c r="AA341" s="130">
        <f t="shared" si="342"/>
        <v>71100.316151202744</v>
      </c>
      <c r="AB341" s="539"/>
      <c r="AC341" s="226" t="s">
        <v>119</v>
      </c>
      <c r="AD341" s="121">
        <v>2511</v>
      </c>
      <c r="AE341" s="130">
        <v>1672</v>
      </c>
      <c r="AF341" s="130">
        <v>136939900</v>
      </c>
      <c r="AG341" s="131">
        <f t="shared" si="357"/>
        <v>0.17023009570352271</v>
      </c>
      <c r="AH341" s="131">
        <f t="shared" si="343"/>
        <v>0.66587017124651537</v>
      </c>
      <c r="AI341" s="125">
        <f t="shared" si="344"/>
        <v>81901.854066985645</v>
      </c>
      <c r="AJ341" s="539"/>
      <c r="AK341" s="226" t="s">
        <v>119</v>
      </c>
      <c r="AL341" s="121">
        <v>1685</v>
      </c>
      <c r="AM341" s="130">
        <v>1014</v>
      </c>
      <c r="AN341" s="130">
        <v>87429700</v>
      </c>
      <c r="AO341" s="131">
        <f t="shared" si="358"/>
        <v>0.17142857142857143</v>
      </c>
      <c r="AP341" s="131">
        <f t="shared" si="345"/>
        <v>0.60178041543026706</v>
      </c>
      <c r="AQ341" s="125">
        <f t="shared" si="346"/>
        <v>86222.583826429982</v>
      </c>
      <c r="AR341" s="539"/>
      <c r="AS341" s="226" t="s">
        <v>119</v>
      </c>
      <c r="AT341" s="121">
        <v>713</v>
      </c>
      <c r="AU341" s="130">
        <v>394</v>
      </c>
      <c r="AV341" s="130">
        <v>37318870</v>
      </c>
      <c r="AW341" s="131">
        <f t="shared" si="359"/>
        <v>0.14416392242956458</v>
      </c>
      <c r="AX341" s="131">
        <f t="shared" si="347"/>
        <v>0.55259467040673216</v>
      </c>
      <c r="AY341" s="130">
        <f t="shared" si="348"/>
        <v>94717.944162436543</v>
      </c>
      <c r="AZ341" s="539"/>
      <c r="BA341" s="226" t="s">
        <v>119</v>
      </c>
      <c r="BB341" s="121">
        <v>233</v>
      </c>
      <c r="BC341" s="130">
        <v>131</v>
      </c>
      <c r="BD341" s="130">
        <v>14381110</v>
      </c>
      <c r="BE341" s="131">
        <f t="shared" si="360"/>
        <v>0.11876699909338169</v>
      </c>
      <c r="BF341" s="131">
        <f t="shared" si="349"/>
        <v>0.5622317596566524</v>
      </c>
      <c r="BG341" s="156">
        <f t="shared" si="350"/>
        <v>109779.46564885497</v>
      </c>
      <c r="BH341" s="539"/>
      <c r="BI341" s="226" t="s">
        <v>119</v>
      </c>
      <c r="BJ341" s="121">
        <f t="shared" si="351"/>
        <v>7487</v>
      </c>
      <c r="BK341" s="130">
        <f t="shared" si="334"/>
        <v>4727</v>
      </c>
      <c r="BL341" s="130">
        <f t="shared" si="335"/>
        <v>384453080</v>
      </c>
      <c r="BM341" s="131">
        <f t="shared" si="361"/>
        <v>0.14976870920727456</v>
      </c>
      <c r="BN341" s="131">
        <f t="shared" si="352"/>
        <v>0.63136102577801523</v>
      </c>
      <c r="BO341" s="130">
        <f t="shared" si="353"/>
        <v>81331.305267611591</v>
      </c>
      <c r="BP341" s="182"/>
    </row>
    <row r="342" spans="2:68" s="75" customFormat="1">
      <c r="B342" s="546"/>
      <c r="C342" s="547"/>
      <c r="D342" s="539"/>
      <c r="E342" s="226" t="s">
        <v>120</v>
      </c>
      <c r="F342" s="121">
        <v>19</v>
      </c>
      <c r="G342" s="130">
        <v>16</v>
      </c>
      <c r="H342" s="130">
        <v>1354660</v>
      </c>
      <c r="I342" s="131">
        <f t="shared" si="354"/>
        <v>0.21917808219178081</v>
      </c>
      <c r="J342" s="131">
        <f t="shared" si="337"/>
        <v>0.84210526315789469</v>
      </c>
      <c r="K342" s="156">
        <f t="shared" si="338"/>
        <v>84666.25</v>
      </c>
      <c r="L342" s="539"/>
      <c r="M342" s="226" t="s">
        <v>120</v>
      </c>
      <c r="N342" s="121">
        <v>29</v>
      </c>
      <c r="O342" s="130">
        <v>18</v>
      </c>
      <c r="P342" s="130">
        <v>1530920</v>
      </c>
      <c r="Q342" s="131">
        <f t="shared" si="355"/>
        <v>8.294930875576037E-2</v>
      </c>
      <c r="R342" s="131">
        <f t="shared" si="339"/>
        <v>0.62068965517241381</v>
      </c>
      <c r="S342" s="125">
        <f t="shared" si="340"/>
        <v>85051.111111111109</v>
      </c>
      <c r="T342" s="539"/>
      <c r="U342" s="226" t="s">
        <v>120</v>
      </c>
      <c r="V342" s="121">
        <v>1180</v>
      </c>
      <c r="W342" s="130">
        <v>822</v>
      </c>
      <c r="X342" s="130">
        <v>60906060</v>
      </c>
      <c r="Y342" s="131">
        <f t="shared" si="356"/>
        <v>7.0262415591076155E-2</v>
      </c>
      <c r="Z342" s="131">
        <f t="shared" si="341"/>
        <v>0.69661016949152543</v>
      </c>
      <c r="AA342" s="130">
        <f t="shared" si="342"/>
        <v>74094.963503649633</v>
      </c>
      <c r="AB342" s="539"/>
      <c r="AC342" s="226" t="s">
        <v>120</v>
      </c>
      <c r="AD342" s="121">
        <v>1233</v>
      </c>
      <c r="AE342" s="130">
        <v>856</v>
      </c>
      <c r="AF342" s="130">
        <v>66728490</v>
      </c>
      <c r="AG342" s="131">
        <f t="shared" si="357"/>
        <v>8.7151293015679088E-2</v>
      </c>
      <c r="AH342" s="131">
        <f t="shared" si="343"/>
        <v>0.69424168694241684</v>
      </c>
      <c r="AI342" s="125">
        <f t="shared" si="344"/>
        <v>77953.84345794392</v>
      </c>
      <c r="AJ342" s="539"/>
      <c r="AK342" s="226" t="s">
        <v>120</v>
      </c>
      <c r="AL342" s="121">
        <v>713</v>
      </c>
      <c r="AM342" s="130">
        <v>456</v>
      </c>
      <c r="AN342" s="130">
        <v>37919200</v>
      </c>
      <c r="AO342" s="131">
        <f t="shared" si="358"/>
        <v>7.7092138630600174E-2</v>
      </c>
      <c r="AP342" s="131">
        <f t="shared" si="345"/>
        <v>0.63955119214586253</v>
      </c>
      <c r="AQ342" s="125">
        <f t="shared" si="346"/>
        <v>83156.140350877191</v>
      </c>
      <c r="AR342" s="539"/>
      <c r="AS342" s="226" t="s">
        <v>120</v>
      </c>
      <c r="AT342" s="121">
        <v>252</v>
      </c>
      <c r="AU342" s="130">
        <v>165</v>
      </c>
      <c r="AV342" s="130">
        <v>14217180</v>
      </c>
      <c r="AW342" s="131">
        <f t="shared" si="359"/>
        <v>6.0373216245883647E-2</v>
      </c>
      <c r="AX342" s="131">
        <f t="shared" si="347"/>
        <v>0.65476190476190477</v>
      </c>
      <c r="AY342" s="130">
        <f t="shared" si="348"/>
        <v>86164.727272727279</v>
      </c>
      <c r="AZ342" s="539"/>
      <c r="BA342" s="226" t="s">
        <v>120</v>
      </c>
      <c r="BB342" s="121">
        <v>40</v>
      </c>
      <c r="BC342" s="130">
        <v>26</v>
      </c>
      <c r="BD342" s="130">
        <v>3099430</v>
      </c>
      <c r="BE342" s="131">
        <f t="shared" si="360"/>
        <v>2.357207615593835E-2</v>
      </c>
      <c r="BF342" s="131">
        <f t="shared" si="349"/>
        <v>0.65</v>
      </c>
      <c r="BG342" s="156">
        <f t="shared" si="350"/>
        <v>119208.84615384616</v>
      </c>
      <c r="BH342" s="539"/>
      <c r="BI342" s="226" t="s">
        <v>120</v>
      </c>
      <c r="BJ342" s="121">
        <f t="shared" si="351"/>
        <v>3466</v>
      </c>
      <c r="BK342" s="130">
        <f t="shared" si="334"/>
        <v>2359</v>
      </c>
      <c r="BL342" s="130">
        <f t="shared" si="335"/>
        <v>185755940</v>
      </c>
      <c r="BM342" s="131">
        <f t="shared" si="361"/>
        <v>7.4741778087573665E-2</v>
      </c>
      <c r="BN342" s="131">
        <f t="shared" si="352"/>
        <v>0.68061165608770913</v>
      </c>
      <c r="BO342" s="130">
        <f t="shared" si="353"/>
        <v>78743.509961848235</v>
      </c>
      <c r="BP342" s="182"/>
    </row>
    <row r="343" spans="2:68" s="75" customFormat="1">
      <c r="B343" s="546"/>
      <c r="C343" s="547"/>
      <c r="D343" s="539"/>
      <c r="E343" s="226" t="s">
        <v>121</v>
      </c>
      <c r="F343" s="121">
        <v>12</v>
      </c>
      <c r="G343" s="130">
        <v>10</v>
      </c>
      <c r="H343" s="130">
        <v>760080</v>
      </c>
      <c r="I343" s="131">
        <f t="shared" si="354"/>
        <v>0.13698630136986301</v>
      </c>
      <c r="J343" s="131">
        <f t="shared" si="337"/>
        <v>0.83333333333333337</v>
      </c>
      <c r="K343" s="156">
        <f t="shared" si="338"/>
        <v>76008</v>
      </c>
      <c r="L343" s="539"/>
      <c r="M343" s="226" t="s">
        <v>121</v>
      </c>
      <c r="N343" s="121">
        <v>32</v>
      </c>
      <c r="O343" s="130">
        <v>19</v>
      </c>
      <c r="P343" s="130">
        <v>1725620</v>
      </c>
      <c r="Q343" s="131">
        <f t="shared" si="355"/>
        <v>8.755760368663594E-2</v>
      </c>
      <c r="R343" s="131">
        <f t="shared" si="339"/>
        <v>0.59375</v>
      </c>
      <c r="S343" s="125">
        <f t="shared" si="340"/>
        <v>90822.105263157893</v>
      </c>
      <c r="T343" s="539"/>
      <c r="U343" s="226" t="s">
        <v>121</v>
      </c>
      <c r="V343" s="121">
        <v>644</v>
      </c>
      <c r="W343" s="130">
        <v>385</v>
      </c>
      <c r="X343" s="130">
        <v>28360760</v>
      </c>
      <c r="Y343" s="131">
        <f t="shared" si="356"/>
        <v>3.2908795623557571E-2</v>
      </c>
      <c r="Z343" s="131">
        <f t="shared" si="341"/>
        <v>0.59782608695652173</v>
      </c>
      <c r="AA343" s="130">
        <f t="shared" si="342"/>
        <v>73664.311688311689</v>
      </c>
      <c r="AB343" s="539"/>
      <c r="AC343" s="226" t="s">
        <v>121</v>
      </c>
      <c r="AD343" s="121">
        <v>813</v>
      </c>
      <c r="AE343" s="130">
        <v>508</v>
      </c>
      <c r="AF343" s="130">
        <v>40859650</v>
      </c>
      <c r="AG343" s="131">
        <f t="shared" si="357"/>
        <v>5.1720627163510488E-2</v>
      </c>
      <c r="AH343" s="131">
        <f t="shared" si="343"/>
        <v>0.6248462484624846</v>
      </c>
      <c r="AI343" s="125">
        <f t="shared" si="344"/>
        <v>80432.381889763783</v>
      </c>
      <c r="AJ343" s="539"/>
      <c r="AK343" s="226" t="s">
        <v>121</v>
      </c>
      <c r="AL343" s="121">
        <v>609</v>
      </c>
      <c r="AM343" s="130">
        <v>363</v>
      </c>
      <c r="AN343" s="130">
        <v>32569030</v>
      </c>
      <c r="AO343" s="131">
        <f t="shared" si="358"/>
        <v>6.1369399830938295E-2</v>
      </c>
      <c r="AP343" s="131">
        <f t="shared" si="345"/>
        <v>0.59605911330049266</v>
      </c>
      <c r="AQ343" s="125">
        <f t="shared" si="346"/>
        <v>89721.845730027548</v>
      </c>
      <c r="AR343" s="539"/>
      <c r="AS343" s="226" t="s">
        <v>121</v>
      </c>
      <c r="AT343" s="121">
        <v>301</v>
      </c>
      <c r="AU343" s="130">
        <v>165</v>
      </c>
      <c r="AV343" s="130">
        <v>15795970</v>
      </c>
      <c r="AW343" s="131">
        <f t="shared" si="359"/>
        <v>6.0373216245883647E-2</v>
      </c>
      <c r="AX343" s="131">
        <f t="shared" si="347"/>
        <v>0.54817275747508309</v>
      </c>
      <c r="AY343" s="130">
        <f t="shared" si="348"/>
        <v>95733.15151515152</v>
      </c>
      <c r="AZ343" s="539"/>
      <c r="BA343" s="226" t="s">
        <v>121</v>
      </c>
      <c r="BB343" s="121">
        <v>109</v>
      </c>
      <c r="BC343" s="130">
        <v>57</v>
      </c>
      <c r="BD343" s="130">
        <v>5787050</v>
      </c>
      <c r="BE343" s="131">
        <f t="shared" si="360"/>
        <v>5.1677243880326386E-2</v>
      </c>
      <c r="BF343" s="131">
        <f t="shared" si="349"/>
        <v>0.52293577981651373</v>
      </c>
      <c r="BG343" s="156">
        <f t="shared" si="350"/>
        <v>101527.19298245614</v>
      </c>
      <c r="BH343" s="539"/>
      <c r="BI343" s="226" t="s">
        <v>121</v>
      </c>
      <c r="BJ343" s="121">
        <f t="shared" si="351"/>
        <v>2520</v>
      </c>
      <c r="BK343" s="130">
        <f t="shared" si="334"/>
        <v>1507</v>
      </c>
      <c r="BL343" s="130">
        <f t="shared" si="335"/>
        <v>125858160</v>
      </c>
      <c r="BM343" s="131">
        <f t="shared" si="361"/>
        <v>4.7747291046194788E-2</v>
      </c>
      <c r="BN343" s="131">
        <f t="shared" si="352"/>
        <v>0.598015873015873</v>
      </c>
      <c r="BO343" s="130">
        <f t="shared" si="353"/>
        <v>83515.700066357007</v>
      </c>
      <c r="BP343" s="182"/>
    </row>
    <row r="344" spans="2:68" s="75" customFormat="1">
      <c r="B344" s="546"/>
      <c r="C344" s="547"/>
      <c r="D344" s="539"/>
      <c r="E344" s="226" t="s">
        <v>122</v>
      </c>
      <c r="F344" s="121">
        <v>16</v>
      </c>
      <c r="G344" s="130">
        <v>12</v>
      </c>
      <c r="H344" s="130">
        <v>470240</v>
      </c>
      <c r="I344" s="131">
        <f t="shared" si="354"/>
        <v>0.16438356164383561</v>
      </c>
      <c r="J344" s="131">
        <f t="shared" si="337"/>
        <v>0.75</v>
      </c>
      <c r="K344" s="156">
        <f t="shared" si="338"/>
        <v>39186.666666666664</v>
      </c>
      <c r="L344" s="539"/>
      <c r="M344" s="226" t="s">
        <v>122</v>
      </c>
      <c r="N344" s="121">
        <v>30</v>
      </c>
      <c r="O344" s="130">
        <v>20</v>
      </c>
      <c r="P344" s="130">
        <v>1876770</v>
      </c>
      <c r="Q344" s="131">
        <f t="shared" si="355"/>
        <v>9.2165898617511524E-2</v>
      </c>
      <c r="R344" s="131">
        <f t="shared" si="339"/>
        <v>0.66666666666666663</v>
      </c>
      <c r="S344" s="125">
        <f t="shared" si="340"/>
        <v>93838.5</v>
      </c>
      <c r="T344" s="539"/>
      <c r="U344" s="226" t="s">
        <v>122</v>
      </c>
      <c r="V344" s="121">
        <v>498</v>
      </c>
      <c r="W344" s="130">
        <v>325</v>
      </c>
      <c r="X344" s="130">
        <v>23756990</v>
      </c>
      <c r="Y344" s="131">
        <f t="shared" si="356"/>
        <v>2.778015214975639E-2</v>
      </c>
      <c r="Z344" s="131">
        <f t="shared" si="341"/>
        <v>0.65261044176706828</v>
      </c>
      <c r="AA344" s="130">
        <f t="shared" si="342"/>
        <v>73098.430769230763</v>
      </c>
      <c r="AB344" s="539"/>
      <c r="AC344" s="226" t="s">
        <v>122</v>
      </c>
      <c r="AD344" s="121">
        <v>545</v>
      </c>
      <c r="AE344" s="130">
        <v>388</v>
      </c>
      <c r="AF344" s="130">
        <v>38661860</v>
      </c>
      <c r="AG344" s="131">
        <f t="shared" si="357"/>
        <v>3.9503156180004072E-2</v>
      </c>
      <c r="AH344" s="131">
        <f t="shared" si="343"/>
        <v>0.7119266055045872</v>
      </c>
      <c r="AI344" s="125">
        <f t="shared" si="344"/>
        <v>99643.969072164953</v>
      </c>
      <c r="AJ344" s="539"/>
      <c r="AK344" s="226" t="s">
        <v>122</v>
      </c>
      <c r="AL344" s="121">
        <v>407</v>
      </c>
      <c r="AM344" s="130">
        <v>276</v>
      </c>
      <c r="AN344" s="130">
        <v>25341040</v>
      </c>
      <c r="AO344" s="131">
        <f t="shared" si="358"/>
        <v>4.6661031276415889E-2</v>
      </c>
      <c r="AP344" s="131">
        <f t="shared" si="345"/>
        <v>0.67813267813267808</v>
      </c>
      <c r="AQ344" s="125">
        <f t="shared" si="346"/>
        <v>91815.362318840576</v>
      </c>
      <c r="AR344" s="539"/>
      <c r="AS344" s="226" t="s">
        <v>122</v>
      </c>
      <c r="AT344" s="121">
        <v>179</v>
      </c>
      <c r="AU344" s="130">
        <v>112</v>
      </c>
      <c r="AV344" s="130">
        <v>13586620</v>
      </c>
      <c r="AW344" s="131">
        <f t="shared" si="359"/>
        <v>4.0980607391145264E-2</v>
      </c>
      <c r="AX344" s="131">
        <f t="shared" si="347"/>
        <v>0.62569832402234637</v>
      </c>
      <c r="AY344" s="130">
        <f t="shared" si="348"/>
        <v>121309.10714285714</v>
      </c>
      <c r="AZ344" s="539"/>
      <c r="BA344" s="226" t="s">
        <v>122</v>
      </c>
      <c r="BB344" s="121">
        <v>51</v>
      </c>
      <c r="BC344" s="130">
        <v>27</v>
      </c>
      <c r="BD344" s="130">
        <v>3161200</v>
      </c>
      <c r="BE344" s="131">
        <f t="shared" si="360"/>
        <v>2.4478694469628286E-2</v>
      </c>
      <c r="BF344" s="131">
        <f t="shared" si="349"/>
        <v>0.52941176470588236</v>
      </c>
      <c r="BG344" s="156">
        <f t="shared" si="350"/>
        <v>117081.48148148147</v>
      </c>
      <c r="BH344" s="539"/>
      <c r="BI344" s="226" t="s">
        <v>122</v>
      </c>
      <c r="BJ344" s="121">
        <f t="shared" si="351"/>
        <v>1726</v>
      </c>
      <c r="BK344" s="130">
        <f t="shared" si="334"/>
        <v>1160</v>
      </c>
      <c r="BL344" s="130">
        <f t="shared" si="335"/>
        <v>106854720</v>
      </c>
      <c r="BM344" s="131">
        <f t="shared" si="361"/>
        <v>3.6753057474177807E-2</v>
      </c>
      <c r="BN344" s="131">
        <f t="shared" si="352"/>
        <v>0.67207415990730013</v>
      </c>
      <c r="BO344" s="130">
        <f t="shared" si="353"/>
        <v>92116.137931034478</v>
      </c>
      <c r="BP344" s="182"/>
    </row>
    <row r="345" spans="2:68" s="75" customFormat="1">
      <c r="B345" s="546"/>
      <c r="C345" s="547"/>
      <c r="D345" s="539"/>
      <c r="E345" s="226" t="s">
        <v>123</v>
      </c>
      <c r="F345" s="121">
        <v>26</v>
      </c>
      <c r="G345" s="130">
        <v>22</v>
      </c>
      <c r="H345" s="130">
        <v>1940800</v>
      </c>
      <c r="I345" s="131">
        <f t="shared" si="354"/>
        <v>0.30136986301369861</v>
      </c>
      <c r="J345" s="131">
        <f t="shared" si="337"/>
        <v>0.84615384615384615</v>
      </c>
      <c r="K345" s="156">
        <f t="shared" si="338"/>
        <v>88218.181818181823</v>
      </c>
      <c r="L345" s="539"/>
      <c r="M345" s="226" t="s">
        <v>123</v>
      </c>
      <c r="N345" s="121">
        <v>91</v>
      </c>
      <c r="O345" s="130">
        <v>59</v>
      </c>
      <c r="P345" s="130">
        <v>5983730</v>
      </c>
      <c r="Q345" s="131">
        <f t="shared" si="355"/>
        <v>0.27188940092165897</v>
      </c>
      <c r="R345" s="131">
        <f t="shared" si="339"/>
        <v>0.64835164835164838</v>
      </c>
      <c r="S345" s="125">
        <f t="shared" si="340"/>
        <v>101419.15254237287</v>
      </c>
      <c r="T345" s="539"/>
      <c r="U345" s="226" t="s">
        <v>123</v>
      </c>
      <c r="V345" s="121">
        <v>4552</v>
      </c>
      <c r="W345" s="130">
        <v>3161</v>
      </c>
      <c r="X345" s="130">
        <v>217399820</v>
      </c>
      <c r="Y345" s="131">
        <f t="shared" si="356"/>
        <v>0.27019403367809214</v>
      </c>
      <c r="Z345" s="131">
        <f t="shared" si="341"/>
        <v>0.69442003514938488</v>
      </c>
      <c r="AA345" s="130">
        <f t="shared" si="342"/>
        <v>68775.646947168614</v>
      </c>
      <c r="AB345" s="539"/>
      <c r="AC345" s="226" t="s">
        <v>123</v>
      </c>
      <c r="AD345" s="121">
        <v>4179</v>
      </c>
      <c r="AE345" s="130">
        <v>2923</v>
      </c>
      <c r="AF345" s="130">
        <v>240298720</v>
      </c>
      <c r="AG345" s="131">
        <f t="shared" si="357"/>
        <v>0.29759723070657707</v>
      </c>
      <c r="AH345" s="131">
        <f t="shared" si="343"/>
        <v>0.69944962909787034</v>
      </c>
      <c r="AI345" s="125">
        <f t="shared" si="344"/>
        <v>82209.620253164554</v>
      </c>
      <c r="AJ345" s="539"/>
      <c r="AK345" s="226" t="s">
        <v>123</v>
      </c>
      <c r="AL345" s="121">
        <v>2237</v>
      </c>
      <c r="AM345" s="130">
        <v>1457</v>
      </c>
      <c r="AN345" s="130">
        <v>119188440</v>
      </c>
      <c r="AO345" s="131">
        <f t="shared" si="358"/>
        <v>0.2463229078613694</v>
      </c>
      <c r="AP345" s="131">
        <f t="shared" si="345"/>
        <v>0.65131873044255695</v>
      </c>
      <c r="AQ345" s="125">
        <f t="shared" si="346"/>
        <v>81804.008236101581</v>
      </c>
      <c r="AR345" s="539"/>
      <c r="AS345" s="226" t="s">
        <v>123</v>
      </c>
      <c r="AT345" s="121">
        <v>781</v>
      </c>
      <c r="AU345" s="130">
        <v>468</v>
      </c>
      <c r="AV345" s="130">
        <v>43388810</v>
      </c>
      <c r="AW345" s="131">
        <f t="shared" si="359"/>
        <v>0.1712403951701427</v>
      </c>
      <c r="AX345" s="131">
        <f t="shared" si="347"/>
        <v>0.59923175416133168</v>
      </c>
      <c r="AY345" s="130">
        <f t="shared" si="348"/>
        <v>92711.132478632484</v>
      </c>
      <c r="AZ345" s="539"/>
      <c r="BA345" s="226" t="s">
        <v>123</v>
      </c>
      <c r="BB345" s="121">
        <v>208</v>
      </c>
      <c r="BC345" s="130">
        <v>105</v>
      </c>
      <c r="BD345" s="130">
        <v>10596310</v>
      </c>
      <c r="BE345" s="131">
        <f t="shared" si="360"/>
        <v>9.5194922937443333E-2</v>
      </c>
      <c r="BF345" s="131">
        <f t="shared" si="349"/>
        <v>0.50480769230769229</v>
      </c>
      <c r="BG345" s="156">
        <f t="shared" si="350"/>
        <v>100917.23809523809</v>
      </c>
      <c r="BH345" s="539"/>
      <c r="BI345" s="226" t="s">
        <v>123</v>
      </c>
      <c r="BJ345" s="121">
        <f t="shared" si="351"/>
        <v>12074</v>
      </c>
      <c r="BK345" s="130">
        <f t="shared" si="334"/>
        <v>8195</v>
      </c>
      <c r="BL345" s="130">
        <f t="shared" si="335"/>
        <v>638796630</v>
      </c>
      <c r="BM345" s="131">
        <f t="shared" si="361"/>
        <v>0.25964767758697166</v>
      </c>
      <c r="BN345" s="131">
        <f t="shared" si="352"/>
        <v>0.67873115785986415</v>
      </c>
      <c r="BO345" s="130">
        <f t="shared" si="353"/>
        <v>77949.55826723612</v>
      </c>
      <c r="BP345" s="182"/>
    </row>
    <row r="346" spans="2:68" s="75" customFormat="1">
      <c r="B346" s="546"/>
      <c r="C346" s="547"/>
      <c r="D346" s="539"/>
      <c r="E346" s="226" t="s">
        <v>124</v>
      </c>
      <c r="F346" s="121">
        <v>10</v>
      </c>
      <c r="G346" s="130">
        <v>7</v>
      </c>
      <c r="H346" s="130">
        <v>200090</v>
      </c>
      <c r="I346" s="131">
        <f t="shared" si="354"/>
        <v>9.5890410958904104E-2</v>
      </c>
      <c r="J346" s="131">
        <f t="shared" si="337"/>
        <v>0.7</v>
      </c>
      <c r="K346" s="156">
        <f t="shared" si="338"/>
        <v>28584.285714285714</v>
      </c>
      <c r="L346" s="539"/>
      <c r="M346" s="226" t="s">
        <v>124</v>
      </c>
      <c r="N346" s="121">
        <v>42</v>
      </c>
      <c r="O346" s="130">
        <v>28</v>
      </c>
      <c r="P346" s="130">
        <v>2308550</v>
      </c>
      <c r="Q346" s="131">
        <f t="shared" si="355"/>
        <v>0.12903225806451613</v>
      </c>
      <c r="R346" s="131">
        <f t="shared" si="339"/>
        <v>0.66666666666666663</v>
      </c>
      <c r="S346" s="125">
        <f t="shared" si="340"/>
        <v>82448.21428571429</v>
      </c>
      <c r="T346" s="539"/>
      <c r="U346" s="226" t="s">
        <v>124</v>
      </c>
      <c r="V346" s="121">
        <v>892</v>
      </c>
      <c r="W346" s="130">
        <v>606</v>
      </c>
      <c r="X346" s="130">
        <v>44028900</v>
      </c>
      <c r="Y346" s="131">
        <f t="shared" si="356"/>
        <v>5.1799299085391916E-2</v>
      </c>
      <c r="Z346" s="131">
        <f t="shared" si="341"/>
        <v>0.679372197309417</v>
      </c>
      <c r="AA346" s="130">
        <f t="shared" si="342"/>
        <v>72654.950495049503</v>
      </c>
      <c r="AB346" s="539"/>
      <c r="AC346" s="226" t="s">
        <v>124</v>
      </c>
      <c r="AD346" s="121">
        <v>965</v>
      </c>
      <c r="AE346" s="130">
        <v>652</v>
      </c>
      <c r="AF346" s="130">
        <v>54655730</v>
      </c>
      <c r="AG346" s="131">
        <f t="shared" si="357"/>
        <v>6.6381592343718182E-2</v>
      </c>
      <c r="AH346" s="131">
        <f t="shared" si="343"/>
        <v>0.67564766839378243</v>
      </c>
      <c r="AI346" s="125">
        <f t="shared" si="344"/>
        <v>83827.806748466261</v>
      </c>
      <c r="AJ346" s="539"/>
      <c r="AK346" s="226" t="s">
        <v>124</v>
      </c>
      <c r="AL346" s="121">
        <v>741</v>
      </c>
      <c r="AM346" s="130">
        <v>451</v>
      </c>
      <c r="AN346" s="130">
        <v>37383410</v>
      </c>
      <c r="AO346" s="131">
        <f t="shared" si="358"/>
        <v>7.6246830092983942E-2</v>
      </c>
      <c r="AP346" s="131">
        <f t="shared" si="345"/>
        <v>0.60863697705802966</v>
      </c>
      <c r="AQ346" s="125">
        <f t="shared" si="346"/>
        <v>82890.044345898001</v>
      </c>
      <c r="AR346" s="539"/>
      <c r="AS346" s="226" t="s">
        <v>124</v>
      </c>
      <c r="AT346" s="121">
        <v>422</v>
      </c>
      <c r="AU346" s="130">
        <v>236</v>
      </c>
      <c r="AV346" s="130">
        <v>22049460</v>
      </c>
      <c r="AW346" s="131">
        <f t="shared" si="359"/>
        <v>8.6351994145627511E-2</v>
      </c>
      <c r="AX346" s="131">
        <f t="shared" si="347"/>
        <v>0.55924170616113744</v>
      </c>
      <c r="AY346" s="130">
        <f t="shared" si="348"/>
        <v>93429.91525423729</v>
      </c>
      <c r="AZ346" s="539"/>
      <c r="BA346" s="226" t="s">
        <v>124</v>
      </c>
      <c r="BB346" s="121">
        <v>162</v>
      </c>
      <c r="BC346" s="130">
        <v>96</v>
      </c>
      <c r="BD346" s="130">
        <v>9942020</v>
      </c>
      <c r="BE346" s="131">
        <f t="shared" si="360"/>
        <v>8.7035358114233907E-2</v>
      </c>
      <c r="BF346" s="131">
        <f t="shared" si="349"/>
        <v>0.59259259259259256</v>
      </c>
      <c r="BG346" s="156">
        <f t="shared" si="350"/>
        <v>103562.70833333333</v>
      </c>
      <c r="BH346" s="539"/>
      <c r="BI346" s="226" t="s">
        <v>124</v>
      </c>
      <c r="BJ346" s="121">
        <f t="shared" si="351"/>
        <v>3234</v>
      </c>
      <c r="BK346" s="130">
        <f t="shared" si="334"/>
        <v>2076</v>
      </c>
      <c r="BL346" s="130">
        <f t="shared" si="335"/>
        <v>170568160</v>
      </c>
      <c r="BM346" s="131">
        <f t="shared" si="361"/>
        <v>6.5775299410683732E-2</v>
      </c>
      <c r="BN346" s="131">
        <f t="shared" si="352"/>
        <v>0.64192949907235619</v>
      </c>
      <c r="BO346" s="130">
        <f t="shared" si="353"/>
        <v>82161.9267822736</v>
      </c>
      <c r="BP346" s="182"/>
    </row>
    <row r="347" spans="2:68" s="75" customFormat="1">
      <c r="B347" s="546"/>
      <c r="C347" s="547"/>
      <c r="D347" s="539"/>
      <c r="E347" s="227" t="s">
        <v>117</v>
      </c>
      <c r="F347" s="121">
        <v>7</v>
      </c>
      <c r="G347" s="130">
        <v>4</v>
      </c>
      <c r="H347" s="130">
        <v>886640</v>
      </c>
      <c r="I347" s="131">
        <f t="shared" si="354"/>
        <v>5.4794520547945202E-2</v>
      </c>
      <c r="J347" s="131">
        <f t="shared" si="337"/>
        <v>0.5714285714285714</v>
      </c>
      <c r="K347" s="156">
        <f t="shared" si="338"/>
        <v>221660</v>
      </c>
      <c r="L347" s="539"/>
      <c r="M347" s="227" t="s">
        <v>117</v>
      </c>
      <c r="N347" s="121">
        <v>16</v>
      </c>
      <c r="O347" s="130">
        <v>11</v>
      </c>
      <c r="P347" s="130">
        <v>1459620</v>
      </c>
      <c r="Q347" s="131">
        <f t="shared" si="355"/>
        <v>5.0691244239631339E-2</v>
      </c>
      <c r="R347" s="131">
        <f t="shared" si="339"/>
        <v>0.6875</v>
      </c>
      <c r="S347" s="125">
        <f t="shared" si="340"/>
        <v>132692.72727272726</v>
      </c>
      <c r="T347" s="539"/>
      <c r="U347" s="227" t="s">
        <v>117</v>
      </c>
      <c r="V347" s="121">
        <v>1270</v>
      </c>
      <c r="W347" s="130">
        <v>767</v>
      </c>
      <c r="X347" s="130">
        <v>49082110</v>
      </c>
      <c r="Y347" s="131">
        <f t="shared" si="356"/>
        <v>6.5561159073425079E-2</v>
      </c>
      <c r="Z347" s="131">
        <f t="shared" si="341"/>
        <v>0.60393700787401572</v>
      </c>
      <c r="AA347" s="130">
        <f t="shared" si="342"/>
        <v>63992.320730117339</v>
      </c>
      <c r="AB347" s="539"/>
      <c r="AC347" s="227" t="s">
        <v>117</v>
      </c>
      <c r="AD347" s="121">
        <v>672</v>
      </c>
      <c r="AE347" s="130">
        <v>432</v>
      </c>
      <c r="AF347" s="130">
        <v>36481990</v>
      </c>
      <c r="AG347" s="131">
        <f t="shared" si="357"/>
        <v>4.3982895540623089E-2</v>
      </c>
      <c r="AH347" s="131">
        <f t="shared" si="343"/>
        <v>0.6428571428571429</v>
      </c>
      <c r="AI347" s="125">
        <f t="shared" si="344"/>
        <v>84449.050925925927</v>
      </c>
      <c r="AJ347" s="539"/>
      <c r="AK347" s="227" t="s">
        <v>117</v>
      </c>
      <c r="AL347" s="121">
        <v>262</v>
      </c>
      <c r="AM347" s="130">
        <v>120</v>
      </c>
      <c r="AN347" s="130">
        <v>9821090</v>
      </c>
      <c r="AO347" s="131">
        <f t="shared" si="358"/>
        <v>2.0287404902789519E-2</v>
      </c>
      <c r="AP347" s="131">
        <f t="shared" si="345"/>
        <v>0.4580152671755725</v>
      </c>
      <c r="AQ347" s="125">
        <f t="shared" si="346"/>
        <v>81842.416666666672</v>
      </c>
      <c r="AR347" s="539"/>
      <c r="AS347" s="227" t="s">
        <v>117</v>
      </c>
      <c r="AT347" s="121">
        <v>155</v>
      </c>
      <c r="AU347" s="130">
        <v>73</v>
      </c>
      <c r="AV347" s="130">
        <v>8153460</v>
      </c>
      <c r="AW347" s="131">
        <f t="shared" si="359"/>
        <v>2.6710574460300035E-2</v>
      </c>
      <c r="AX347" s="131">
        <f t="shared" si="347"/>
        <v>0.47096774193548385</v>
      </c>
      <c r="AY347" s="130">
        <f t="shared" si="348"/>
        <v>111691.23287671233</v>
      </c>
      <c r="AZ347" s="539"/>
      <c r="BA347" s="227" t="s">
        <v>117</v>
      </c>
      <c r="BB347" s="121">
        <v>55</v>
      </c>
      <c r="BC347" s="130">
        <v>25</v>
      </c>
      <c r="BD347" s="130">
        <v>3197870</v>
      </c>
      <c r="BE347" s="131">
        <f t="shared" si="360"/>
        <v>2.2665457842248413E-2</v>
      </c>
      <c r="BF347" s="131">
        <f t="shared" si="349"/>
        <v>0.45454545454545453</v>
      </c>
      <c r="BG347" s="156">
        <f t="shared" si="350"/>
        <v>127914.8</v>
      </c>
      <c r="BH347" s="539"/>
      <c r="BI347" s="227" t="s">
        <v>117</v>
      </c>
      <c r="BJ347" s="121">
        <f t="shared" si="351"/>
        <v>2437</v>
      </c>
      <c r="BK347" s="130">
        <f t="shared" si="334"/>
        <v>1432</v>
      </c>
      <c r="BL347" s="130">
        <f t="shared" si="335"/>
        <v>109082780</v>
      </c>
      <c r="BM347" s="131">
        <f t="shared" si="361"/>
        <v>4.5371015778467777E-2</v>
      </c>
      <c r="BN347" s="131">
        <f t="shared" si="352"/>
        <v>0.58760771440295445</v>
      </c>
      <c r="BO347" s="130">
        <f t="shared" si="353"/>
        <v>76175.125698324016</v>
      </c>
      <c r="BP347" s="182"/>
    </row>
    <row r="348" spans="2:68" s="75" customFormat="1">
      <c r="B348" s="546">
        <v>32</v>
      </c>
      <c r="C348" s="548" t="s">
        <v>36</v>
      </c>
      <c r="D348" s="540">
        <f>BS39</f>
        <v>52</v>
      </c>
      <c r="E348" s="224" t="s">
        <v>104</v>
      </c>
      <c r="F348" s="120">
        <v>24</v>
      </c>
      <c r="G348" s="128">
        <v>15</v>
      </c>
      <c r="H348" s="128">
        <v>1475100</v>
      </c>
      <c r="I348" s="129">
        <f>IFERROR(G348/$D$348,"-")</f>
        <v>0.28846153846153844</v>
      </c>
      <c r="J348" s="129">
        <f t="shared" si="337"/>
        <v>0.625</v>
      </c>
      <c r="K348" s="155">
        <f t="shared" si="338"/>
        <v>98340</v>
      </c>
      <c r="L348" s="540">
        <f>BT39</f>
        <v>128</v>
      </c>
      <c r="M348" s="224" t="s">
        <v>104</v>
      </c>
      <c r="N348" s="120">
        <v>68</v>
      </c>
      <c r="O348" s="128">
        <v>39</v>
      </c>
      <c r="P348" s="128">
        <v>3744010</v>
      </c>
      <c r="Q348" s="129">
        <f>IFERROR(O348/$L$348,"-")</f>
        <v>0.3046875</v>
      </c>
      <c r="R348" s="129">
        <f t="shared" si="339"/>
        <v>0.57352941176470584</v>
      </c>
      <c r="S348" s="124">
        <f t="shared" si="340"/>
        <v>96000.256410256407</v>
      </c>
      <c r="T348" s="540">
        <f>BU39</f>
        <v>8626</v>
      </c>
      <c r="U348" s="224" t="s">
        <v>104</v>
      </c>
      <c r="V348" s="120">
        <v>4098</v>
      </c>
      <c r="W348" s="128">
        <v>2541</v>
      </c>
      <c r="X348" s="128">
        <v>186644500</v>
      </c>
      <c r="Y348" s="129">
        <f>IFERROR(W348/$T$348,"-")</f>
        <v>0.29457454208207745</v>
      </c>
      <c r="Z348" s="129">
        <f t="shared" si="341"/>
        <v>0.62005856515373348</v>
      </c>
      <c r="AA348" s="128">
        <f t="shared" si="342"/>
        <v>73453.168044077131</v>
      </c>
      <c r="AB348" s="540">
        <f>BV39</f>
        <v>7923</v>
      </c>
      <c r="AC348" s="224" t="s">
        <v>104</v>
      </c>
      <c r="AD348" s="120">
        <v>4229</v>
      </c>
      <c r="AE348" s="128">
        <v>2730</v>
      </c>
      <c r="AF348" s="128">
        <v>221432940</v>
      </c>
      <c r="AG348" s="129">
        <f>IFERROR(AE348/$AB$348,"-")</f>
        <v>0.34456645210147674</v>
      </c>
      <c r="AH348" s="129">
        <f t="shared" si="343"/>
        <v>0.64554268148498462</v>
      </c>
      <c r="AI348" s="124">
        <f t="shared" si="344"/>
        <v>81110.967032967033</v>
      </c>
      <c r="AJ348" s="540">
        <f>BW39</f>
        <v>5333</v>
      </c>
      <c r="AK348" s="224" t="s">
        <v>104</v>
      </c>
      <c r="AL348" s="120">
        <v>2729</v>
      </c>
      <c r="AM348" s="128">
        <v>1598</v>
      </c>
      <c r="AN348" s="128">
        <v>135355720</v>
      </c>
      <c r="AO348" s="129">
        <f>IFERROR(AM348/$AJ$348,"-")</f>
        <v>0.29964372773298331</v>
      </c>
      <c r="AP348" s="129">
        <f t="shared" si="345"/>
        <v>0.58556247709783804</v>
      </c>
      <c r="AQ348" s="124">
        <f t="shared" si="346"/>
        <v>84703.204005006264</v>
      </c>
      <c r="AR348" s="540">
        <f>BX39</f>
        <v>2564</v>
      </c>
      <c r="AS348" s="224" t="s">
        <v>104</v>
      </c>
      <c r="AT348" s="120">
        <v>1082</v>
      </c>
      <c r="AU348" s="128">
        <v>595</v>
      </c>
      <c r="AV348" s="128">
        <v>58469390</v>
      </c>
      <c r="AW348" s="129">
        <f>IFERROR(AU348/$AR$348,"-")</f>
        <v>0.23205928237129486</v>
      </c>
      <c r="AX348" s="129">
        <f t="shared" si="347"/>
        <v>0.54990757855822547</v>
      </c>
      <c r="AY348" s="128">
        <f t="shared" si="348"/>
        <v>98267.882352941175</v>
      </c>
      <c r="AZ348" s="540">
        <f>BY39</f>
        <v>1077</v>
      </c>
      <c r="BA348" s="224" t="s">
        <v>104</v>
      </c>
      <c r="BB348" s="120">
        <v>329</v>
      </c>
      <c r="BC348" s="128">
        <v>146</v>
      </c>
      <c r="BD348" s="128">
        <v>13885250</v>
      </c>
      <c r="BE348" s="129">
        <f>IFERROR(BC348/$AZ$348,"-")</f>
        <v>0.13556174558960074</v>
      </c>
      <c r="BF348" s="129">
        <f t="shared" si="349"/>
        <v>0.44376899696048633</v>
      </c>
      <c r="BG348" s="155">
        <f t="shared" si="350"/>
        <v>95104.452054794514</v>
      </c>
      <c r="BH348" s="540">
        <f>BZ39</f>
        <v>25703</v>
      </c>
      <c r="BI348" s="224" t="s">
        <v>104</v>
      </c>
      <c r="BJ348" s="120">
        <f t="shared" si="351"/>
        <v>12559</v>
      </c>
      <c r="BK348" s="128">
        <f t="shared" si="334"/>
        <v>7664</v>
      </c>
      <c r="BL348" s="128">
        <f t="shared" si="335"/>
        <v>621006910</v>
      </c>
      <c r="BM348" s="129">
        <f>IFERROR(BK348/$BH$348,"-")</f>
        <v>0.29817531027506516</v>
      </c>
      <c r="BN348" s="129">
        <f t="shared" si="352"/>
        <v>0.6102396687634366</v>
      </c>
      <c r="BO348" s="128">
        <f t="shared" si="353"/>
        <v>81029.085334029223</v>
      </c>
      <c r="BP348" s="182"/>
    </row>
    <row r="349" spans="2:68" s="75" customFormat="1">
      <c r="B349" s="546"/>
      <c r="C349" s="549"/>
      <c r="D349" s="536"/>
      <c r="E349" s="225" t="s">
        <v>136</v>
      </c>
      <c r="F349" s="121">
        <v>18</v>
      </c>
      <c r="G349" s="130">
        <v>12</v>
      </c>
      <c r="H349" s="130">
        <v>806400</v>
      </c>
      <c r="I349" s="131">
        <f t="shared" ref="I349:I358" si="362">IFERROR(G349/$D$348,"-")</f>
        <v>0.23076923076923078</v>
      </c>
      <c r="J349" s="131">
        <f t="shared" si="337"/>
        <v>0.66666666666666663</v>
      </c>
      <c r="K349" s="156">
        <f t="shared" si="338"/>
        <v>67200</v>
      </c>
      <c r="L349" s="536"/>
      <c r="M349" s="225" t="s">
        <v>136</v>
      </c>
      <c r="N349" s="121">
        <v>38</v>
      </c>
      <c r="O349" s="130">
        <v>22</v>
      </c>
      <c r="P349" s="130">
        <v>2171780</v>
      </c>
      <c r="Q349" s="131">
        <f t="shared" ref="Q349:Q358" si="363">IFERROR(O349/$L$348,"-")</f>
        <v>0.171875</v>
      </c>
      <c r="R349" s="131">
        <f t="shared" si="339"/>
        <v>0.57894736842105265</v>
      </c>
      <c r="S349" s="125">
        <f t="shared" si="340"/>
        <v>98717.272727272721</v>
      </c>
      <c r="T349" s="536"/>
      <c r="U349" s="225" t="s">
        <v>136</v>
      </c>
      <c r="V349" s="121">
        <v>3721</v>
      </c>
      <c r="W349" s="130">
        <v>2373</v>
      </c>
      <c r="X349" s="130">
        <v>170334830</v>
      </c>
      <c r="Y349" s="131">
        <f t="shared" ref="Y349:Y358" si="364">IFERROR(W349/$T$348,"-")</f>
        <v>0.27509853929979133</v>
      </c>
      <c r="Z349" s="131">
        <f t="shared" si="341"/>
        <v>0.63773179252889012</v>
      </c>
      <c r="AA349" s="130">
        <f t="shared" si="342"/>
        <v>71780.37505267594</v>
      </c>
      <c r="AB349" s="536"/>
      <c r="AC349" s="225" t="s">
        <v>136</v>
      </c>
      <c r="AD349" s="121">
        <v>3443</v>
      </c>
      <c r="AE349" s="130">
        <v>2238</v>
      </c>
      <c r="AF349" s="130">
        <v>175658740</v>
      </c>
      <c r="AG349" s="131">
        <f t="shared" ref="AG349:AG358" si="365">IFERROR(AE349/$AB$348,"-")</f>
        <v>0.28246876183263914</v>
      </c>
      <c r="AH349" s="131">
        <f t="shared" si="343"/>
        <v>0.65001452221899503</v>
      </c>
      <c r="AI349" s="125">
        <f t="shared" si="344"/>
        <v>78489.159964253791</v>
      </c>
      <c r="AJ349" s="536"/>
      <c r="AK349" s="225" t="s">
        <v>136</v>
      </c>
      <c r="AL349" s="121">
        <v>2039</v>
      </c>
      <c r="AM349" s="130">
        <v>1188</v>
      </c>
      <c r="AN349" s="130">
        <v>97005120</v>
      </c>
      <c r="AO349" s="131">
        <f t="shared" ref="AO349:AO358" si="366">IFERROR(AM349/$AJ$348,"-")</f>
        <v>0.22276392274517157</v>
      </c>
      <c r="AP349" s="131">
        <f t="shared" si="345"/>
        <v>0.58263854830799411</v>
      </c>
      <c r="AQ349" s="125">
        <f t="shared" si="346"/>
        <v>81654.141414141413</v>
      </c>
      <c r="AR349" s="536"/>
      <c r="AS349" s="225" t="s">
        <v>136</v>
      </c>
      <c r="AT349" s="121">
        <v>729</v>
      </c>
      <c r="AU349" s="130">
        <v>404</v>
      </c>
      <c r="AV349" s="130">
        <v>33249650</v>
      </c>
      <c r="AW349" s="131">
        <f t="shared" ref="AW349:AW358" si="367">IFERROR(AU349/$AR$348,"-")</f>
        <v>0.15756630265210608</v>
      </c>
      <c r="AX349" s="131">
        <f t="shared" si="347"/>
        <v>0.55418381344307266</v>
      </c>
      <c r="AY349" s="130">
        <f t="shared" si="348"/>
        <v>82301.11386138614</v>
      </c>
      <c r="AZ349" s="536"/>
      <c r="BA349" s="225" t="s">
        <v>136</v>
      </c>
      <c r="BB349" s="121">
        <v>176</v>
      </c>
      <c r="BC349" s="130">
        <v>81</v>
      </c>
      <c r="BD349" s="130">
        <v>7610000</v>
      </c>
      <c r="BE349" s="131">
        <f t="shared" ref="BE349:BE358" si="368">IFERROR(BC349/$AZ$348,"-")</f>
        <v>7.5208913649025072E-2</v>
      </c>
      <c r="BF349" s="131">
        <f t="shared" si="349"/>
        <v>0.46022727272727271</v>
      </c>
      <c r="BG349" s="156">
        <f t="shared" si="350"/>
        <v>93950.617283950618</v>
      </c>
      <c r="BH349" s="536"/>
      <c r="BI349" s="225" t="s">
        <v>136</v>
      </c>
      <c r="BJ349" s="121">
        <f t="shared" si="351"/>
        <v>10164</v>
      </c>
      <c r="BK349" s="130">
        <f t="shared" si="334"/>
        <v>6318</v>
      </c>
      <c r="BL349" s="130">
        <f t="shared" si="335"/>
        <v>486836520</v>
      </c>
      <c r="BM349" s="131">
        <f t="shared" ref="BM349:BM358" si="369">IFERROR(BK349/$BH$348,"-")</f>
        <v>0.24580788234836401</v>
      </c>
      <c r="BN349" s="131">
        <f t="shared" si="352"/>
        <v>0.62160566706021247</v>
      </c>
      <c r="BO349" s="130">
        <f t="shared" si="353"/>
        <v>77055.479582146247</v>
      </c>
      <c r="BP349" s="182"/>
    </row>
    <row r="350" spans="2:68" s="75" customFormat="1">
      <c r="B350" s="546"/>
      <c r="C350" s="549"/>
      <c r="D350" s="536"/>
      <c r="E350" s="226" t="s">
        <v>103</v>
      </c>
      <c r="F350" s="121">
        <v>27</v>
      </c>
      <c r="G350" s="130">
        <v>13</v>
      </c>
      <c r="H350" s="130">
        <v>987490</v>
      </c>
      <c r="I350" s="131">
        <f t="shared" si="362"/>
        <v>0.25</v>
      </c>
      <c r="J350" s="131">
        <f t="shared" si="337"/>
        <v>0.48148148148148145</v>
      </c>
      <c r="K350" s="156">
        <f t="shared" si="338"/>
        <v>75960.769230769234</v>
      </c>
      <c r="L350" s="536"/>
      <c r="M350" s="226" t="s">
        <v>103</v>
      </c>
      <c r="N350" s="121">
        <v>71</v>
      </c>
      <c r="O350" s="130">
        <v>41</v>
      </c>
      <c r="P350" s="130">
        <v>4012420</v>
      </c>
      <c r="Q350" s="131">
        <f t="shared" si="363"/>
        <v>0.3203125</v>
      </c>
      <c r="R350" s="131">
        <f t="shared" si="339"/>
        <v>0.57746478873239437</v>
      </c>
      <c r="S350" s="125">
        <f t="shared" si="340"/>
        <v>97863.902439024387</v>
      </c>
      <c r="T350" s="536"/>
      <c r="U350" s="226" t="s">
        <v>103</v>
      </c>
      <c r="V350" s="121">
        <v>5065</v>
      </c>
      <c r="W350" s="130">
        <v>3066</v>
      </c>
      <c r="X350" s="130">
        <v>222907400</v>
      </c>
      <c r="Y350" s="131">
        <f t="shared" si="364"/>
        <v>0.35543705077672155</v>
      </c>
      <c r="Z350" s="131">
        <f t="shared" si="341"/>
        <v>0.6053307008884502</v>
      </c>
      <c r="AA350" s="130">
        <f t="shared" si="342"/>
        <v>72703.000652315721</v>
      </c>
      <c r="AB350" s="536"/>
      <c r="AC350" s="226" t="s">
        <v>103</v>
      </c>
      <c r="AD350" s="121">
        <v>5094</v>
      </c>
      <c r="AE350" s="130">
        <v>3199</v>
      </c>
      <c r="AF350" s="130">
        <v>262646500</v>
      </c>
      <c r="AG350" s="131">
        <f t="shared" si="365"/>
        <v>0.40376120156506373</v>
      </c>
      <c r="AH350" s="131">
        <f t="shared" si="343"/>
        <v>0.62799371809972515</v>
      </c>
      <c r="AI350" s="125">
        <f t="shared" si="344"/>
        <v>82102.688340106281</v>
      </c>
      <c r="AJ350" s="536"/>
      <c r="AK350" s="226" t="s">
        <v>103</v>
      </c>
      <c r="AL350" s="121">
        <v>3496</v>
      </c>
      <c r="AM350" s="130">
        <v>2012</v>
      </c>
      <c r="AN350" s="130">
        <v>171058480</v>
      </c>
      <c r="AO350" s="131">
        <f t="shared" si="366"/>
        <v>0.37727357959872493</v>
      </c>
      <c r="AP350" s="131">
        <f t="shared" si="345"/>
        <v>0.57551487414187641</v>
      </c>
      <c r="AQ350" s="125">
        <f t="shared" si="346"/>
        <v>85019.12524850895</v>
      </c>
      <c r="AR350" s="536"/>
      <c r="AS350" s="226" t="s">
        <v>103</v>
      </c>
      <c r="AT350" s="121">
        <v>1556</v>
      </c>
      <c r="AU350" s="130">
        <v>854</v>
      </c>
      <c r="AV350" s="130">
        <v>79810560</v>
      </c>
      <c r="AW350" s="131">
        <f t="shared" si="367"/>
        <v>0.3330733229329173</v>
      </c>
      <c r="AX350" s="131">
        <f t="shared" si="347"/>
        <v>0.54884318766066842</v>
      </c>
      <c r="AY350" s="130">
        <f t="shared" si="348"/>
        <v>93454.98829039812</v>
      </c>
      <c r="AZ350" s="536"/>
      <c r="BA350" s="226" t="s">
        <v>103</v>
      </c>
      <c r="BB350" s="121">
        <v>490</v>
      </c>
      <c r="BC350" s="130">
        <v>242</v>
      </c>
      <c r="BD350" s="130">
        <v>27060190</v>
      </c>
      <c r="BE350" s="131">
        <f t="shared" si="368"/>
        <v>0.22469823584029713</v>
      </c>
      <c r="BF350" s="131">
        <f t="shared" si="349"/>
        <v>0.49387755102040815</v>
      </c>
      <c r="BG350" s="156">
        <f t="shared" si="350"/>
        <v>111818.96694214876</v>
      </c>
      <c r="BH350" s="536"/>
      <c r="BI350" s="226" t="s">
        <v>103</v>
      </c>
      <c r="BJ350" s="121">
        <f t="shared" si="351"/>
        <v>15799</v>
      </c>
      <c r="BK350" s="130">
        <f t="shared" si="334"/>
        <v>9427</v>
      </c>
      <c r="BL350" s="130">
        <f t="shared" si="335"/>
        <v>768483040</v>
      </c>
      <c r="BM350" s="131">
        <f t="shared" si="369"/>
        <v>0.36676652530832976</v>
      </c>
      <c r="BN350" s="131">
        <f t="shared" si="352"/>
        <v>0.59668333438825238</v>
      </c>
      <c r="BO350" s="130">
        <f t="shared" si="353"/>
        <v>81519.363530285351</v>
      </c>
      <c r="BP350" s="182"/>
    </row>
    <row r="351" spans="2:68" s="75" customFormat="1">
      <c r="B351" s="546"/>
      <c r="C351" s="549"/>
      <c r="D351" s="536"/>
      <c r="E351" s="226" t="s">
        <v>106</v>
      </c>
      <c r="F351" s="121">
        <v>13</v>
      </c>
      <c r="G351" s="130">
        <v>7</v>
      </c>
      <c r="H351" s="130">
        <v>415460</v>
      </c>
      <c r="I351" s="131">
        <f t="shared" si="362"/>
        <v>0.13461538461538461</v>
      </c>
      <c r="J351" s="131">
        <f t="shared" si="337"/>
        <v>0.53846153846153844</v>
      </c>
      <c r="K351" s="156">
        <f t="shared" si="338"/>
        <v>59351.428571428572</v>
      </c>
      <c r="L351" s="536"/>
      <c r="M351" s="226" t="s">
        <v>106</v>
      </c>
      <c r="N351" s="121">
        <v>31</v>
      </c>
      <c r="O351" s="130">
        <v>20</v>
      </c>
      <c r="P351" s="130">
        <v>1951460</v>
      </c>
      <c r="Q351" s="131">
        <f t="shared" si="363"/>
        <v>0.15625</v>
      </c>
      <c r="R351" s="131">
        <f t="shared" si="339"/>
        <v>0.64516129032258063</v>
      </c>
      <c r="S351" s="125">
        <f t="shared" si="340"/>
        <v>97573</v>
      </c>
      <c r="T351" s="536"/>
      <c r="U351" s="226" t="s">
        <v>106</v>
      </c>
      <c r="V351" s="121">
        <v>1590</v>
      </c>
      <c r="W351" s="130">
        <v>980</v>
      </c>
      <c r="X351" s="130">
        <v>73307180</v>
      </c>
      <c r="Y351" s="131">
        <f t="shared" si="364"/>
        <v>0.11361001623000232</v>
      </c>
      <c r="Z351" s="131">
        <f t="shared" si="341"/>
        <v>0.61635220125786161</v>
      </c>
      <c r="AA351" s="130">
        <f t="shared" si="342"/>
        <v>74803.244897959186</v>
      </c>
      <c r="AB351" s="536"/>
      <c r="AC351" s="226" t="s">
        <v>106</v>
      </c>
      <c r="AD351" s="121">
        <v>1813</v>
      </c>
      <c r="AE351" s="130">
        <v>1162</v>
      </c>
      <c r="AF351" s="130">
        <v>94152990</v>
      </c>
      <c r="AG351" s="131">
        <f t="shared" si="365"/>
        <v>0.14666161807396189</v>
      </c>
      <c r="AH351" s="131">
        <f t="shared" si="343"/>
        <v>0.64092664092664098</v>
      </c>
      <c r="AI351" s="125">
        <f t="shared" si="344"/>
        <v>81026.669535283989</v>
      </c>
      <c r="AJ351" s="536"/>
      <c r="AK351" s="226" t="s">
        <v>106</v>
      </c>
      <c r="AL351" s="121">
        <v>1302</v>
      </c>
      <c r="AM351" s="130">
        <v>751</v>
      </c>
      <c r="AN351" s="130">
        <v>62266310</v>
      </c>
      <c r="AO351" s="131">
        <f t="shared" si="366"/>
        <v>0.14082130133133322</v>
      </c>
      <c r="AP351" s="131">
        <f t="shared" si="345"/>
        <v>0.5768049155145929</v>
      </c>
      <c r="AQ351" s="125">
        <f t="shared" si="346"/>
        <v>82911.198402130496</v>
      </c>
      <c r="AR351" s="536"/>
      <c r="AS351" s="226" t="s">
        <v>106</v>
      </c>
      <c r="AT351" s="121">
        <v>562</v>
      </c>
      <c r="AU351" s="130">
        <v>306</v>
      </c>
      <c r="AV351" s="130">
        <v>26690190</v>
      </c>
      <c r="AW351" s="131">
        <f t="shared" si="367"/>
        <v>0.11934477379095164</v>
      </c>
      <c r="AX351" s="131">
        <f t="shared" si="347"/>
        <v>0.54448398576512458</v>
      </c>
      <c r="AY351" s="130">
        <f t="shared" si="348"/>
        <v>87222.843137254895</v>
      </c>
      <c r="AZ351" s="536"/>
      <c r="BA351" s="226" t="s">
        <v>106</v>
      </c>
      <c r="BB351" s="121">
        <v>189</v>
      </c>
      <c r="BC351" s="130">
        <v>94</v>
      </c>
      <c r="BD351" s="130">
        <v>9796070</v>
      </c>
      <c r="BE351" s="131">
        <f t="shared" si="368"/>
        <v>8.72794800371402E-2</v>
      </c>
      <c r="BF351" s="131">
        <f t="shared" si="349"/>
        <v>0.49735449735449733</v>
      </c>
      <c r="BG351" s="156">
        <f t="shared" si="350"/>
        <v>104213.51063829787</v>
      </c>
      <c r="BH351" s="536"/>
      <c r="BI351" s="226" t="s">
        <v>106</v>
      </c>
      <c r="BJ351" s="121">
        <f t="shared" si="351"/>
        <v>5500</v>
      </c>
      <c r="BK351" s="130">
        <f t="shared" si="334"/>
        <v>3320</v>
      </c>
      <c r="BL351" s="130">
        <f t="shared" si="335"/>
        <v>268579660</v>
      </c>
      <c r="BM351" s="131">
        <f t="shared" si="369"/>
        <v>0.12916780142395828</v>
      </c>
      <c r="BN351" s="131">
        <f t="shared" si="352"/>
        <v>0.60363636363636364</v>
      </c>
      <c r="BO351" s="130">
        <f t="shared" si="353"/>
        <v>80897.487951807227</v>
      </c>
      <c r="BP351" s="182"/>
    </row>
    <row r="352" spans="2:68" s="75" customFormat="1">
      <c r="B352" s="546"/>
      <c r="C352" s="549"/>
      <c r="D352" s="536"/>
      <c r="E352" s="226" t="s">
        <v>119</v>
      </c>
      <c r="F352" s="121">
        <v>12</v>
      </c>
      <c r="G352" s="130">
        <v>8</v>
      </c>
      <c r="H352" s="130">
        <v>366730</v>
      </c>
      <c r="I352" s="131">
        <f t="shared" si="362"/>
        <v>0.15384615384615385</v>
      </c>
      <c r="J352" s="131">
        <f t="shared" si="337"/>
        <v>0.66666666666666663</v>
      </c>
      <c r="K352" s="156">
        <f t="shared" si="338"/>
        <v>45841.25</v>
      </c>
      <c r="L352" s="536"/>
      <c r="M352" s="226" t="s">
        <v>119</v>
      </c>
      <c r="N352" s="121">
        <v>33</v>
      </c>
      <c r="O352" s="130">
        <v>22</v>
      </c>
      <c r="P352" s="130">
        <v>2056830</v>
      </c>
      <c r="Q352" s="131">
        <f t="shared" si="363"/>
        <v>0.171875</v>
      </c>
      <c r="R352" s="131">
        <f t="shared" si="339"/>
        <v>0.66666666666666663</v>
      </c>
      <c r="S352" s="125">
        <f t="shared" si="340"/>
        <v>93492.272727272721</v>
      </c>
      <c r="T352" s="536"/>
      <c r="U352" s="226" t="s">
        <v>119</v>
      </c>
      <c r="V352" s="121">
        <v>1704</v>
      </c>
      <c r="W352" s="130">
        <v>1099</v>
      </c>
      <c r="X352" s="130">
        <v>87809610</v>
      </c>
      <c r="Y352" s="131">
        <f t="shared" si="364"/>
        <v>0.12740551820078833</v>
      </c>
      <c r="Z352" s="131">
        <f t="shared" si="341"/>
        <v>0.6449530516431925</v>
      </c>
      <c r="AA352" s="130">
        <f t="shared" si="342"/>
        <v>79899.554140127395</v>
      </c>
      <c r="AB352" s="536"/>
      <c r="AC352" s="226" t="s">
        <v>119</v>
      </c>
      <c r="AD352" s="121">
        <v>2037</v>
      </c>
      <c r="AE352" s="130">
        <v>1334</v>
      </c>
      <c r="AF352" s="130">
        <v>117209100</v>
      </c>
      <c r="AG352" s="131">
        <f t="shared" si="365"/>
        <v>0.1683705667045311</v>
      </c>
      <c r="AH352" s="131">
        <f t="shared" si="343"/>
        <v>0.65488463426607757</v>
      </c>
      <c r="AI352" s="125">
        <f t="shared" si="344"/>
        <v>87862.893553223388</v>
      </c>
      <c r="AJ352" s="536"/>
      <c r="AK352" s="226" t="s">
        <v>119</v>
      </c>
      <c r="AL352" s="121">
        <v>1497</v>
      </c>
      <c r="AM352" s="130">
        <v>877</v>
      </c>
      <c r="AN352" s="130">
        <v>78241920</v>
      </c>
      <c r="AO352" s="131">
        <f t="shared" si="366"/>
        <v>0.16444777798612414</v>
      </c>
      <c r="AP352" s="131">
        <f t="shared" si="345"/>
        <v>0.58583834335337337</v>
      </c>
      <c r="AQ352" s="125">
        <f t="shared" si="346"/>
        <v>89215.416191562137</v>
      </c>
      <c r="AR352" s="536"/>
      <c r="AS352" s="226" t="s">
        <v>119</v>
      </c>
      <c r="AT352" s="121">
        <v>651</v>
      </c>
      <c r="AU352" s="130">
        <v>366</v>
      </c>
      <c r="AV352" s="130">
        <v>35879900</v>
      </c>
      <c r="AW352" s="131">
        <f t="shared" si="367"/>
        <v>0.14274570982839313</v>
      </c>
      <c r="AX352" s="131">
        <f t="shared" si="347"/>
        <v>0.56221198156682028</v>
      </c>
      <c r="AY352" s="130">
        <f t="shared" si="348"/>
        <v>98032.513661202189</v>
      </c>
      <c r="AZ352" s="536"/>
      <c r="BA352" s="226" t="s">
        <v>119</v>
      </c>
      <c r="BB352" s="121">
        <v>211</v>
      </c>
      <c r="BC352" s="130">
        <v>110</v>
      </c>
      <c r="BD352" s="130">
        <v>12224020</v>
      </c>
      <c r="BE352" s="131">
        <f t="shared" si="368"/>
        <v>0.1021355617455896</v>
      </c>
      <c r="BF352" s="131">
        <f t="shared" si="349"/>
        <v>0.52132701421800953</v>
      </c>
      <c r="BG352" s="156">
        <f t="shared" si="350"/>
        <v>111127.45454545454</v>
      </c>
      <c r="BH352" s="536"/>
      <c r="BI352" s="226" t="s">
        <v>119</v>
      </c>
      <c r="BJ352" s="121">
        <f t="shared" si="351"/>
        <v>6145</v>
      </c>
      <c r="BK352" s="130">
        <f t="shared" si="334"/>
        <v>3816</v>
      </c>
      <c r="BL352" s="130">
        <f t="shared" si="335"/>
        <v>333788110</v>
      </c>
      <c r="BM352" s="131">
        <f t="shared" si="369"/>
        <v>0.14846515970898339</v>
      </c>
      <c r="BN352" s="131">
        <f t="shared" si="352"/>
        <v>0.62099267697314886</v>
      </c>
      <c r="BO352" s="130">
        <f t="shared" si="353"/>
        <v>87470.678721174001</v>
      </c>
      <c r="BP352" s="182"/>
    </row>
    <row r="353" spans="2:68" s="75" customFormat="1">
      <c r="B353" s="546"/>
      <c r="C353" s="549"/>
      <c r="D353" s="536"/>
      <c r="E353" s="226" t="s">
        <v>120</v>
      </c>
      <c r="F353" s="121">
        <v>7</v>
      </c>
      <c r="G353" s="130">
        <v>6</v>
      </c>
      <c r="H353" s="130">
        <v>364740</v>
      </c>
      <c r="I353" s="131">
        <f t="shared" si="362"/>
        <v>0.11538461538461539</v>
      </c>
      <c r="J353" s="131">
        <f t="shared" si="337"/>
        <v>0.8571428571428571</v>
      </c>
      <c r="K353" s="156">
        <f t="shared" si="338"/>
        <v>60790</v>
      </c>
      <c r="L353" s="536"/>
      <c r="M353" s="226" t="s">
        <v>120</v>
      </c>
      <c r="N353" s="121">
        <v>14</v>
      </c>
      <c r="O353" s="130">
        <v>7</v>
      </c>
      <c r="P353" s="130">
        <v>465930</v>
      </c>
      <c r="Q353" s="131">
        <f t="shared" si="363"/>
        <v>5.46875E-2</v>
      </c>
      <c r="R353" s="131">
        <f t="shared" si="339"/>
        <v>0.5</v>
      </c>
      <c r="S353" s="125">
        <f t="shared" si="340"/>
        <v>66561.428571428565</v>
      </c>
      <c r="T353" s="536"/>
      <c r="U353" s="226" t="s">
        <v>120</v>
      </c>
      <c r="V353" s="121">
        <v>656</v>
      </c>
      <c r="W353" s="130">
        <v>414</v>
      </c>
      <c r="X353" s="130">
        <v>31067650</v>
      </c>
      <c r="Y353" s="131">
        <f t="shared" si="364"/>
        <v>4.799443542777649E-2</v>
      </c>
      <c r="Z353" s="131">
        <f t="shared" si="341"/>
        <v>0.63109756097560976</v>
      </c>
      <c r="AA353" s="130">
        <f t="shared" si="342"/>
        <v>75042.632850241542</v>
      </c>
      <c r="AB353" s="536"/>
      <c r="AC353" s="226" t="s">
        <v>120</v>
      </c>
      <c r="AD353" s="121">
        <v>731</v>
      </c>
      <c r="AE353" s="130">
        <v>500</v>
      </c>
      <c r="AF353" s="130">
        <v>38672680</v>
      </c>
      <c r="AG353" s="131">
        <f t="shared" si="365"/>
        <v>6.3107408809794263E-2</v>
      </c>
      <c r="AH353" s="131">
        <f t="shared" si="343"/>
        <v>0.6839945280437757</v>
      </c>
      <c r="AI353" s="125">
        <f t="shared" si="344"/>
        <v>77345.36</v>
      </c>
      <c r="AJ353" s="536"/>
      <c r="AK353" s="226" t="s">
        <v>120</v>
      </c>
      <c r="AL353" s="121">
        <v>477</v>
      </c>
      <c r="AM353" s="130">
        <v>314</v>
      </c>
      <c r="AN353" s="130">
        <v>26682620</v>
      </c>
      <c r="AO353" s="131">
        <f t="shared" si="366"/>
        <v>5.887867991749484E-2</v>
      </c>
      <c r="AP353" s="131">
        <f t="shared" si="345"/>
        <v>0.65828092243186587</v>
      </c>
      <c r="AQ353" s="125">
        <f t="shared" si="346"/>
        <v>84976.49681528662</v>
      </c>
      <c r="AR353" s="536"/>
      <c r="AS353" s="226" t="s">
        <v>120</v>
      </c>
      <c r="AT353" s="121">
        <v>154</v>
      </c>
      <c r="AU353" s="130">
        <v>93</v>
      </c>
      <c r="AV353" s="130">
        <v>7119770</v>
      </c>
      <c r="AW353" s="131">
        <f t="shared" si="367"/>
        <v>3.6271450858034321E-2</v>
      </c>
      <c r="AX353" s="131">
        <f t="shared" si="347"/>
        <v>0.60389610389610393</v>
      </c>
      <c r="AY353" s="130">
        <f t="shared" si="348"/>
        <v>76556.666666666672</v>
      </c>
      <c r="AZ353" s="536"/>
      <c r="BA353" s="226" t="s">
        <v>120</v>
      </c>
      <c r="BB353" s="121">
        <v>44</v>
      </c>
      <c r="BC353" s="130">
        <v>19</v>
      </c>
      <c r="BD353" s="130">
        <v>2681880</v>
      </c>
      <c r="BE353" s="131">
        <f t="shared" si="368"/>
        <v>1.7641597028783658E-2</v>
      </c>
      <c r="BF353" s="131">
        <f t="shared" si="349"/>
        <v>0.43181818181818182</v>
      </c>
      <c r="BG353" s="156">
        <f t="shared" si="350"/>
        <v>141151.57894736843</v>
      </c>
      <c r="BH353" s="536"/>
      <c r="BI353" s="226" t="s">
        <v>120</v>
      </c>
      <c r="BJ353" s="121">
        <f t="shared" si="351"/>
        <v>2083</v>
      </c>
      <c r="BK353" s="130">
        <f t="shared" si="334"/>
        <v>1353</v>
      </c>
      <c r="BL353" s="130">
        <f t="shared" si="335"/>
        <v>107055270</v>
      </c>
      <c r="BM353" s="131">
        <f t="shared" si="369"/>
        <v>5.2639769676691435E-2</v>
      </c>
      <c r="BN353" s="131">
        <f t="shared" si="352"/>
        <v>0.64954392702832453</v>
      </c>
      <c r="BO353" s="130">
        <f t="shared" si="353"/>
        <v>79124.368070953438</v>
      </c>
      <c r="BP353" s="182"/>
    </row>
    <row r="354" spans="2:68" s="75" customFormat="1">
      <c r="B354" s="546"/>
      <c r="C354" s="549"/>
      <c r="D354" s="536"/>
      <c r="E354" s="226" t="s">
        <v>121</v>
      </c>
      <c r="F354" s="121">
        <v>5</v>
      </c>
      <c r="G354" s="130">
        <v>1</v>
      </c>
      <c r="H354" s="130">
        <v>77200</v>
      </c>
      <c r="I354" s="131">
        <f t="shared" si="362"/>
        <v>1.9230769230769232E-2</v>
      </c>
      <c r="J354" s="131">
        <f t="shared" si="337"/>
        <v>0.2</v>
      </c>
      <c r="K354" s="156">
        <f t="shared" si="338"/>
        <v>77200</v>
      </c>
      <c r="L354" s="536"/>
      <c r="M354" s="226" t="s">
        <v>121</v>
      </c>
      <c r="N354" s="121">
        <v>19</v>
      </c>
      <c r="O354" s="130">
        <v>11</v>
      </c>
      <c r="P354" s="130">
        <v>853450</v>
      </c>
      <c r="Q354" s="131">
        <f t="shared" si="363"/>
        <v>8.59375E-2</v>
      </c>
      <c r="R354" s="131">
        <f t="shared" si="339"/>
        <v>0.57894736842105265</v>
      </c>
      <c r="S354" s="125">
        <f t="shared" si="340"/>
        <v>77586.363636363632</v>
      </c>
      <c r="T354" s="536"/>
      <c r="U354" s="226" t="s">
        <v>121</v>
      </c>
      <c r="V354" s="121">
        <v>675</v>
      </c>
      <c r="W354" s="130">
        <v>384</v>
      </c>
      <c r="X354" s="130">
        <v>28211000</v>
      </c>
      <c r="Y354" s="131">
        <f t="shared" si="364"/>
        <v>4.4516577788082538E-2</v>
      </c>
      <c r="Z354" s="131">
        <f t="shared" si="341"/>
        <v>0.56888888888888889</v>
      </c>
      <c r="AA354" s="130">
        <f t="shared" si="342"/>
        <v>73466.145833333328</v>
      </c>
      <c r="AB354" s="536"/>
      <c r="AC354" s="226" t="s">
        <v>121</v>
      </c>
      <c r="AD354" s="121">
        <v>841</v>
      </c>
      <c r="AE354" s="130">
        <v>509</v>
      </c>
      <c r="AF354" s="130">
        <v>40196670</v>
      </c>
      <c r="AG354" s="131">
        <f t="shared" si="365"/>
        <v>6.4243342168370562E-2</v>
      </c>
      <c r="AH354" s="131">
        <f t="shared" si="343"/>
        <v>0.60523186682520813</v>
      </c>
      <c r="AI354" s="125">
        <f t="shared" si="344"/>
        <v>78971.846758349711</v>
      </c>
      <c r="AJ354" s="536"/>
      <c r="AK354" s="226" t="s">
        <v>121</v>
      </c>
      <c r="AL354" s="121">
        <v>651</v>
      </c>
      <c r="AM354" s="130">
        <v>370</v>
      </c>
      <c r="AN354" s="130">
        <v>29287910</v>
      </c>
      <c r="AO354" s="131">
        <f t="shared" si="366"/>
        <v>6.9379336208513026E-2</v>
      </c>
      <c r="AP354" s="131">
        <f t="shared" si="345"/>
        <v>0.56835637480798773</v>
      </c>
      <c r="AQ354" s="125">
        <f t="shared" si="346"/>
        <v>79156.513513513521</v>
      </c>
      <c r="AR354" s="536"/>
      <c r="AS354" s="226" t="s">
        <v>121</v>
      </c>
      <c r="AT354" s="121">
        <v>339</v>
      </c>
      <c r="AU354" s="130">
        <v>179</v>
      </c>
      <c r="AV354" s="130">
        <v>17258390</v>
      </c>
      <c r="AW354" s="131">
        <f t="shared" si="367"/>
        <v>6.9812792511700472E-2</v>
      </c>
      <c r="AX354" s="131">
        <f t="shared" si="347"/>
        <v>0.528023598820059</v>
      </c>
      <c r="AY354" s="130">
        <f t="shared" si="348"/>
        <v>96415.586592178777</v>
      </c>
      <c r="AZ354" s="536"/>
      <c r="BA354" s="226" t="s">
        <v>121</v>
      </c>
      <c r="BB354" s="121">
        <v>132</v>
      </c>
      <c r="BC354" s="130">
        <v>61</v>
      </c>
      <c r="BD354" s="130">
        <v>6478650</v>
      </c>
      <c r="BE354" s="131">
        <f t="shared" si="368"/>
        <v>5.6638811513463325E-2</v>
      </c>
      <c r="BF354" s="131">
        <f t="shared" si="349"/>
        <v>0.4621212121212121</v>
      </c>
      <c r="BG354" s="156">
        <f t="shared" si="350"/>
        <v>106207.37704918033</v>
      </c>
      <c r="BH354" s="536"/>
      <c r="BI354" s="226" t="s">
        <v>121</v>
      </c>
      <c r="BJ354" s="121">
        <f t="shared" si="351"/>
        <v>2662</v>
      </c>
      <c r="BK354" s="130">
        <f t="shared" si="334"/>
        <v>1515</v>
      </c>
      <c r="BL354" s="130">
        <f t="shared" si="335"/>
        <v>122363270</v>
      </c>
      <c r="BM354" s="131">
        <f t="shared" si="369"/>
        <v>5.8942535890752053E-2</v>
      </c>
      <c r="BN354" s="131">
        <f t="shared" si="352"/>
        <v>0.56912096168294513</v>
      </c>
      <c r="BO354" s="130">
        <f t="shared" si="353"/>
        <v>80767.834983498353</v>
      </c>
      <c r="BP354" s="182"/>
    </row>
    <row r="355" spans="2:68" s="75" customFormat="1">
      <c r="B355" s="546"/>
      <c r="C355" s="549"/>
      <c r="D355" s="536"/>
      <c r="E355" s="226" t="s">
        <v>122</v>
      </c>
      <c r="F355" s="121">
        <v>7</v>
      </c>
      <c r="G355" s="130">
        <v>6</v>
      </c>
      <c r="H355" s="130">
        <v>1130760</v>
      </c>
      <c r="I355" s="131">
        <f t="shared" si="362"/>
        <v>0.11538461538461539</v>
      </c>
      <c r="J355" s="131">
        <f t="shared" si="337"/>
        <v>0.8571428571428571</v>
      </c>
      <c r="K355" s="156">
        <f t="shared" si="338"/>
        <v>188460</v>
      </c>
      <c r="L355" s="536"/>
      <c r="M355" s="226" t="s">
        <v>122</v>
      </c>
      <c r="N355" s="121">
        <v>16</v>
      </c>
      <c r="O355" s="130">
        <v>9</v>
      </c>
      <c r="P355" s="130">
        <v>607680</v>
      </c>
      <c r="Q355" s="131">
        <f t="shared" si="363"/>
        <v>7.03125E-2</v>
      </c>
      <c r="R355" s="131">
        <f t="shared" si="339"/>
        <v>0.5625</v>
      </c>
      <c r="S355" s="125">
        <f t="shared" si="340"/>
        <v>67520</v>
      </c>
      <c r="T355" s="536"/>
      <c r="U355" s="226" t="s">
        <v>122</v>
      </c>
      <c r="V355" s="121">
        <v>411</v>
      </c>
      <c r="W355" s="130">
        <v>275</v>
      </c>
      <c r="X355" s="130">
        <v>21520780</v>
      </c>
      <c r="Y355" s="131">
        <f t="shared" si="364"/>
        <v>3.1880361697194527E-2</v>
      </c>
      <c r="Z355" s="131">
        <f t="shared" si="341"/>
        <v>0.66909975669099753</v>
      </c>
      <c r="AA355" s="130">
        <f t="shared" si="342"/>
        <v>78257.381818181821</v>
      </c>
      <c r="AB355" s="536"/>
      <c r="AC355" s="226" t="s">
        <v>122</v>
      </c>
      <c r="AD355" s="121">
        <v>471</v>
      </c>
      <c r="AE355" s="130">
        <v>299</v>
      </c>
      <c r="AF355" s="130">
        <v>26299570</v>
      </c>
      <c r="AG355" s="131">
        <f t="shared" si="365"/>
        <v>3.7738230468256972E-2</v>
      </c>
      <c r="AH355" s="131">
        <f t="shared" si="343"/>
        <v>0.63481953290870485</v>
      </c>
      <c r="AI355" s="125">
        <f t="shared" si="344"/>
        <v>87958.428093645489</v>
      </c>
      <c r="AJ355" s="536"/>
      <c r="AK355" s="226" t="s">
        <v>122</v>
      </c>
      <c r="AL355" s="121">
        <v>391</v>
      </c>
      <c r="AM355" s="130">
        <v>238</v>
      </c>
      <c r="AN355" s="130">
        <v>23016910</v>
      </c>
      <c r="AO355" s="131">
        <f t="shared" si="366"/>
        <v>4.4627789236827302E-2</v>
      </c>
      <c r="AP355" s="131">
        <f t="shared" si="345"/>
        <v>0.60869565217391308</v>
      </c>
      <c r="AQ355" s="125">
        <f t="shared" si="346"/>
        <v>96709.705882352937</v>
      </c>
      <c r="AR355" s="536"/>
      <c r="AS355" s="226" t="s">
        <v>122</v>
      </c>
      <c r="AT355" s="121">
        <v>200</v>
      </c>
      <c r="AU355" s="130">
        <v>124</v>
      </c>
      <c r="AV355" s="130">
        <v>14948770</v>
      </c>
      <c r="AW355" s="131">
        <f t="shared" si="367"/>
        <v>4.8361934477379097E-2</v>
      </c>
      <c r="AX355" s="131">
        <f t="shared" si="347"/>
        <v>0.62</v>
      </c>
      <c r="AY355" s="130">
        <f t="shared" si="348"/>
        <v>120554.59677419355</v>
      </c>
      <c r="AZ355" s="536"/>
      <c r="BA355" s="226" t="s">
        <v>122</v>
      </c>
      <c r="BB355" s="121">
        <v>72</v>
      </c>
      <c r="BC355" s="130">
        <v>40</v>
      </c>
      <c r="BD355" s="130">
        <v>5395390</v>
      </c>
      <c r="BE355" s="131">
        <f t="shared" si="368"/>
        <v>3.7140204271123488E-2</v>
      </c>
      <c r="BF355" s="131">
        <f t="shared" si="349"/>
        <v>0.55555555555555558</v>
      </c>
      <c r="BG355" s="156">
        <f t="shared" si="350"/>
        <v>134884.75</v>
      </c>
      <c r="BH355" s="536"/>
      <c r="BI355" s="226" t="s">
        <v>122</v>
      </c>
      <c r="BJ355" s="121">
        <f t="shared" si="351"/>
        <v>1568</v>
      </c>
      <c r="BK355" s="130">
        <f t="shared" si="334"/>
        <v>991</v>
      </c>
      <c r="BL355" s="130">
        <f t="shared" si="335"/>
        <v>92919860</v>
      </c>
      <c r="BM355" s="131">
        <f t="shared" si="369"/>
        <v>3.8555810605765864E-2</v>
      </c>
      <c r="BN355" s="131">
        <f t="shared" si="352"/>
        <v>0.63201530612244894</v>
      </c>
      <c r="BO355" s="130">
        <f t="shared" si="353"/>
        <v>93763.733602421795</v>
      </c>
      <c r="BP355" s="182"/>
    </row>
    <row r="356" spans="2:68" s="75" customFormat="1">
      <c r="B356" s="546"/>
      <c r="C356" s="549"/>
      <c r="D356" s="536"/>
      <c r="E356" s="226" t="s">
        <v>123</v>
      </c>
      <c r="F356" s="121">
        <v>21</v>
      </c>
      <c r="G356" s="130">
        <v>12</v>
      </c>
      <c r="H356" s="130">
        <v>1290670</v>
      </c>
      <c r="I356" s="131">
        <f t="shared" si="362"/>
        <v>0.23076923076923078</v>
      </c>
      <c r="J356" s="131">
        <f t="shared" si="337"/>
        <v>0.5714285714285714</v>
      </c>
      <c r="K356" s="156">
        <f t="shared" si="338"/>
        <v>107555.83333333333</v>
      </c>
      <c r="L356" s="536"/>
      <c r="M356" s="226" t="s">
        <v>123</v>
      </c>
      <c r="N356" s="121">
        <v>44</v>
      </c>
      <c r="O356" s="130">
        <v>28</v>
      </c>
      <c r="P356" s="130">
        <v>1968460</v>
      </c>
      <c r="Q356" s="131">
        <f t="shared" si="363"/>
        <v>0.21875</v>
      </c>
      <c r="R356" s="131">
        <f t="shared" si="339"/>
        <v>0.63636363636363635</v>
      </c>
      <c r="S356" s="125">
        <f t="shared" si="340"/>
        <v>70302.142857142855</v>
      </c>
      <c r="T356" s="536"/>
      <c r="U356" s="226" t="s">
        <v>123</v>
      </c>
      <c r="V356" s="121">
        <v>3273</v>
      </c>
      <c r="W356" s="130">
        <v>2141</v>
      </c>
      <c r="X356" s="130">
        <v>156044700</v>
      </c>
      <c r="Y356" s="131">
        <f t="shared" si="364"/>
        <v>0.24820310688615813</v>
      </c>
      <c r="Z356" s="131">
        <f t="shared" si="341"/>
        <v>0.65413993278337912</v>
      </c>
      <c r="AA356" s="130">
        <f t="shared" si="342"/>
        <v>72884.02615600187</v>
      </c>
      <c r="AB356" s="536"/>
      <c r="AC356" s="226" t="s">
        <v>123</v>
      </c>
      <c r="AD356" s="121">
        <v>3264</v>
      </c>
      <c r="AE356" s="130">
        <v>2156</v>
      </c>
      <c r="AF356" s="130">
        <v>172142490</v>
      </c>
      <c r="AG356" s="131">
        <f t="shared" si="365"/>
        <v>0.27211914678783289</v>
      </c>
      <c r="AH356" s="131">
        <f t="shared" si="343"/>
        <v>0.66053921568627449</v>
      </c>
      <c r="AI356" s="125">
        <f t="shared" si="344"/>
        <v>79843.455473098336</v>
      </c>
      <c r="AJ356" s="536"/>
      <c r="AK356" s="226" t="s">
        <v>123</v>
      </c>
      <c r="AL356" s="121">
        <v>1999</v>
      </c>
      <c r="AM356" s="130">
        <v>1178</v>
      </c>
      <c r="AN356" s="130">
        <v>94248430</v>
      </c>
      <c r="AO356" s="131">
        <f t="shared" si="366"/>
        <v>0.2208888055503469</v>
      </c>
      <c r="AP356" s="131">
        <f t="shared" si="345"/>
        <v>0.58929464732366188</v>
      </c>
      <c r="AQ356" s="125">
        <f t="shared" si="346"/>
        <v>80007.156196943979</v>
      </c>
      <c r="AR356" s="536"/>
      <c r="AS356" s="226" t="s">
        <v>123</v>
      </c>
      <c r="AT356" s="121">
        <v>759</v>
      </c>
      <c r="AU356" s="130">
        <v>456</v>
      </c>
      <c r="AV356" s="130">
        <v>40641500</v>
      </c>
      <c r="AW356" s="131">
        <f t="shared" si="367"/>
        <v>0.17784711388455537</v>
      </c>
      <c r="AX356" s="131">
        <f t="shared" si="347"/>
        <v>0.60079051383399207</v>
      </c>
      <c r="AY356" s="130">
        <f t="shared" si="348"/>
        <v>89126.096491228076</v>
      </c>
      <c r="AZ356" s="536"/>
      <c r="BA356" s="226" t="s">
        <v>123</v>
      </c>
      <c r="BB356" s="121">
        <v>189</v>
      </c>
      <c r="BC356" s="130">
        <v>100</v>
      </c>
      <c r="BD356" s="130">
        <v>10449290</v>
      </c>
      <c r="BE356" s="131">
        <f t="shared" si="368"/>
        <v>9.2850510677808723E-2</v>
      </c>
      <c r="BF356" s="131">
        <f t="shared" si="349"/>
        <v>0.52910052910052907</v>
      </c>
      <c r="BG356" s="156">
        <f t="shared" si="350"/>
        <v>104492.9</v>
      </c>
      <c r="BH356" s="536"/>
      <c r="BI356" s="226" t="s">
        <v>123</v>
      </c>
      <c r="BJ356" s="121">
        <f t="shared" si="351"/>
        <v>9549</v>
      </c>
      <c r="BK356" s="130">
        <f t="shared" si="334"/>
        <v>6071</v>
      </c>
      <c r="BL356" s="130">
        <f t="shared" si="335"/>
        <v>476785540</v>
      </c>
      <c r="BM356" s="131">
        <f t="shared" si="369"/>
        <v>0.23619810917013578</v>
      </c>
      <c r="BN356" s="131">
        <f t="shared" si="352"/>
        <v>0.63577337941145673</v>
      </c>
      <c r="BO356" s="130">
        <f t="shared" si="353"/>
        <v>78534.926700708282</v>
      </c>
      <c r="BP356" s="182"/>
    </row>
    <row r="357" spans="2:68" s="75" customFormat="1">
      <c r="B357" s="546"/>
      <c r="C357" s="549"/>
      <c r="D357" s="536"/>
      <c r="E357" s="226" t="s">
        <v>124</v>
      </c>
      <c r="F357" s="121">
        <v>6</v>
      </c>
      <c r="G357" s="130">
        <v>5</v>
      </c>
      <c r="H357" s="130">
        <v>424030</v>
      </c>
      <c r="I357" s="131">
        <f t="shared" si="362"/>
        <v>9.6153846153846159E-2</v>
      </c>
      <c r="J357" s="131">
        <f t="shared" si="337"/>
        <v>0.83333333333333337</v>
      </c>
      <c r="K357" s="156">
        <f t="shared" si="338"/>
        <v>84806</v>
      </c>
      <c r="L357" s="536"/>
      <c r="M357" s="226" t="s">
        <v>124</v>
      </c>
      <c r="N357" s="121">
        <v>13</v>
      </c>
      <c r="O357" s="130">
        <v>4</v>
      </c>
      <c r="P357" s="130">
        <v>141950</v>
      </c>
      <c r="Q357" s="131">
        <f t="shared" si="363"/>
        <v>3.125E-2</v>
      </c>
      <c r="R357" s="131">
        <f t="shared" si="339"/>
        <v>0.30769230769230771</v>
      </c>
      <c r="S357" s="125">
        <f t="shared" si="340"/>
        <v>35487.5</v>
      </c>
      <c r="T357" s="536"/>
      <c r="U357" s="226" t="s">
        <v>124</v>
      </c>
      <c r="V357" s="121">
        <v>695</v>
      </c>
      <c r="W357" s="130">
        <v>435</v>
      </c>
      <c r="X357" s="130">
        <v>31606390</v>
      </c>
      <c r="Y357" s="131">
        <f t="shared" si="364"/>
        <v>5.0428935775562254E-2</v>
      </c>
      <c r="Z357" s="131">
        <f t="shared" si="341"/>
        <v>0.62589928057553956</v>
      </c>
      <c r="AA357" s="130">
        <f t="shared" si="342"/>
        <v>72658.367816091952</v>
      </c>
      <c r="AB357" s="536"/>
      <c r="AC357" s="226" t="s">
        <v>124</v>
      </c>
      <c r="AD357" s="121">
        <v>935</v>
      </c>
      <c r="AE357" s="130">
        <v>592</v>
      </c>
      <c r="AF357" s="130">
        <v>49245520</v>
      </c>
      <c r="AG357" s="131">
        <f t="shared" si="365"/>
        <v>7.4719172030796421E-2</v>
      </c>
      <c r="AH357" s="131">
        <f t="shared" si="343"/>
        <v>0.63315508021390376</v>
      </c>
      <c r="AI357" s="125">
        <f t="shared" si="344"/>
        <v>83185</v>
      </c>
      <c r="AJ357" s="536"/>
      <c r="AK357" s="226" t="s">
        <v>124</v>
      </c>
      <c r="AL357" s="121">
        <v>769</v>
      </c>
      <c r="AM357" s="130">
        <v>445</v>
      </c>
      <c r="AN357" s="130">
        <v>38660710</v>
      </c>
      <c r="AO357" s="131">
        <f t="shared" si="366"/>
        <v>8.3442715169698103E-2</v>
      </c>
      <c r="AP357" s="131">
        <f t="shared" si="345"/>
        <v>0.57867360208062424</v>
      </c>
      <c r="AQ357" s="125">
        <f t="shared" si="346"/>
        <v>86878</v>
      </c>
      <c r="AR357" s="536"/>
      <c r="AS357" s="226" t="s">
        <v>124</v>
      </c>
      <c r="AT357" s="121">
        <v>406</v>
      </c>
      <c r="AU357" s="130">
        <v>229</v>
      </c>
      <c r="AV357" s="130">
        <v>20381720</v>
      </c>
      <c r="AW357" s="131">
        <f t="shared" si="367"/>
        <v>8.9313572542901717E-2</v>
      </c>
      <c r="AX357" s="131">
        <f t="shared" si="347"/>
        <v>0.56403940886699511</v>
      </c>
      <c r="AY357" s="130">
        <f t="shared" si="348"/>
        <v>89003.14410480349</v>
      </c>
      <c r="AZ357" s="536"/>
      <c r="BA357" s="226" t="s">
        <v>124</v>
      </c>
      <c r="BB357" s="121">
        <v>157</v>
      </c>
      <c r="BC357" s="130">
        <v>77</v>
      </c>
      <c r="BD357" s="130">
        <v>9824700</v>
      </c>
      <c r="BE357" s="131">
        <f t="shared" si="368"/>
        <v>7.1494893221912714E-2</v>
      </c>
      <c r="BF357" s="131">
        <f t="shared" si="349"/>
        <v>0.49044585987261147</v>
      </c>
      <c r="BG357" s="156">
        <f t="shared" si="350"/>
        <v>127593.50649350649</v>
      </c>
      <c r="BH357" s="536"/>
      <c r="BI357" s="226" t="s">
        <v>124</v>
      </c>
      <c r="BJ357" s="121">
        <f t="shared" si="351"/>
        <v>2981</v>
      </c>
      <c r="BK357" s="130">
        <f t="shared" si="334"/>
        <v>1787</v>
      </c>
      <c r="BL357" s="130">
        <f t="shared" si="335"/>
        <v>150285020</v>
      </c>
      <c r="BM357" s="131">
        <f t="shared" si="369"/>
        <v>6.9524958176088392E-2</v>
      </c>
      <c r="BN357" s="131">
        <f t="shared" si="352"/>
        <v>0.59946326735994637</v>
      </c>
      <c r="BO357" s="130">
        <f t="shared" si="353"/>
        <v>84099.059876888641</v>
      </c>
      <c r="BP357" s="182"/>
    </row>
    <row r="358" spans="2:68" s="75" customFormat="1">
      <c r="B358" s="546"/>
      <c r="C358" s="549"/>
      <c r="D358" s="536"/>
      <c r="E358" s="227" t="s">
        <v>117</v>
      </c>
      <c r="F358" s="121">
        <v>3</v>
      </c>
      <c r="G358" s="130">
        <v>3</v>
      </c>
      <c r="H358" s="130">
        <v>173330</v>
      </c>
      <c r="I358" s="131">
        <f t="shared" si="362"/>
        <v>5.7692307692307696E-2</v>
      </c>
      <c r="J358" s="131">
        <f t="shared" si="337"/>
        <v>1</v>
      </c>
      <c r="K358" s="156">
        <f t="shared" si="338"/>
        <v>57776.666666666664</v>
      </c>
      <c r="L358" s="536"/>
      <c r="M358" s="227" t="s">
        <v>117</v>
      </c>
      <c r="N358" s="121">
        <v>10</v>
      </c>
      <c r="O358" s="130">
        <v>5</v>
      </c>
      <c r="P358" s="130">
        <v>619730</v>
      </c>
      <c r="Q358" s="131">
        <f t="shared" si="363"/>
        <v>3.90625E-2</v>
      </c>
      <c r="R358" s="131">
        <f t="shared" si="339"/>
        <v>0.5</v>
      </c>
      <c r="S358" s="125">
        <f t="shared" si="340"/>
        <v>123946</v>
      </c>
      <c r="T358" s="536"/>
      <c r="U358" s="227" t="s">
        <v>117</v>
      </c>
      <c r="V358" s="121">
        <v>790</v>
      </c>
      <c r="W358" s="130">
        <v>458</v>
      </c>
      <c r="X358" s="130">
        <v>29483030</v>
      </c>
      <c r="Y358" s="131">
        <f t="shared" si="364"/>
        <v>5.3095293299327613E-2</v>
      </c>
      <c r="Z358" s="131">
        <f t="shared" si="341"/>
        <v>0.57974683544303796</v>
      </c>
      <c r="AA358" s="130">
        <f t="shared" si="342"/>
        <v>64373.427947598255</v>
      </c>
      <c r="AB358" s="536"/>
      <c r="AC358" s="227" t="s">
        <v>117</v>
      </c>
      <c r="AD358" s="121">
        <v>515</v>
      </c>
      <c r="AE358" s="130">
        <v>276</v>
      </c>
      <c r="AF358" s="130">
        <v>22787910</v>
      </c>
      <c r="AG358" s="131">
        <f t="shared" si="365"/>
        <v>3.483528966300644E-2</v>
      </c>
      <c r="AH358" s="131">
        <f t="shared" si="343"/>
        <v>0.53592233009708734</v>
      </c>
      <c r="AI358" s="125">
        <f t="shared" si="344"/>
        <v>82564.891304347824</v>
      </c>
      <c r="AJ358" s="536"/>
      <c r="AK358" s="227" t="s">
        <v>117</v>
      </c>
      <c r="AL358" s="121">
        <v>240</v>
      </c>
      <c r="AM358" s="130">
        <v>122</v>
      </c>
      <c r="AN358" s="130">
        <v>10128490</v>
      </c>
      <c r="AO358" s="131">
        <f t="shared" si="366"/>
        <v>2.2876429776861055E-2</v>
      </c>
      <c r="AP358" s="131">
        <f t="shared" si="345"/>
        <v>0.5083333333333333</v>
      </c>
      <c r="AQ358" s="125">
        <f t="shared" si="346"/>
        <v>83020.409836065577</v>
      </c>
      <c r="AR358" s="536"/>
      <c r="AS358" s="227" t="s">
        <v>117</v>
      </c>
      <c r="AT358" s="121">
        <v>119</v>
      </c>
      <c r="AU358" s="130">
        <v>57</v>
      </c>
      <c r="AV358" s="130">
        <v>6162250</v>
      </c>
      <c r="AW358" s="131">
        <f t="shared" si="367"/>
        <v>2.2230889235569422E-2</v>
      </c>
      <c r="AX358" s="131">
        <f t="shared" si="347"/>
        <v>0.47899159663865548</v>
      </c>
      <c r="AY358" s="130">
        <f t="shared" si="348"/>
        <v>108109.64912280702</v>
      </c>
      <c r="AZ358" s="536"/>
      <c r="BA358" s="227" t="s">
        <v>117</v>
      </c>
      <c r="BB358" s="121">
        <v>56</v>
      </c>
      <c r="BC358" s="130">
        <v>24</v>
      </c>
      <c r="BD358" s="130">
        <v>3852490</v>
      </c>
      <c r="BE358" s="131">
        <f t="shared" si="368"/>
        <v>2.2284122562674095E-2</v>
      </c>
      <c r="BF358" s="131">
        <f t="shared" si="349"/>
        <v>0.42857142857142855</v>
      </c>
      <c r="BG358" s="156">
        <f t="shared" si="350"/>
        <v>160520.41666666666</v>
      </c>
      <c r="BH358" s="536"/>
      <c r="BI358" s="227" t="s">
        <v>117</v>
      </c>
      <c r="BJ358" s="121">
        <f t="shared" si="351"/>
        <v>1733</v>
      </c>
      <c r="BK358" s="130">
        <f t="shared" si="334"/>
        <v>945</v>
      </c>
      <c r="BL358" s="130">
        <f t="shared" si="335"/>
        <v>73207230</v>
      </c>
      <c r="BM358" s="131">
        <f t="shared" si="369"/>
        <v>3.6766136248686923E-2</v>
      </c>
      <c r="BN358" s="131">
        <f t="shared" si="352"/>
        <v>0.54529717253317944</v>
      </c>
      <c r="BO358" s="130">
        <f t="shared" si="353"/>
        <v>77467.968253968254</v>
      </c>
      <c r="BP358" s="182"/>
    </row>
    <row r="359" spans="2:68" s="75" customFormat="1">
      <c r="B359" s="546">
        <v>33</v>
      </c>
      <c r="C359" s="548" t="s">
        <v>37</v>
      </c>
      <c r="D359" s="540">
        <f>BS40</f>
        <v>7</v>
      </c>
      <c r="E359" s="224" t="s">
        <v>104</v>
      </c>
      <c r="F359" s="120">
        <v>3</v>
      </c>
      <c r="G359" s="128">
        <v>2</v>
      </c>
      <c r="H359" s="128">
        <v>63970</v>
      </c>
      <c r="I359" s="129">
        <f>IFERROR(G359/$D$359,"-")</f>
        <v>0.2857142857142857</v>
      </c>
      <c r="J359" s="129">
        <f t="shared" si="337"/>
        <v>0.66666666666666663</v>
      </c>
      <c r="K359" s="155">
        <f t="shared" si="338"/>
        <v>31985</v>
      </c>
      <c r="L359" s="540">
        <f>BT40</f>
        <v>39</v>
      </c>
      <c r="M359" s="224" t="s">
        <v>104</v>
      </c>
      <c r="N359" s="120">
        <v>18</v>
      </c>
      <c r="O359" s="128">
        <v>10</v>
      </c>
      <c r="P359" s="128">
        <v>1264610</v>
      </c>
      <c r="Q359" s="129">
        <f>IFERROR(O359/$L$359,"-")</f>
        <v>0.25641025641025639</v>
      </c>
      <c r="R359" s="129">
        <f t="shared" si="339"/>
        <v>0.55555555555555558</v>
      </c>
      <c r="S359" s="124">
        <f t="shared" si="340"/>
        <v>126461</v>
      </c>
      <c r="T359" s="540">
        <f>BU40</f>
        <v>2925</v>
      </c>
      <c r="U359" s="224" t="s">
        <v>104</v>
      </c>
      <c r="V359" s="120">
        <v>1436</v>
      </c>
      <c r="W359" s="128">
        <v>885</v>
      </c>
      <c r="X359" s="128">
        <v>58329890</v>
      </c>
      <c r="Y359" s="129">
        <f>IFERROR(W359/$T$359,"-")</f>
        <v>0.30256410256410254</v>
      </c>
      <c r="Z359" s="129">
        <f t="shared" si="341"/>
        <v>0.61629526462395545</v>
      </c>
      <c r="AA359" s="128">
        <f t="shared" si="342"/>
        <v>65909.480225988707</v>
      </c>
      <c r="AB359" s="540">
        <f>BV40</f>
        <v>2315</v>
      </c>
      <c r="AC359" s="224" t="s">
        <v>104</v>
      </c>
      <c r="AD359" s="120">
        <v>1269</v>
      </c>
      <c r="AE359" s="128">
        <v>827</v>
      </c>
      <c r="AF359" s="128">
        <v>62503080</v>
      </c>
      <c r="AG359" s="129">
        <f>IFERROR(AE359/$AB$359,"-")</f>
        <v>0.35723542116630669</v>
      </c>
      <c r="AH359" s="129">
        <f t="shared" si="343"/>
        <v>0.65169424743892834</v>
      </c>
      <c r="AI359" s="124">
        <f t="shared" si="344"/>
        <v>75578.089480048366</v>
      </c>
      <c r="AJ359" s="540">
        <f>BW40</f>
        <v>1309</v>
      </c>
      <c r="AK359" s="224" t="s">
        <v>104</v>
      </c>
      <c r="AL359" s="120">
        <v>649</v>
      </c>
      <c r="AM359" s="128">
        <v>380</v>
      </c>
      <c r="AN359" s="128">
        <v>32574840</v>
      </c>
      <c r="AO359" s="129">
        <f>IFERROR(AM359/$AJ$359,"-")</f>
        <v>0.2902979373567609</v>
      </c>
      <c r="AP359" s="129">
        <f t="shared" si="345"/>
        <v>0.58551617873651773</v>
      </c>
      <c r="AQ359" s="124">
        <f t="shared" si="346"/>
        <v>85723.263157894733</v>
      </c>
      <c r="AR359" s="540">
        <f>BX40</f>
        <v>671</v>
      </c>
      <c r="AS359" s="224" t="s">
        <v>104</v>
      </c>
      <c r="AT359" s="120">
        <v>302</v>
      </c>
      <c r="AU359" s="128">
        <v>161</v>
      </c>
      <c r="AV359" s="128">
        <v>18415130</v>
      </c>
      <c r="AW359" s="129">
        <f>IFERROR(AU359/$AR$359,"-")</f>
        <v>0.23994038748137109</v>
      </c>
      <c r="AX359" s="129">
        <f t="shared" si="347"/>
        <v>0.5331125827814569</v>
      </c>
      <c r="AY359" s="128">
        <f t="shared" si="348"/>
        <v>114379.6894409938</v>
      </c>
      <c r="AZ359" s="540">
        <f>BY40</f>
        <v>289</v>
      </c>
      <c r="BA359" s="224" t="s">
        <v>104</v>
      </c>
      <c r="BB359" s="120">
        <v>90</v>
      </c>
      <c r="BC359" s="128">
        <v>48</v>
      </c>
      <c r="BD359" s="128">
        <v>6412730</v>
      </c>
      <c r="BE359" s="129">
        <f>IFERROR(BC359/$AZ$359,"-")</f>
        <v>0.16608996539792387</v>
      </c>
      <c r="BF359" s="129">
        <f t="shared" si="349"/>
        <v>0.53333333333333333</v>
      </c>
      <c r="BG359" s="155">
        <f t="shared" si="350"/>
        <v>133598.54166666666</v>
      </c>
      <c r="BH359" s="540">
        <f>BZ40</f>
        <v>7555</v>
      </c>
      <c r="BI359" s="224" t="s">
        <v>104</v>
      </c>
      <c r="BJ359" s="120">
        <f t="shared" si="351"/>
        <v>3767</v>
      </c>
      <c r="BK359" s="128">
        <f t="shared" si="334"/>
        <v>2313</v>
      </c>
      <c r="BL359" s="128">
        <f t="shared" si="335"/>
        <v>179564250</v>
      </c>
      <c r="BM359" s="129">
        <f>IFERROR(BK359/$BH$359,"-")</f>
        <v>0.30615486432825945</v>
      </c>
      <c r="BN359" s="129">
        <f t="shared" si="352"/>
        <v>0.61401645872046717</v>
      </c>
      <c r="BO359" s="128">
        <f t="shared" si="353"/>
        <v>77632.619974059664</v>
      </c>
      <c r="BP359" s="182"/>
    </row>
    <row r="360" spans="2:68" s="75" customFormat="1">
      <c r="B360" s="546"/>
      <c r="C360" s="549"/>
      <c r="D360" s="536"/>
      <c r="E360" s="225" t="s">
        <v>136</v>
      </c>
      <c r="F360" s="121">
        <v>2</v>
      </c>
      <c r="G360" s="130">
        <v>1</v>
      </c>
      <c r="H360" s="130">
        <v>44480</v>
      </c>
      <c r="I360" s="131">
        <f t="shared" ref="I360:I369" si="370">IFERROR(G360/$D$359,"-")</f>
        <v>0.14285714285714285</v>
      </c>
      <c r="J360" s="131">
        <f t="shared" si="337"/>
        <v>0.5</v>
      </c>
      <c r="K360" s="156">
        <f t="shared" si="338"/>
        <v>44480</v>
      </c>
      <c r="L360" s="536"/>
      <c r="M360" s="225" t="s">
        <v>136</v>
      </c>
      <c r="N360" s="121">
        <v>13</v>
      </c>
      <c r="O360" s="130">
        <v>5</v>
      </c>
      <c r="P360" s="130">
        <v>741740</v>
      </c>
      <c r="Q360" s="131">
        <f t="shared" ref="Q360:Q369" si="371">IFERROR(O360/$L$359,"-")</f>
        <v>0.12820512820512819</v>
      </c>
      <c r="R360" s="131">
        <f t="shared" si="339"/>
        <v>0.38461538461538464</v>
      </c>
      <c r="S360" s="125">
        <f t="shared" si="340"/>
        <v>148348</v>
      </c>
      <c r="T360" s="536"/>
      <c r="U360" s="225" t="s">
        <v>136</v>
      </c>
      <c r="V360" s="121">
        <v>1287</v>
      </c>
      <c r="W360" s="130">
        <v>799</v>
      </c>
      <c r="X360" s="130">
        <v>50262440</v>
      </c>
      <c r="Y360" s="131">
        <f t="shared" ref="Y360:Y369" si="372">IFERROR(W360/$T$359,"-")</f>
        <v>0.27316239316239316</v>
      </c>
      <c r="Z360" s="131">
        <f t="shared" si="341"/>
        <v>0.62082362082362086</v>
      </c>
      <c r="AA360" s="130">
        <f t="shared" si="342"/>
        <v>62906.683354192741</v>
      </c>
      <c r="AB360" s="536"/>
      <c r="AC360" s="225" t="s">
        <v>136</v>
      </c>
      <c r="AD360" s="121">
        <v>1037</v>
      </c>
      <c r="AE360" s="130">
        <v>661</v>
      </c>
      <c r="AF360" s="130">
        <v>50306360</v>
      </c>
      <c r="AG360" s="131">
        <f t="shared" ref="AG360:AG369" si="373">IFERROR(AE360/$AB$359,"-")</f>
        <v>0.28552915766738662</v>
      </c>
      <c r="AH360" s="131">
        <f t="shared" si="343"/>
        <v>0.63741562198649948</v>
      </c>
      <c r="AI360" s="125">
        <f t="shared" si="344"/>
        <v>76106.4447806354</v>
      </c>
      <c r="AJ360" s="536"/>
      <c r="AK360" s="225" t="s">
        <v>136</v>
      </c>
      <c r="AL360" s="121">
        <v>517</v>
      </c>
      <c r="AM360" s="130">
        <v>316</v>
      </c>
      <c r="AN360" s="130">
        <v>26577090</v>
      </c>
      <c r="AO360" s="131">
        <f t="shared" ref="AO360:AO369" si="374">IFERROR(AM360/$AJ$359,"-")</f>
        <v>0.24140565317035906</v>
      </c>
      <c r="AP360" s="131">
        <f t="shared" si="345"/>
        <v>0.61121856866537716</v>
      </c>
      <c r="AQ360" s="125">
        <f t="shared" si="346"/>
        <v>84104.715189873416</v>
      </c>
      <c r="AR360" s="536"/>
      <c r="AS360" s="225" t="s">
        <v>136</v>
      </c>
      <c r="AT360" s="121">
        <v>176</v>
      </c>
      <c r="AU360" s="130">
        <v>88</v>
      </c>
      <c r="AV360" s="130">
        <v>8250820</v>
      </c>
      <c r="AW360" s="131">
        <f t="shared" ref="AW360:AW369" si="375">IFERROR(AU360/$AR$359,"-")</f>
        <v>0.13114754098360656</v>
      </c>
      <c r="AX360" s="131">
        <f t="shared" si="347"/>
        <v>0.5</v>
      </c>
      <c r="AY360" s="130">
        <f t="shared" si="348"/>
        <v>93759.318181818177</v>
      </c>
      <c r="AZ360" s="536"/>
      <c r="BA360" s="225" t="s">
        <v>136</v>
      </c>
      <c r="BB360" s="121">
        <v>38</v>
      </c>
      <c r="BC360" s="130">
        <v>21</v>
      </c>
      <c r="BD360" s="130">
        <v>1260710</v>
      </c>
      <c r="BE360" s="131">
        <f t="shared" ref="BE360:BE369" si="376">IFERROR(BC360/$AZ$359,"-")</f>
        <v>7.2664359861591699E-2</v>
      </c>
      <c r="BF360" s="131">
        <f t="shared" si="349"/>
        <v>0.55263157894736847</v>
      </c>
      <c r="BG360" s="156">
        <f t="shared" si="350"/>
        <v>60033.809523809527</v>
      </c>
      <c r="BH360" s="536"/>
      <c r="BI360" s="225" t="s">
        <v>136</v>
      </c>
      <c r="BJ360" s="121">
        <f t="shared" si="351"/>
        <v>3070</v>
      </c>
      <c r="BK360" s="130">
        <f t="shared" si="334"/>
        <v>1891</v>
      </c>
      <c r="BL360" s="130">
        <f t="shared" si="335"/>
        <v>137443640</v>
      </c>
      <c r="BM360" s="131">
        <f t="shared" ref="BM360:BM369" si="377">IFERROR(BK360/$BH$359,"-")</f>
        <v>0.25029781601588352</v>
      </c>
      <c r="BN360" s="131">
        <f t="shared" si="352"/>
        <v>0.61596091205211723</v>
      </c>
      <c r="BO360" s="130">
        <f t="shared" si="353"/>
        <v>72683.046007403493</v>
      </c>
      <c r="BP360" s="182"/>
    </row>
    <row r="361" spans="2:68" s="75" customFormat="1">
      <c r="B361" s="546"/>
      <c r="C361" s="549"/>
      <c r="D361" s="536"/>
      <c r="E361" s="226" t="s">
        <v>103</v>
      </c>
      <c r="F361" s="121">
        <v>3</v>
      </c>
      <c r="G361" s="130">
        <v>2</v>
      </c>
      <c r="H361" s="130">
        <v>62120</v>
      </c>
      <c r="I361" s="131">
        <f t="shared" si="370"/>
        <v>0.2857142857142857</v>
      </c>
      <c r="J361" s="131">
        <f t="shared" si="337"/>
        <v>0.66666666666666663</v>
      </c>
      <c r="K361" s="156">
        <f t="shared" si="338"/>
        <v>31060</v>
      </c>
      <c r="L361" s="536"/>
      <c r="M361" s="226" t="s">
        <v>103</v>
      </c>
      <c r="N361" s="121">
        <v>22</v>
      </c>
      <c r="O361" s="130">
        <v>12</v>
      </c>
      <c r="P361" s="130">
        <v>1038080</v>
      </c>
      <c r="Q361" s="131">
        <f t="shared" si="371"/>
        <v>0.30769230769230771</v>
      </c>
      <c r="R361" s="131">
        <f t="shared" si="339"/>
        <v>0.54545454545454541</v>
      </c>
      <c r="S361" s="125">
        <f t="shared" si="340"/>
        <v>86506.666666666672</v>
      </c>
      <c r="T361" s="536"/>
      <c r="U361" s="226" t="s">
        <v>103</v>
      </c>
      <c r="V361" s="121">
        <v>1842</v>
      </c>
      <c r="W361" s="130">
        <v>1096</v>
      </c>
      <c r="X361" s="130">
        <v>72723250</v>
      </c>
      <c r="Y361" s="131">
        <f t="shared" si="372"/>
        <v>0.37470085470085468</v>
      </c>
      <c r="Z361" s="131">
        <f t="shared" si="341"/>
        <v>0.59500542888165042</v>
      </c>
      <c r="AA361" s="130">
        <f t="shared" si="342"/>
        <v>66353.330291970808</v>
      </c>
      <c r="AB361" s="536"/>
      <c r="AC361" s="226" t="s">
        <v>103</v>
      </c>
      <c r="AD361" s="121">
        <v>1587</v>
      </c>
      <c r="AE361" s="130">
        <v>1022</v>
      </c>
      <c r="AF361" s="130">
        <v>75620370</v>
      </c>
      <c r="AG361" s="131">
        <f t="shared" si="373"/>
        <v>0.44146868250539956</v>
      </c>
      <c r="AH361" s="131">
        <f t="shared" si="343"/>
        <v>0.64398235664776304</v>
      </c>
      <c r="AI361" s="125">
        <f t="shared" si="344"/>
        <v>73992.534246575349</v>
      </c>
      <c r="AJ361" s="536"/>
      <c r="AK361" s="226" t="s">
        <v>103</v>
      </c>
      <c r="AL361" s="121">
        <v>872</v>
      </c>
      <c r="AM361" s="130">
        <v>498</v>
      </c>
      <c r="AN361" s="130">
        <v>45111440</v>
      </c>
      <c r="AO361" s="131">
        <f t="shared" si="374"/>
        <v>0.38044308632543927</v>
      </c>
      <c r="AP361" s="131">
        <f t="shared" si="345"/>
        <v>0.57110091743119262</v>
      </c>
      <c r="AQ361" s="125">
        <f t="shared" si="346"/>
        <v>90585.22088353413</v>
      </c>
      <c r="AR361" s="536"/>
      <c r="AS361" s="226" t="s">
        <v>103</v>
      </c>
      <c r="AT361" s="121">
        <v>438</v>
      </c>
      <c r="AU361" s="130">
        <v>238</v>
      </c>
      <c r="AV361" s="130">
        <v>26754580</v>
      </c>
      <c r="AW361" s="131">
        <f t="shared" si="375"/>
        <v>0.35469448584202684</v>
      </c>
      <c r="AX361" s="131">
        <f t="shared" si="347"/>
        <v>0.54337899543378998</v>
      </c>
      <c r="AY361" s="130">
        <f t="shared" si="348"/>
        <v>112414.20168067227</v>
      </c>
      <c r="AZ361" s="536"/>
      <c r="BA361" s="226" t="s">
        <v>103</v>
      </c>
      <c r="BB361" s="121">
        <v>141</v>
      </c>
      <c r="BC361" s="130">
        <v>77</v>
      </c>
      <c r="BD361" s="130">
        <v>8945680</v>
      </c>
      <c r="BE361" s="131">
        <f t="shared" si="376"/>
        <v>0.26643598615916952</v>
      </c>
      <c r="BF361" s="131">
        <f t="shared" si="349"/>
        <v>0.54609929078014185</v>
      </c>
      <c r="BG361" s="156">
        <f t="shared" si="350"/>
        <v>116177.66233766233</v>
      </c>
      <c r="BH361" s="536"/>
      <c r="BI361" s="226" t="s">
        <v>103</v>
      </c>
      <c r="BJ361" s="121">
        <f t="shared" si="351"/>
        <v>4905</v>
      </c>
      <c r="BK361" s="130">
        <f t="shared" si="334"/>
        <v>2945</v>
      </c>
      <c r="BL361" s="130">
        <f t="shared" si="335"/>
        <v>230255520</v>
      </c>
      <c r="BM361" s="131">
        <f t="shared" si="377"/>
        <v>0.38980807412309726</v>
      </c>
      <c r="BN361" s="131">
        <f t="shared" si="352"/>
        <v>0.60040774719673806</v>
      </c>
      <c r="BO361" s="130">
        <f t="shared" si="353"/>
        <v>78185.235993208829</v>
      </c>
      <c r="BP361" s="182"/>
    </row>
    <row r="362" spans="2:68" s="75" customFormat="1">
      <c r="B362" s="546"/>
      <c r="C362" s="549"/>
      <c r="D362" s="536"/>
      <c r="E362" s="226" t="s">
        <v>106</v>
      </c>
      <c r="F362" s="121">
        <v>1</v>
      </c>
      <c r="G362" s="130">
        <v>0</v>
      </c>
      <c r="H362" s="130">
        <v>0</v>
      </c>
      <c r="I362" s="131">
        <f t="shared" si="370"/>
        <v>0</v>
      </c>
      <c r="J362" s="131">
        <f t="shared" si="337"/>
        <v>0</v>
      </c>
      <c r="K362" s="156" t="str">
        <f t="shared" si="338"/>
        <v>-</v>
      </c>
      <c r="L362" s="536"/>
      <c r="M362" s="226" t="s">
        <v>106</v>
      </c>
      <c r="N362" s="121">
        <v>7</v>
      </c>
      <c r="O362" s="130">
        <v>5</v>
      </c>
      <c r="P362" s="130">
        <v>694470</v>
      </c>
      <c r="Q362" s="131">
        <f t="shared" si="371"/>
        <v>0.12820512820512819</v>
      </c>
      <c r="R362" s="131">
        <f t="shared" si="339"/>
        <v>0.7142857142857143</v>
      </c>
      <c r="S362" s="125">
        <f t="shared" si="340"/>
        <v>138894</v>
      </c>
      <c r="T362" s="536"/>
      <c r="U362" s="226" t="s">
        <v>106</v>
      </c>
      <c r="V362" s="121">
        <v>574</v>
      </c>
      <c r="W362" s="130">
        <v>339</v>
      </c>
      <c r="X362" s="130">
        <v>24682370</v>
      </c>
      <c r="Y362" s="131">
        <f t="shared" si="372"/>
        <v>0.1158974358974359</v>
      </c>
      <c r="Z362" s="131">
        <f t="shared" si="341"/>
        <v>0.59059233449477355</v>
      </c>
      <c r="AA362" s="130">
        <f t="shared" si="342"/>
        <v>72809.35103244838</v>
      </c>
      <c r="AB362" s="536"/>
      <c r="AC362" s="226" t="s">
        <v>106</v>
      </c>
      <c r="AD362" s="121">
        <v>594</v>
      </c>
      <c r="AE362" s="130">
        <v>366</v>
      </c>
      <c r="AF362" s="130">
        <v>27469490</v>
      </c>
      <c r="AG362" s="131">
        <f t="shared" si="373"/>
        <v>0.15809935205183584</v>
      </c>
      <c r="AH362" s="131">
        <f t="shared" si="343"/>
        <v>0.61616161616161613</v>
      </c>
      <c r="AI362" s="125">
        <f t="shared" si="344"/>
        <v>75053.251366120225</v>
      </c>
      <c r="AJ362" s="536"/>
      <c r="AK362" s="226" t="s">
        <v>106</v>
      </c>
      <c r="AL362" s="121">
        <v>366</v>
      </c>
      <c r="AM362" s="130">
        <v>225</v>
      </c>
      <c r="AN362" s="130">
        <v>17135970</v>
      </c>
      <c r="AO362" s="131">
        <f t="shared" si="374"/>
        <v>0.17188693659281895</v>
      </c>
      <c r="AP362" s="131">
        <f t="shared" si="345"/>
        <v>0.61475409836065575</v>
      </c>
      <c r="AQ362" s="125">
        <f t="shared" si="346"/>
        <v>76159.866666666669</v>
      </c>
      <c r="AR362" s="536"/>
      <c r="AS362" s="226" t="s">
        <v>106</v>
      </c>
      <c r="AT362" s="121">
        <v>186</v>
      </c>
      <c r="AU362" s="130">
        <v>107</v>
      </c>
      <c r="AV362" s="130">
        <v>13092590</v>
      </c>
      <c r="AW362" s="131">
        <f t="shared" si="375"/>
        <v>0.15946348733233978</v>
      </c>
      <c r="AX362" s="131">
        <f t="shared" si="347"/>
        <v>0.57526881720430112</v>
      </c>
      <c r="AY362" s="130">
        <f t="shared" si="348"/>
        <v>122360.65420560748</v>
      </c>
      <c r="AZ362" s="536"/>
      <c r="BA362" s="226" t="s">
        <v>106</v>
      </c>
      <c r="BB362" s="121">
        <v>71</v>
      </c>
      <c r="BC362" s="130">
        <v>40</v>
      </c>
      <c r="BD362" s="130">
        <v>3524050</v>
      </c>
      <c r="BE362" s="131">
        <f t="shared" si="376"/>
        <v>0.13840830449826991</v>
      </c>
      <c r="BF362" s="131">
        <f t="shared" si="349"/>
        <v>0.56338028169014087</v>
      </c>
      <c r="BG362" s="156">
        <f t="shared" si="350"/>
        <v>88101.25</v>
      </c>
      <c r="BH362" s="536"/>
      <c r="BI362" s="226" t="s">
        <v>106</v>
      </c>
      <c r="BJ362" s="121">
        <f t="shared" si="351"/>
        <v>1799</v>
      </c>
      <c r="BK362" s="130">
        <f t="shared" si="334"/>
        <v>1082</v>
      </c>
      <c r="BL362" s="130">
        <f t="shared" si="335"/>
        <v>86598940</v>
      </c>
      <c r="BM362" s="131">
        <f t="shared" si="377"/>
        <v>0.14321641297154203</v>
      </c>
      <c r="BN362" s="131">
        <f t="shared" si="352"/>
        <v>0.60144524735964422</v>
      </c>
      <c r="BO362" s="130">
        <f t="shared" si="353"/>
        <v>80035.988909426989</v>
      </c>
      <c r="BP362" s="182"/>
    </row>
    <row r="363" spans="2:68" s="75" customFormat="1">
      <c r="B363" s="546"/>
      <c r="C363" s="549"/>
      <c r="D363" s="536"/>
      <c r="E363" s="226" t="s">
        <v>119</v>
      </c>
      <c r="F363" s="121">
        <v>1</v>
      </c>
      <c r="G363" s="130">
        <v>0</v>
      </c>
      <c r="H363" s="130">
        <v>0</v>
      </c>
      <c r="I363" s="131">
        <f t="shared" si="370"/>
        <v>0</v>
      </c>
      <c r="J363" s="131">
        <f t="shared" si="337"/>
        <v>0</v>
      </c>
      <c r="K363" s="156" t="str">
        <f t="shared" si="338"/>
        <v>-</v>
      </c>
      <c r="L363" s="536"/>
      <c r="M363" s="226" t="s">
        <v>119</v>
      </c>
      <c r="N363" s="121">
        <v>12</v>
      </c>
      <c r="O363" s="130">
        <v>7</v>
      </c>
      <c r="P363" s="130">
        <v>610370</v>
      </c>
      <c r="Q363" s="131">
        <f t="shared" si="371"/>
        <v>0.17948717948717949</v>
      </c>
      <c r="R363" s="131">
        <f t="shared" si="339"/>
        <v>0.58333333333333337</v>
      </c>
      <c r="S363" s="125">
        <f t="shared" si="340"/>
        <v>87195.71428571429</v>
      </c>
      <c r="T363" s="536"/>
      <c r="U363" s="226" t="s">
        <v>119</v>
      </c>
      <c r="V363" s="121">
        <v>629</v>
      </c>
      <c r="W363" s="130">
        <v>401</v>
      </c>
      <c r="X363" s="130">
        <v>27189520</v>
      </c>
      <c r="Y363" s="131">
        <f t="shared" si="372"/>
        <v>0.13709401709401708</v>
      </c>
      <c r="Z363" s="131">
        <f t="shared" si="341"/>
        <v>0.63751987281399047</v>
      </c>
      <c r="AA363" s="130">
        <f t="shared" si="342"/>
        <v>67804.289276807976</v>
      </c>
      <c r="AB363" s="536"/>
      <c r="AC363" s="226" t="s">
        <v>119</v>
      </c>
      <c r="AD363" s="121">
        <v>616</v>
      </c>
      <c r="AE363" s="130">
        <v>401</v>
      </c>
      <c r="AF363" s="130">
        <v>28790010</v>
      </c>
      <c r="AG363" s="131">
        <f t="shared" si="373"/>
        <v>0.1732181425485961</v>
      </c>
      <c r="AH363" s="131">
        <f t="shared" si="343"/>
        <v>0.65097402597402598</v>
      </c>
      <c r="AI363" s="125">
        <f t="shared" si="344"/>
        <v>71795.536159601004</v>
      </c>
      <c r="AJ363" s="536"/>
      <c r="AK363" s="226" t="s">
        <v>119</v>
      </c>
      <c r="AL363" s="121">
        <v>386</v>
      </c>
      <c r="AM363" s="130">
        <v>234</v>
      </c>
      <c r="AN363" s="130">
        <v>19619650</v>
      </c>
      <c r="AO363" s="131">
        <f t="shared" si="374"/>
        <v>0.1787624140565317</v>
      </c>
      <c r="AP363" s="131">
        <f t="shared" si="345"/>
        <v>0.60621761658031093</v>
      </c>
      <c r="AQ363" s="125">
        <f t="shared" si="346"/>
        <v>83844.658119658125</v>
      </c>
      <c r="AR363" s="536"/>
      <c r="AS363" s="226" t="s">
        <v>119</v>
      </c>
      <c r="AT363" s="121">
        <v>191</v>
      </c>
      <c r="AU363" s="130">
        <v>109</v>
      </c>
      <c r="AV363" s="130">
        <v>13112020</v>
      </c>
      <c r="AW363" s="131">
        <f t="shared" si="375"/>
        <v>0.16244411326378538</v>
      </c>
      <c r="AX363" s="131">
        <f t="shared" si="347"/>
        <v>0.5706806282722513</v>
      </c>
      <c r="AY363" s="130">
        <f t="shared" si="348"/>
        <v>120293.76146788991</v>
      </c>
      <c r="AZ363" s="536"/>
      <c r="BA363" s="226" t="s">
        <v>119</v>
      </c>
      <c r="BB363" s="121">
        <v>64</v>
      </c>
      <c r="BC363" s="130">
        <v>38</v>
      </c>
      <c r="BD363" s="130">
        <v>4232150</v>
      </c>
      <c r="BE363" s="131">
        <f t="shared" si="376"/>
        <v>0.13148788927335639</v>
      </c>
      <c r="BF363" s="131">
        <f t="shared" si="349"/>
        <v>0.59375</v>
      </c>
      <c r="BG363" s="156">
        <f t="shared" si="350"/>
        <v>111372.36842105263</v>
      </c>
      <c r="BH363" s="536"/>
      <c r="BI363" s="226" t="s">
        <v>119</v>
      </c>
      <c r="BJ363" s="121">
        <f t="shared" si="351"/>
        <v>1899</v>
      </c>
      <c r="BK363" s="130">
        <f t="shared" si="334"/>
        <v>1190</v>
      </c>
      <c r="BL363" s="130">
        <f t="shared" si="335"/>
        <v>93553720</v>
      </c>
      <c r="BM363" s="131">
        <f t="shared" si="377"/>
        <v>0.15751158173395102</v>
      </c>
      <c r="BN363" s="131">
        <f t="shared" si="352"/>
        <v>0.62664560294892047</v>
      </c>
      <c r="BO363" s="130">
        <f t="shared" si="353"/>
        <v>78616.571428571435</v>
      </c>
      <c r="BP363" s="182"/>
    </row>
    <row r="364" spans="2:68" s="75" customFormat="1">
      <c r="B364" s="546"/>
      <c r="C364" s="549"/>
      <c r="D364" s="536"/>
      <c r="E364" s="226" t="s">
        <v>120</v>
      </c>
      <c r="F364" s="121">
        <v>1</v>
      </c>
      <c r="G364" s="130">
        <v>0</v>
      </c>
      <c r="H364" s="130">
        <v>0</v>
      </c>
      <c r="I364" s="131">
        <f t="shared" si="370"/>
        <v>0</v>
      </c>
      <c r="J364" s="131">
        <f t="shared" si="337"/>
        <v>0</v>
      </c>
      <c r="K364" s="156" t="str">
        <f t="shared" si="338"/>
        <v>-</v>
      </c>
      <c r="L364" s="536"/>
      <c r="M364" s="226" t="s">
        <v>120</v>
      </c>
      <c r="N364" s="121">
        <v>5</v>
      </c>
      <c r="O364" s="130">
        <v>3</v>
      </c>
      <c r="P364" s="130">
        <v>274150</v>
      </c>
      <c r="Q364" s="131">
        <f t="shared" si="371"/>
        <v>7.6923076923076927E-2</v>
      </c>
      <c r="R364" s="131">
        <f t="shared" si="339"/>
        <v>0.6</v>
      </c>
      <c r="S364" s="125">
        <f t="shared" si="340"/>
        <v>91383.333333333328</v>
      </c>
      <c r="T364" s="536"/>
      <c r="U364" s="226" t="s">
        <v>120</v>
      </c>
      <c r="V364" s="121">
        <v>317</v>
      </c>
      <c r="W364" s="130">
        <v>205</v>
      </c>
      <c r="X364" s="130">
        <v>12778700</v>
      </c>
      <c r="Y364" s="131">
        <f t="shared" si="372"/>
        <v>7.0085470085470086E-2</v>
      </c>
      <c r="Z364" s="131">
        <f t="shared" si="341"/>
        <v>0.64668769716088326</v>
      </c>
      <c r="AA364" s="130">
        <f t="shared" si="342"/>
        <v>62335.121951219509</v>
      </c>
      <c r="AB364" s="536"/>
      <c r="AC364" s="226" t="s">
        <v>120</v>
      </c>
      <c r="AD364" s="121">
        <v>264</v>
      </c>
      <c r="AE364" s="130">
        <v>191</v>
      </c>
      <c r="AF364" s="130">
        <v>14340460</v>
      </c>
      <c r="AG364" s="131">
        <f t="shared" si="373"/>
        <v>8.2505399568034557E-2</v>
      </c>
      <c r="AH364" s="131">
        <f t="shared" si="343"/>
        <v>0.72348484848484851</v>
      </c>
      <c r="AI364" s="125">
        <f t="shared" si="344"/>
        <v>75080.94240837697</v>
      </c>
      <c r="AJ364" s="536"/>
      <c r="AK364" s="226" t="s">
        <v>120</v>
      </c>
      <c r="AL364" s="121">
        <v>138</v>
      </c>
      <c r="AM364" s="130">
        <v>88</v>
      </c>
      <c r="AN364" s="130">
        <v>6709490</v>
      </c>
      <c r="AO364" s="131">
        <f t="shared" si="374"/>
        <v>6.7226890756302518E-2</v>
      </c>
      <c r="AP364" s="131">
        <f t="shared" si="345"/>
        <v>0.6376811594202898</v>
      </c>
      <c r="AQ364" s="125">
        <f t="shared" si="346"/>
        <v>76244.204545454544</v>
      </c>
      <c r="AR364" s="536"/>
      <c r="AS364" s="226" t="s">
        <v>120</v>
      </c>
      <c r="AT364" s="121">
        <v>59</v>
      </c>
      <c r="AU364" s="130">
        <v>35</v>
      </c>
      <c r="AV364" s="130">
        <v>3434580</v>
      </c>
      <c r="AW364" s="131">
        <f t="shared" si="375"/>
        <v>5.216095380029806E-2</v>
      </c>
      <c r="AX364" s="131">
        <f t="shared" si="347"/>
        <v>0.59322033898305082</v>
      </c>
      <c r="AY364" s="130">
        <f t="shared" si="348"/>
        <v>98130.857142857145</v>
      </c>
      <c r="AZ364" s="536"/>
      <c r="BA364" s="226" t="s">
        <v>120</v>
      </c>
      <c r="BB364" s="121">
        <v>5</v>
      </c>
      <c r="BC364" s="130">
        <v>2</v>
      </c>
      <c r="BD364" s="130">
        <v>18080</v>
      </c>
      <c r="BE364" s="131">
        <f t="shared" si="376"/>
        <v>6.920415224913495E-3</v>
      </c>
      <c r="BF364" s="131">
        <f t="shared" si="349"/>
        <v>0.4</v>
      </c>
      <c r="BG364" s="156">
        <f t="shared" si="350"/>
        <v>9040</v>
      </c>
      <c r="BH364" s="536"/>
      <c r="BI364" s="226" t="s">
        <v>120</v>
      </c>
      <c r="BJ364" s="121">
        <f t="shared" si="351"/>
        <v>789</v>
      </c>
      <c r="BK364" s="130">
        <f t="shared" si="334"/>
        <v>524</v>
      </c>
      <c r="BL364" s="130">
        <f t="shared" si="335"/>
        <v>37555460</v>
      </c>
      <c r="BM364" s="131">
        <f t="shared" si="377"/>
        <v>6.935804103242886E-2</v>
      </c>
      <c r="BN364" s="131">
        <f t="shared" si="352"/>
        <v>0.66413181242078578</v>
      </c>
      <c r="BO364" s="130">
        <f t="shared" si="353"/>
        <v>71670.725190839701</v>
      </c>
      <c r="BP364" s="182"/>
    </row>
    <row r="365" spans="2:68" s="75" customFormat="1">
      <c r="B365" s="546"/>
      <c r="C365" s="549"/>
      <c r="D365" s="536"/>
      <c r="E365" s="226" t="s">
        <v>121</v>
      </c>
      <c r="F365" s="121">
        <v>2</v>
      </c>
      <c r="G365" s="130">
        <v>1</v>
      </c>
      <c r="H365" s="130">
        <v>44480</v>
      </c>
      <c r="I365" s="131">
        <f t="shared" si="370"/>
        <v>0.14285714285714285</v>
      </c>
      <c r="J365" s="131">
        <f t="shared" si="337"/>
        <v>0.5</v>
      </c>
      <c r="K365" s="156">
        <f t="shared" si="338"/>
        <v>44480</v>
      </c>
      <c r="L365" s="536"/>
      <c r="M365" s="226" t="s">
        <v>121</v>
      </c>
      <c r="N365" s="121">
        <v>3</v>
      </c>
      <c r="O365" s="130">
        <v>0</v>
      </c>
      <c r="P365" s="130">
        <v>0</v>
      </c>
      <c r="Q365" s="131">
        <f t="shared" si="371"/>
        <v>0</v>
      </c>
      <c r="R365" s="131">
        <f t="shared" si="339"/>
        <v>0</v>
      </c>
      <c r="S365" s="125" t="str">
        <f t="shared" si="340"/>
        <v>-</v>
      </c>
      <c r="T365" s="536"/>
      <c r="U365" s="226" t="s">
        <v>121</v>
      </c>
      <c r="V365" s="121">
        <v>182</v>
      </c>
      <c r="W365" s="130">
        <v>103</v>
      </c>
      <c r="X365" s="130">
        <v>6534570</v>
      </c>
      <c r="Y365" s="131">
        <f t="shared" si="372"/>
        <v>3.5213675213675216E-2</v>
      </c>
      <c r="Z365" s="131">
        <f t="shared" si="341"/>
        <v>0.56593406593406592</v>
      </c>
      <c r="AA365" s="130">
        <f t="shared" si="342"/>
        <v>63442.427184466018</v>
      </c>
      <c r="AB365" s="536"/>
      <c r="AC365" s="226" t="s">
        <v>121</v>
      </c>
      <c r="AD365" s="121">
        <v>201</v>
      </c>
      <c r="AE365" s="130">
        <v>119</v>
      </c>
      <c r="AF365" s="130">
        <v>8863680</v>
      </c>
      <c r="AG365" s="131">
        <f t="shared" si="373"/>
        <v>5.1403887688984878E-2</v>
      </c>
      <c r="AH365" s="131">
        <f t="shared" si="343"/>
        <v>0.59203980099502485</v>
      </c>
      <c r="AI365" s="125">
        <f t="shared" si="344"/>
        <v>74484.705882352937</v>
      </c>
      <c r="AJ365" s="536"/>
      <c r="AK365" s="226" t="s">
        <v>121</v>
      </c>
      <c r="AL365" s="121">
        <v>136</v>
      </c>
      <c r="AM365" s="130">
        <v>76</v>
      </c>
      <c r="AN365" s="130">
        <v>7120530</v>
      </c>
      <c r="AO365" s="131">
        <f t="shared" si="374"/>
        <v>5.8059587471352175E-2</v>
      </c>
      <c r="AP365" s="131">
        <f t="shared" si="345"/>
        <v>0.55882352941176472</v>
      </c>
      <c r="AQ365" s="125">
        <f t="shared" si="346"/>
        <v>93691.18421052632</v>
      </c>
      <c r="AR365" s="536"/>
      <c r="AS365" s="226" t="s">
        <v>121</v>
      </c>
      <c r="AT365" s="121">
        <v>79</v>
      </c>
      <c r="AU365" s="130">
        <v>33</v>
      </c>
      <c r="AV365" s="130">
        <v>3002320</v>
      </c>
      <c r="AW365" s="131">
        <f t="shared" si="375"/>
        <v>4.9180327868852458E-2</v>
      </c>
      <c r="AX365" s="131">
        <f t="shared" si="347"/>
        <v>0.41772151898734178</v>
      </c>
      <c r="AY365" s="130">
        <f t="shared" si="348"/>
        <v>90979.393939393936</v>
      </c>
      <c r="AZ365" s="536"/>
      <c r="BA365" s="226" t="s">
        <v>121</v>
      </c>
      <c r="BB365" s="121">
        <v>31</v>
      </c>
      <c r="BC365" s="130">
        <v>19</v>
      </c>
      <c r="BD365" s="130">
        <v>1941380</v>
      </c>
      <c r="BE365" s="131">
        <f t="shared" si="376"/>
        <v>6.5743944636678195E-2</v>
      </c>
      <c r="BF365" s="131">
        <f t="shared" si="349"/>
        <v>0.61290322580645162</v>
      </c>
      <c r="BG365" s="156">
        <f t="shared" si="350"/>
        <v>102177.89473684211</v>
      </c>
      <c r="BH365" s="536"/>
      <c r="BI365" s="226" t="s">
        <v>121</v>
      </c>
      <c r="BJ365" s="121">
        <f t="shared" si="351"/>
        <v>634</v>
      </c>
      <c r="BK365" s="130">
        <f t="shared" si="334"/>
        <v>351</v>
      </c>
      <c r="BL365" s="130">
        <f t="shared" si="335"/>
        <v>27506960</v>
      </c>
      <c r="BM365" s="131">
        <f t="shared" si="377"/>
        <v>4.6459298477829251E-2</v>
      </c>
      <c r="BN365" s="131">
        <f t="shared" si="352"/>
        <v>0.55362776025236593</v>
      </c>
      <c r="BO365" s="130">
        <f t="shared" si="353"/>
        <v>78367.407407407401</v>
      </c>
      <c r="BP365" s="182"/>
    </row>
    <row r="366" spans="2:68" s="75" customFormat="1">
      <c r="B366" s="546"/>
      <c r="C366" s="549"/>
      <c r="D366" s="536"/>
      <c r="E366" s="226" t="s">
        <v>122</v>
      </c>
      <c r="F366" s="121">
        <v>1</v>
      </c>
      <c r="G366" s="130">
        <v>1</v>
      </c>
      <c r="H366" s="130">
        <v>44480</v>
      </c>
      <c r="I366" s="131">
        <f t="shared" si="370"/>
        <v>0.14285714285714285</v>
      </c>
      <c r="J366" s="131">
        <f t="shared" si="337"/>
        <v>1</v>
      </c>
      <c r="K366" s="156">
        <f t="shared" si="338"/>
        <v>44480</v>
      </c>
      <c r="L366" s="536"/>
      <c r="M366" s="226" t="s">
        <v>122</v>
      </c>
      <c r="N366" s="121">
        <v>3</v>
      </c>
      <c r="O366" s="130">
        <v>2</v>
      </c>
      <c r="P366" s="130">
        <v>232310</v>
      </c>
      <c r="Q366" s="131">
        <f t="shared" si="371"/>
        <v>5.128205128205128E-2</v>
      </c>
      <c r="R366" s="131">
        <f t="shared" si="339"/>
        <v>0.66666666666666663</v>
      </c>
      <c r="S366" s="125">
        <f t="shared" si="340"/>
        <v>116155</v>
      </c>
      <c r="T366" s="536"/>
      <c r="U366" s="226" t="s">
        <v>122</v>
      </c>
      <c r="V366" s="121">
        <v>151</v>
      </c>
      <c r="W366" s="130">
        <v>94</v>
      </c>
      <c r="X366" s="130">
        <v>8258620</v>
      </c>
      <c r="Y366" s="131">
        <f t="shared" si="372"/>
        <v>3.2136752136752135E-2</v>
      </c>
      <c r="Z366" s="131">
        <f t="shared" si="341"/>
        <v>0.62251655629139069</v>
      </c>
      <c r="AA366" s="130">
        <f t="shared" si="342"/>
        <v>87857.659574468082</v>
      </c>
      <c r="AB366" s="536"/>
      <c r="AC366" s="226" t="s">
        <v>122</v>
      </c>
      <c r="AD366" s="121">
        <v>158</v>
      </c>
      <c r="AE366" s="130">
        <v>104</v>
      </c>
      <c r="AF366" s="130">
        <v>10322020</v>
      </c>
      <c r="AG366" s="131">
        <f t="shared" si="373"/>
        <v>4.4924406047516199E-2</v>
      </c>
      <c r="AH366" s="131">
        <f t="shared" si="343"/>
        <v>0.65822784810126578</v>
      </c>
      <c r="AI366" s="125">
        <f t="shared" si="344"/>
        <v>99250.192307692312</v>
      </c>
      <c r="AJ366" s="536"/>
      <c r="AK366" s="226" t="s">
        <v>122</v>
      </c>
      <c r="AL366" s="121">
        <v>76</v>
      </c>
      <c r="AM366" s="130">
        <v>51</v>
      </c>
      <c r="AN366" s="130">
        <v>5726520</v>
      </c>
      <c r="AO366" s="131">
        <f t="shared" si="374"/>
        <v>3.896103896103896E-2</v>
      </c>
      <c r="AP366" s="131">
        <f t="shared" si="345"/>
        <v>0.67105263157894735</v>
      </c>
      <c r="AQ366" s="125">
        <f t="shared" si="346"/>
        <v>112284.70588235294</v>
      </c>
      <c r="AR366" s="536"/>
      <c r="AS366" s="226" t="s">
        <v>122</v>
      </c>
      <c r="AT366" s="121">
        <v>56</v>
      </c>
      <c r="AU366" s="130">
        <v>34</v>
      </c>
      <c r="AV366" s="130">
        <v>5810110</v>
      </c>
      <c r="AW366" s="131">
        <f t="shared" si="375"/>
        <v>5.0670640834575259E-2</v>
      </c>
      <c r="AX366" s="131">
        <f t="shared" si="347"/>
        <v>0.6071428571428571</v>
      </c>
      <c r="AY366" s="130">
        <f t="shared" si="348"/>
        <v>170885.58823529413</v>
      </c>
      <c r="AZ366" s="536"/>
      <c r="BA366" s="226" t="s">
        <v>122</v>
      </c>
      <c r="BB366" s="121">
        <v>11</v>
      </c>
      <c r="BC366" s="130">
        <v>6</v>
      </c>
      <c r="BD366" s="130">
        <v>918660</v>
      </c>
      <c r="BE366" s="131">
        <f t="shared" si="376"/>
        <v>2.0761245674740483E-2</v>
      </c>
      <c r="BF366" s="131">
        <f t="shared" si="349"/>
        <v>0.54545454545454541</v>
      </c>
      <c r="BG366" s="156">
        <f t="shared" si="350"/>
        <v>153110</v>
      </c>
      <c r="BH366" s="536"/>
      <c r="BI366" s="226" t="s">
        <v>122</v>
      </c>
      <c r="BJ366" s="121">
        <f t="shared" si="351"/>
        <v>456</v>
      </c>
      <c r="BK366" s="130">
        <f t="shared" si="334"/>
        <v>292</v>
      </c>
      <c r="BL366" s="130">
        <f t="shared" si="335"/>
        <v>31312720</v>
      </c>
      <c r="BM366" s="131">
        <f t="shared" si="377"/>
        <v>3.8649900727994707E-2</v>
      </c>
      <c r="BN366" s="131">
        <f t="shared" si="352"/>
        <v>0.64035087719298245</v>
      </c>
      <c r="BO366" s="130">
        <f t="shared" si="353"/>
        <v>107235.34246575342</v>
      </c>
      <c r="BP366" s="182"/>
    </row>
    <row r="367" spans="2:68" s="75" customFormat="1">
      <c r="B367" s="546"/>
      <c r="C367" s="549"/>
      <c r="D367" s="536"/>
      <c r="E367" s="226" t="s">
        <v>123</v>
      </c>
      <c r="F367" s="121">
        <v>4</v>
      </c>
      <c r="G367" s="130">
        <v>2</v>
      </c>
      <c r="H367" s="130">
        <v>62120</v>
      </c>
      <c r="I367" s="131">
        <f t="shared" si="370"/>
        <v>0.2857142857142857</v>
      </c>
      <c r="J367" s="131">
        <f t="shared" si="337"/>
        <v>0.5</v>
      </c>
      <c r="K367" s="156">
        <f t="shared" si="338"/>
        <v>31060</v>
      </c>
      <c r="L367" s="536"/>
      <c r="M367" s="226" t="s">
        <v>123</v>
      </c>
      <c r="N367" s="121">
        <v>15</v>
      </c>
      <c r="O367" s="130">
        <v>8</v>
      </c>
      <c r="P367" s="130">
        <v>1083200</v>
      </c>
      <c r="Q367" s="131">
        <f t="shared" si="371"/>
        <v>0.20512820512820512</v>
      </c>
      <c r="R367" s="131">
        <f t="shared" si="339"/>
        <v>0.53333333333333333</v>
      </c>
      <c r="S367" s="125">
        <f t="shared" si="340"/>
        <v>135400</v>
      </c>
      <c r="T367" s="536"/>
      <c r="U367" s="226" t="s">
        <v>123</v>
      </c>
      <c r="V367" s="121">
        <v>1167</v>
      </c>
      <c r="W367" s="130">
        <v>760</v>
      </c>
      <c r="X367" s="130">
        <v>49419400</v>
      </c>
      <c r="Y367" s="131">
        <f t="shared" si="372"/>
        <v>0.25982905982905985</v>
      </c>
      <c r="Z367" s="131">
        <f t="shared" si="341"/>
        <v>0.65124250214224511</v>
      </c>
      <c r="AA367" s="130">
        <f t="shared" si="342"/>
        <v>65025.526315789473</v>
      </c>
      <c r="AB367" s="536"/>
      <c r="AC367" s="226" t="s">
        <v>123</v>
      </c>
      <c r="AD367" s="121">
        <v>1054</v>
      </c>
      <c r="AE367" s="130">
        <v>715</v>
      </c>
      <c r="AF367" s="130">
        <v>50766270</v>
      </c>
      <c r="AG367" s="131">
        <f t="shared" si="373"/>
        <v>0.30885529157667385</v>
      </c>
      <c r="AH367" s="131">
        <f t="shared" si="343"/>
        <v>0.67836812144212522</v>
      </c>
      <c r="AI367" s="125">
        <f t="shared" si="344"/>
        <v>71001.776223776222</v>
      </c>
      <c r="AJ367" s="536"/>
      <c r="AK367" s="226" t="s">
        <v>123</v>
      </c>
      <c r="AL367" s="121">
        <v>524</v>
      </c>
      <c r="AM367" s="130">
        <v>322</v>
      </c>
      <c r="AN367" s="130">
        <v>27682440</v>
      </c>
      <c r="AO367" s="131">
        <f t="shared" si="374"/>
        <v>0.24598930481283424</v>
      </c>
      <c r="AP367" s="131">
        <f t="shared" si="345"/>
        <v>0.6145038167938931</v>
      </c>
      <c r="AQ367" s="125">
        <f t="shared" si="346"/>
        <v>85970.310559006204</v>
      </c>
      <c r="AR367" s="536"/>
      <c r="AS367" s="226" t="s">
        <v>123</v>
      </c>
      <c r="AT367" s="121">
        <v>226</v>
      </c>
      <c r="AU367" s="130">
        <v>116</v>
      </c>
      <c r="AV367" s="130">
        <v>11562100</v>
      </c>
      <c r="AW367" s="131">
        <f t="shared" si="375"/>
        <v>0.17287630402384502</v>
      </c>
      <c r="AX367" s="131">
        <f t="shared" si="347"/>
        <v>0.51327433628318586</v>
      </c>
      <c r="AY367" s="130">
        <f t="shared" si="348"/>
        <v>99673.275862068971</v>
      </c>
      <c r="AZ367" s="536"/>
      <c r="BA367" s="226" t="s">
        <v>123</v>
      </c>
      <c r="BB367" s="121">
        <v>74</v>
      </c>
      <c r="BC367" s="130">
        <v>38</v>
      </c>
      <c r="BD367" s="130">
        <v>4607640</v>
      </c>
      <c r="BE367" s="131">
        <f t="shared" si="376"/>
        <v>0.13148788927335639</v>
      </c>
      <c r="BF367" s="131">
        <f t="shared" si="349"/>
        <v>0.51351351351351349</v>
      </c>
      <c r="BG367" s="156">
        <f t="shared" si="350"/>
        <v>121253.68421052632</v>
      </c>
      <c r="BH367" s="536"/>
      <c r="BI367" s="226" t="s">
        <v>123</v>
      </c>
      <c r="BJ367" s="121">
        <f t="shared" si="351"/>
        <v>3064</v>
      </c>
      <c r="BK367" s="130">
        <f t="shared" si="334"/>
        <v>1961</v>
      </c>
      <c r="BL367" s="130">
        <f t="shared" si="335"/>
        <v>145183170</v>
      </c>
      <c r="BM367" s="131">
        <f t="shared" si="377"/>
        <v>0.25956320317670417</v>
      </c>
      <c r="BN367" s="131">
        <f t="shared" si="352"/>
        <v>0.64001305483028725</v>
      </c>
      <c r="BO367" s="130">
        <f t="shared" si="353"/>
        <v>74035.272819989797</v>
      </c>
      <c r="BP367" s="182"/>
    </row>
    <row r="368" spans="2:68" s="75" customFormat="1">
      <c r="B368" s="546"/>
      <c r="C368" s="549"/>
      <c r="D368" s="536"/>
      <c r="E368" s="226" t="s">
        <v>124</v>
      </c>
      <c r="F368" s="121">
        <v>1</v>
      </c>
      <c r="G368" s="130">
        <v>1</v>
      </c>
      <c r="H368" s="130">
        <v>44480</v>
      </c>
      <c r="I368" s="131">
        <f t="shared" si="370"/>
        <v>0.14285714285714285</v>
      </c>
      <c r="J368" s="131">
        <f t="shared" si="337"/>
        <v>1</v>
      </c>
      <c r="K368" s="156">
        <f t="shared" si="338"/>
        <v>44480</v>
      </c>
      <c r="L368" s="536"/>
      <c r="M368" s="226" t="s">
        <v>124</v>
      </c>
      <c r="N368" s="121">
        <v>7</v>
      </c>
      <c r="O368" s="130">
        <v>2</v>
      </c>
      <c r="P368" s="130">
        <v>163020</v>
      </c>
      <c r="Q368" s="131">
        <f t="shared" si="371"/>
        <v>5.128205128205128E-2</v>
      </c>
      <c r="R368" s="131">
        <f t="shared" si="339"/>
        <v>0.2857142857142857</v>
      </c>
      <c r="S368" s="125">
        <f t="shared" si="340"/>
        <v>81510</v>
      </c>
      <c r="T368" s="536"/>
      <c r="U368" s="226" t="s">
        <v>124</v>
      </c>
      <c r="V368" s="121">
        <v>263</v>
      </c>
      <c r="W368" s="130">
        <v>146</v>
      </c>
      <c r="X368" s="130">
        <v>10602700</v>
      </c>
      <c r="Y368" s="131">
        <f t="shared" si="372"/>
        <v>4.9914529914529916E-2</v>
      </c>
      <c r="Z368" s="131">
        <f t="shared" si="341"/>
        <v>0.55513307984790872</v>
      </c>
      <c r="AA368" s="130">
        <f t="shared" si="342"/>
        <v>72621.232876712325</v>
      </c>
      <c r="AB368" s="536"/>
      <c r="AC368" s="226" t="s">
        <v>124</v>
      </c>
      <c r="AD368" s="121">
        <v>281</v>
      </c>
      <c r="AE368" s="130">
        <v>178</v>
      </c>
      <c r="AF368" s="130">
        <v>14432830</v>
      </c>
      <c r="AG368" s="131">
        <f t="shared" si="373"/>
        <v>7.6889848812095027E-2</v>
      </c>
      <c r="AH368" s="131">
        <f t="shared" si="343"/>
        <v>0.63345195729537362</v>
      </c>
      <c r="AI368" s="125">
        <f t="shared" si="344"/>
        <v>81083.31460674158</v>
      </c>
      <c r="AJ368" s="536"/>
      <c r="AK368" s="226" t="s">
        <v>124</v>
      </c>
      <c r="AL368" s="121">
        <v>213</v>
      </c>
      <c r="AM368" s="130">
        <v>125</v>
      </c>
      <c r="AN368" s="130">
        <v>11282900</v>
      </c>
      <c r="AO368" s="131">
        <f t="shared" si="374"/>
        <v>9.5492742551566076E-2</v>
      </c>
      <c r="AP368" s="131">
        <f t="shared" si="345"/>
        <v>0.58685446009389675</v>
      </c>
      <c r="AQ368" s="125">
        <f t="shared" si="346"/>
        <v>90263.2</v>
      </c>
      <c r="AR368" s="536"/>
      <c r="AS368" s="226" t="s">
        <v>124</v>
      </c>
      <c r="AT368" s="121">
        <v>136</v>
      </c>
      <c r="AU368" s="130">
        <v>80</v>
      </c>
      <c r="AV368" s="130">
        <v>10104910</v>
      </c>
      <c r="AW368" s="131">
        <f t="shared" si="375"/>
        <v>0.11922503725782414</v>
      </c>
      <c r="AX368" s="131">
        <f t="shared" si="347"/>
        <v>0.58823529411764708</v>
      </c>
      <c r="AY368" s="130">
        <f t="shared" si="348"/>
        <v>126311.375</v>
      </c>
      <c r="AZ368" s="536"/>
      <c r="BA368" s="226" t="s">
        <v>124</v>
      </c>
      <c r="BB368" s="121">
        <v>57</v>
      </c>
      <c r="BC368" s="130">
        <v>32</v>
      </c>
      <c r="BD368" s="130">
        <v>4408200</v>
      </c>
      <c r="BE368" s="131">
        <f t="shared" si="376"/>
        <v>0.11072664359861592</v>
      </c>
      <c r="BF368" s="131">
        <f t="shared" si="349"/>
        <v>0.56140350877192979</v>
      </c>
      <c r="BG368" s="156">
        <f t="shared" si="350"/>
        <v>137756.25</v>
      </c>
      <c r="BH368" s="536"/>
      <c r="BI368" s="226" t="s">
        <v>124</v>
      </c>
      <c r="BJ368" s="121">
        <f t="shared" si="351"/>
        <v>958</v>
      </c>
      <c r="BK368" s="130">
        <f t="shared" si="334"/>
        <v>564</v>
      </c>
      <c r="BL368" s="130">
        <f t="shared" si="335"/>
        <v>51039040</v>
      </c>
      <c r="BM368" s="131">
        <f t="shared" si="377"/>
        <v>7.4652547981469225E-2</v>
      </c>
      <c r="BN368" s="131">
        <f t="shared" si="352"/>
        <v>0.58872651356993733</v>
      </c>
      <c r="BO368" s="130">
        <f t="shared" si="353"/>
        <v>90494.751773049647</v>
      </c>
      <c r="BP368" s="182"/>
    </row>
    <row r="369" spans="2:68" s="75" customFormat="1">
      <c r="B369" s="546"/>
      <c r="C369" s="549"/>
      <c r="D369" s="536"/>
      <c r="E369" s="227" t="s">
        <v>117</v>
      </c>
      <c r="F369" s="121">
        <v>0</v>
      </c>
      <c r="G369" s="130">
        <v>0</v>
      </c>
      <c r="H369" s="130">
        <v>0</v>
      </c>
      <c r="I369" s="131">
        <f t="shared" si="370"/>
        <v>0</v>
      </c>
      <c r="J369" s="131" t="str">
        <f t="shared" si="337"/>
        <v>-</v>
      </c>
      <c r="K369" s="156" t="str">
        <f t="shared" si="338"/>
        <v>-</v>
      </c>
      <c r="L369" s="536"/>
      <c r="M369" s="227" t="s">
        <v>117</v>
      </c>
      <c r="N369" s="121">
        <v>3</v>
      </c>
      <c r="O369" s="130">
        <v>2</v>
      </c>
      <c r="P369" s="130">
        <v>324600</v>
      </c>
      <c r="Q369" s="131">
        <f t="shared" si="371"/>
        <v>5.128205128205128E-2</v>
      </c>
      <c r="R369" s="131">
        <f t="shared" si="339"/>
        <v>0.66666666666666663</v>
      </c>
      <c r="S369" s="125">
        <f t="shared" si="340"/>
        <v>162300</v>
      </c>
      <c r="T369" s="536"/>
      <c r="U369" s="227" t="s">
        <v>117</v>
      </c>
      <c r="V369" s="121">
        <v>245</v>
      </c>
      <c r="W369" s="130">
        <v>140</v>
      </c>
      <c r="X369" s="130">
        <v>8659140</v>
      </c>
      <c r="Y369" s="131">
        <f t="shared" si="372"/>
        <v>4.7863247863247867E-2</v>
      </c>
      <c r="Z369" s="131">
        <f t="shared" si="341"/>
        <v>0.5714285714285714</v>
      </c>
      <c r="AA369" s="130">
        <f t="shared" si="342"/>
        <v>61851</v>
      </c>
      <c r="AB369" s="536"/>
      <c r="AC369" s="227" t="s">
        <v>117</v>
      </c>
      <c r="AD369" s="121">
        <v>121</v>
      </c>
      <c r="AE369" s="130">
        <v>72</v>
      </c>
      <c r="AF369" s="130">
        <v>5494890</v>
      </c>
      <c r="AG369" s="131">
        <f t="shared" si="373"/>
        <v>3.1101511879049675E-2</v>
      </c>
      <c r="AH369" s="131">
        <f t="shared" si="343"/>
        <v>0.5950413223140496</v>
      </c>
      <c r="AI369" s="125">
        <f t="shared" si="344"/>
        <v>76317.916666666672</v>
      </c>
      <c r="AJ369" s="536"/>
      <c r="AK369" s="227" t="s">
        <v>117</v>
      </c>
      <c r="AL369" s="121">
        <v>58</v>
      </c>
      <c r="AM369" s="130">
        <v>34</v>
      </c>
      <c r="AN369" s="130">
        <v>3069390</v>
      </c>
      <c r="AO369" s="131">
        <f t="shared" si="374"/>
        <v>2.5974025974025976E-2</v>
      </c>
      <c r="AP369" s="131">
        <f t="shared" si="345"/>
        <v>0.58620689655172409</v>
      </c>
      <c r="AQ369" s="125">
        <f t="shared" si="346"/>
        <v>90276.176470588238</v>
      </c>
      <c r="AR369" s="536"/>
      <c r="AS369" s="227" t="s">
        <v>117</v>
      </c>
      <c r="AT369" s="121">
        <v>22</v>
      </c>
      <c r="AU369" s="130">
        <v>15</v>
      </c>
      <c r="AV369" s="130">
        <v>3685150</v>
      </c>
      <c r="AW369" s="131">
        <f t="shared" si="375"/>
        <v>2.2354694485842028E-2</v>
      </c>
      <c r="AX369" s="131">
        <f t="shared" si="347"/>
        <v>0.68181818181818177</v>
      </c>
      <c r="AY369" s="130">
        <f t="shared" si="348"/>
        <v>245676.66666666666</v>
      </c>
      <c r="AZ369" s="536"/>
      <c r="BA369" s="227" t="s">
        <v>117</v>
      </c>
      <c r="BB369" s="121">
        <v>26</v>
      </c>
      <c r="BC369" s="130">
        <v>16</v>
      </c>
      <c r="BD369" s="130">
        <v>2206440</v>
      </c>
      <c r="BE369" s="131">
        <f t="shared" si="376"/>
        <v>5.536332179930796E-2</v>
      </c>
      <c r="BF369" s="131">
        <f t="shared" si="349"/>
        <v>0.61538461538461542</v>
      </c>
      <c r="BG369" s="156">
        <f t="shared" si="350"/>
        <v>137902.5</v>
      </c>
      <c r="BH369" s="536"/>
      <c r="BI369" s="227" t="s">
        <v>117</v>
      </c>
      <c r="BJ369" s="121">
        <f t="shared" si="351"/>
        <v>475</v>
      </c>
      <c r="BK369" s="130">
        <f t="shared" si="334"/>
        <v>279</v>
      </c>
      <c r="BL369" s="130">
        <f t="shared" si="335"/>
        <v>23439610</v>
      </c>
      <c r="BM369" s="131">
        <f t="shared" si="377"/>
        <v>3.6929185969556584E-2</v>
      </c>
      <c r="BN369" s="131">
        <f t="shared" si="352"/>
        <v>0.58736842105263154</v>
      </c>
      <c r="BO369" s="130">
        <f t="shared" si="353"/>
        <v>84012.939068100357</v>
      </c>
      <c r="BP369" s="182"/>
    </row>
    <row r="370" spans="2:68" s="75" customFormat="1">
      <c r="B370" s="546">
        <v>34</v>
      </c>
      <c r="C370" s="548" t="s">
        <v>38</v>
      </c>
      <c r="D370" s="540">
        <f>BS41</f>
        <v>113</v>
      </c>
      <c r="E370" s="224" t="s">
        <v>104</v>
      </c>
      <c r="F370" s="120">
        <v>61</v>
      </c>
      <c r="G370" s="128">
        <v>34</v>
      </c>
      <c r="H370" s="128">
        <v>4176580</v>
      </c>
      <c r="I370" s="129">
        <f>IFERROR(G370/$D$370,"-")</f>
        <v>0.30088495575221241</v>
      </c>
      <c r="J370" s="129">
        <f t="shared" si="337"/>
        <v>0.55737704918032782</v>
      </c>
      <c r="K370" s="155">
        <f t="shared" si="338"/>
        <v>122840.58823529411</v>
      </c>
      <c r="L370" s="540">
        <f>BT41</f>
        <v>180</v>
      </c>
      <c r="M370" s="224" t="s">
        <v>104</v>
      </c>
      <c r="N370" s="120">
        <v>99</v>
      </c>
      <c r="O370" s="128">
        <v>65</v>
      </c>
      <c r="P370" s="128">
        <v>6471400</v>
      </c>
      <c r="Q370" s="129">
        <f>IFERROR(O370/$L$370,"-")</f>
        <v>0.3611111111111111</v>
      </c>
      <c r="R370" s="129">
        <f t="shared" si="339"/>
        <v>0.65656565656565657</v>
      </c>
      <c r="S370" s="124">
        <f t="shared" si="340"/>
        <v>99560</v>
      </c>
      <c r="T370" s="540">
        <f>BU41</f>
        <v>11423</v>
      </c>
      <c r="U370" s="224" t="s">
        <v>104</v>
      </c>
      <c r="V370" s="120">
        <v>5481</v>
      </c>
      <c r="W370" s="128">
        <v>3235</v>
      </c>
      <c r="X370" s="128">
        <v>219543050</v>
      </c>
      <c r="Y370" s="129">
        <f>IFERROR(W370/$T$370,"-")</f>
        <v>0.28320056027313317</v>
      </c>
      <c r="Z370" s="129">
        <f t="shared" si="341"/>
        <v>0.5902207626345557</v>
      </c>
      <c r="AA370" s="128">
        <f t="shared" si="342"/>
        <v>67864.930448222571</v>
      </c>
      <c r="AB370" s="540">
        <f>BV41</f>
        <v>9792</v>
      </c>
      <c r="AC370" s="224" t="s">
        <v>104</v>
      </c>
      <c r="AD370" s="120">
        <v>5294</v>
      </c>
      <c r="AE370" s="128">
        <v>3167</v>
      </c>
      <c r="AF370" s="128">
        <v>248141640</v>
      </c>
      <c r="AG370" s="129">
        <f>IFERROR(AE370/$AB$370,"-")</f>
        <v>0.32342728758169936</v>
      </c>
      <c r="AH370" s="129">
        <f t="shared" si="343"/>
        <v>0.59822440498677754</v>
      </c>
      <c r="AI370" s="124">
        <f t="shared" si="344"/>
        <v>78352.270287338179</v>
      </c>
      <c r="AJ370" s="540">
        <f>BW41</f>
        <v>6339</v>
      </c>
      <c r="AK370" s="224" t="s">
        <v>104</v>
      </c>
      <c r="AL370" s="120">
        <v>3247</v>
      </c>
      <c r="AM370" s="128">
        <v>1700</v>
      </c>
      <c r="AN370" s="128">
        <v>132974060</v>
      </c>
      <c r="AO370" s="129">
        <f>IFERROR(AM370/$AJ$370,"-")</f>
        <v>0.2681811011200505</v>
      </c>
      <c r="AP370" s="129">
        <f t="shared" si="345"/>
        <v>0.52356020942408377</v>
      </c>
      <c r="AQ370" s="124">
        <f t="shared" si="346"/>
        <v>78220.035294117653</v>
      </c>
      <c r="AR370" s="540">
        <f>BX41</f>
        <v>3289</v>
      </c>
      <c r="AS370" s="224" t="s">
        <v>104</v>
      </c>
      <c r="AT370" s="120">
        <v>1467</v>
      </c>
      <c r="AU370" s="128">
        <v>686</v>
      </c>
      <c r="AV370" s="128">
        <v>60011190</v>
      </c>
      <c r="AW370" s="129">
        <f>IFERROR(AU370/$AR$370,"-")</f>
        <v>0.20857403466099117</v>
      </c>
      <c r="AX370" s="129">
        <f t="shared" si="347"/>
        <v>0.46762099522835721</v>
      </c>
      <c r="AY370" s="128">
        <f t="shared" si="348"/>
        <v>87479.868804664729</v>
      </c>
      <c r="AZ370" s="540">
        <f>BY41</f>
        <v>1286</v>
      </c>
      <c r="BA370" s="224" t="s">
        <v>104</v>
      </c>
      <c r="BB370" s="120">
        <v>438</v>
      </c>
      <c r="BC370" s="128">
        <v>182</v>
      </c>
      <c r="BD370" s="128">
        <v>16362720</v>
      </c>
      <c r="BE370" s="129">
        <f>IFERROR(BC370/$AZ$370,"-")</f>
        <v>0.14152410575427682</v>
      </c>
      <c r="BF370" s="129">
        <f t="shared" si="349"/>
        <v>0.41552511415525112</v>
      </c>
      <c r="BG370" s="155">
        <f t="shared" si="350"/>
        <v>89905.054945054944</v>
      </c>
      <c r="BH370" s="540">
        <f>BZ41</f>
        <v>32422</v>
      </c>
      <c r="BI370" s="224" t="s">
        <v>104</v>
      </c>
      <c r="BJ370" s="120">
        <f t="shared" si="351"/>
        <v>16087</v>
      </c>
      <c r="BK370" s="128">
        <f t="shared" si="334"/>
        <v>9069</v>
      </c>
      <c r="BL370" s="128">
        <f t="shared" si="335"/>
        <v>687680640</v>
      </c>
      <c r="BM370" s="129">
        <f>IFERROR(BK370/$BH$370,"-")</f>
        <v>0.27971747578804518</v>
      </c>
      <c r="BN370" s="129">
        <f t="shared" si="352"/>
        <v>0.56374712500777024</v>
      </c>
      <c r="BO370" s="128">
        <f t="shared" si="353"/>
        <v>75827.614952034404</v>
      </c>
      <c r="BP370" s="182"/>
    </row>
    <row r="371" spans="2:68" s="75" customFormat="1">
      <c r="B371" s="546"/>
      <c r="C371" s="549"/>
      <c r="D371" s="536"/>
      <c r="E371" s="225" t="s">
        <v>136</v>
      </c>
      <c r="F371" s="121">
        <v>41</v>
      </c>
      <c r="G371" s="130">
        <v>22</v>
      </c>
      <c r="H371" s="130">
        <v>1400230</v>
      </c>
      <c r="I371" s="131">
        <f t="shared" ref="I371:I380" si="378">IFERROR(G371/$D$370,"-")</f>
        <v>0.19469026548672566</v>
      </c>
      <c r="J371" s="131">
        <f t="shared" si="337"/>
        <v>0.53658536585365857</v>
      </c>
      <c r="K371" s="156">
        <f t="shared" si="338"/>
        <v>63646.818181818184</v>
      </c>
      <c r="L371" s="536"/>
      <c r="M371" s="225" t="s">
        <v>136</v>
      </c>
      <c r="N371" s="121">
        <v>80</v>
      </c>
      <c r="O371" s="130">
        <v>54</v>
      </c>
      <c r="P371" s="130">
        <v>4305850</v>
      </c>
      <c r="Q371" s="131">
        <f t="shared" ref="Q371:Q380" si="379">IFERROR(O371/$L$370,"-")</f>
        <v>0.3</v>
      </c>
      <c r="R371" s="131">
        <f t="shared" si="339"/>
        <v>0.67500000000000004</v>
      </c>
      <c r="S371" s="125">
        <f t="shared" si="340"/>
        <v>79737.962962962964</v>
      </c>
      <c r="T371" s="536"/>
      <c r="U371" s="225" t="s">
        <v>136</v>
      </c>
      <c r="V371" s="121">
        <v>5048</v>
      </c>
      <c r="W371" s="130">
        <v>3024</v>
      </c>
      <c r="X371" s="130">
        <v>196077360</v>
      </c>
      <c r="Y371" s="131">
        <f t="shared" ref="Y371:Y380" si="380">IFERROR(W371/$T$370,"-")</f>
        <v>0.26472905541451458</v>
      </c>
      <c r="Z371" s="131">
        <f t="shared" si="341"/>
        <v>0.59904912836767032</v>
      </c>
      <c r="AA371" s="130">
        <f t="shared" si="342"/>
        <v>64840.396825396827</v>
      </c>
      <c r="AB371" s="536"/>
      <c r="AC371" s="225" t="s">
        <v>136</v>
      </c>
      <c r="AD371" s="121">
        <v>4381</v>
      </c>
      <c r="AE371" s="130">
        <v>2673</v>
      </c>
      <c r="AF371" s="130">
        <v>203105890</v>
      </c>
      <c r="AG371" s="131">
        <f t="shared" ref="AG371:AG380" si="381">IFERROR(AE371/$AB$370,"-")</f>
        <v>0.27297794117647056</v>
      </c>
      <c r="AH371" s="131">
        <f t="shared" si="343"/>
        <v>0.61013467244921249</v>
      </c>
      <c r="AI371" s="125">
        <f t="shared" si="344"/>
        <v>75984.246165357283</v>
      </c>
      <c r="AJ371" s="536"/>
      <c r="AK371" s="225" t="s">
        <v>136</v>
      </c>
      <c r="AL371" s="121">
        <v>2456</v>
      </c>
      <c r="AM371" s="130">
        <v>1369</v>
      </c>
      <c r="AN371" s="130">
        <v>112953950</v>
      </c>
      <c r="AO371" s="131">
        <f t="shared" ref="AO371:AO380" si="382">IFERROR(AM371/$AJ$370,"-")</f>
        <v>0.2159646631960877</v>
      </c>
      <c r="AP371" s="131">
        <f t="shared" si="345"/>
        <v>0.5574104234527687</v>
      </c>
      <c r="AQ371" s="125">
        <f t="shared" si="346"/>
        <v>82508.363769174583</v>
      </c>
      <c r="AR371" s="536"/>
      <c r="AS371" s="225" t="s">
        <v>136</v>
      </c>
      <c r="AT371" s="121">
        <v>980</v>
      </c>
      <c r="AU371" s="130">
        <v>454</v>
      </c>
      <c r="AV371" s="130">
        <v>37141030</v>
      </c>
      <c r="AW371" s="131">
        <f t="shared" ref="AW371:AW380" si="383">IFERROR(AU371/$AR$370,"-")</f>
        <v>0.13803587716631194</v>
      </c>
      <c r="AX371" s="131">
        <f t="shared" si="347"/>
        <v>0.46326530612244898</v>
      </c>
      <c r="AY371" s="130">
        <f t="shared" si="348"/>
        <v>81808.436123348016</v>
      </c>
      <c r="AZ371" s="536"/>
      <c r="BA371" s="225" t="s">
        <v>136</v>
      </c>
      <c r="BB371" s="121">
        <v>213</v>
      </c>
      <c r="BC371" s="130">
        <v>81</v>
      </c>
      <c r="BD371" s="130">
        <v>6644720</v>
      </c>
      <c r="BE371" s="131">
        <f t="shared" ref="BE371:BE380" si="384">IFERROR(BC371/$AZ$370,"-")</f>
        <v>6.2986003110419908E-2</v>
      </c>
      <c r="BF371" s="131">
        <f t="shared" si="349"/>
        <v>0.38028169014084506</v>
      </c>
      <c r="BG371" s="156">
        <f t="shared" si="350"/>
        <v>82033.580246913582</v>
      </c>
      <c r="BH371" s="536"/>
      <c r="BI371" s="225" t="s">
        <v>136</v>
      </c>
      <c r="BJ371" s="121">
        <f t="shared" si="351"/>
        <v>13199</v>
      </c>
      <c r="BK371" s="130">
        <f t="shared" si="334"/>
        <v>7677</v>
      </c>
      <c r="BL371" s="130">
        <f t="shared" si="335"/>
        <v>561629030</v>
      </c>
      <c r="BM371" s="131">
        <f t="shared" ref="BM371:BM380" si="385">IFERROR(BK371/$BH$370,"-")</f>
        <v>0.23678366541237431</v>
      </c>
      <c r="BN371" s="131">
        <f t="shared" si="352"/>
        <v>0.58163497234638983</v>
      </c>
      <c r="BO371" s="130">
        <f t="shared" si="353"/>
        <v>73157.357040510615</v>
      </c>
      <c r="BP371" s="182"/>
    </row>
    <row r="372" spans="2:68" s="75" customFormat="1">
      <c r="B372" s="546"/>
      <c r="C372" s="549"/>
      <c r="D372" s="536"/>
      <c r="E372" s="226" t="s">
        <v>103</v>
      </c>
      <c r="F372" s="121">
        <v>68</v>
      </c>
      <c r="G372" s="130">
        <v>37</v>
      </c>
      <c r="H372" s="130">
        <v>4599570</v>
      </c>
      <c r="I372" s="131">
        <f t="shared" si="378"/>
        <v>0.32743362831858408</v>
      </c>
      <c r="J372" s="131">
        <f t="shared" si="337"/>
        <v>0.54411764705882348</v>
      </c>
      <c r="K372" s="156">
        <f t="shared" si="338"/>
        <v>124312.70270270271</v>
      </c>
      <c r="L372" s="536"/>
      <c r="M372" s="226" t="s">
        <v>103</v>
      </c>
      <c r="N372" s="121">
        <v>117</v>
      </c>
      <c r="O372" s="130">
        <v>78</v>
      </c>
      <c r="P372" s="130">
        <v>7644820</v>
      </c>
      <c r="Q372" s="131">
        <f t="shared" si="379"/>
        <v>0.43333333333333335</v>
      </c>
      <c r="R372" s="131">
        <f t="shared" si="339"/>
        <v>0.66666666666666663</v>
      </c>
      <c r="S372" s="125">
        <f t="shared" si="340"/>
        <v>98010.512820512828</v>
      </c>
      <c r="T372" s="536"/>
      <c r="U372" s="226" t="s">
        <v>103</v>
      </c>
      <c r="V372" s="121">
        <v>7052</v>
      </c>
      <c r="W372" s="130">
        <v>4072</v>
      </c>
      <c r="X372" s="130">
        <v>265288760</v>
      </c>
      <c r="Y372" s="131">
        <f t="shared" si="380"/>
        <v>0.35647378096822202</v>
      </c>
      <c r="Z372" s="131">
        <f t="shared" si="341"/>
        <v>0.57742484401588201</v>
      </c>
      <c r="AA372" s="130">
        <f t="shared" si="342"/>
        <v>65149.49901768173</v>
      </c>
      <c r="AB372" s="536"/>
      <c r="AC372" s="226" t="s">
        <v>103</v>
      </c>
      <c r="AD372" s="121">
        <v>6620</v>
      </c>
      <c r="AE372" s="130">
        <v>3858</v>
      </c>
      <c r="AF372" s="130">
        <v>292319840</v>
      </c>
      <c r="AG372" s="131">
        <f t="shared" si="381"/>
        <v>0.39399509803921567</v>
      </c>
      <c r="AH372" s="131">
        <f t="shared" si="343"/>
        <v>0.58277945619335347</v>
      </c>
      <c r="AI372" s="125">
        <f t="shared" si="344"/>
        <v>75769.787454639707</v>
      </c>
      <c r="AJ372" s="536"/>
      <c r="AK372" s="226" t="s">
        <v>103</v>
      </c>
      <c r="AL372" s="121">
        <v>4378</v>
      </c>
      <c r="AM372" s="130">
        <v>2327</v>
      </c>
      <c r="AN372" s="130">
        <v>190144340</v>
      </c>
      <c r="AO372" s="131">
        <f t="shared" si="382"/>
        <v>0.36709260135668087</v>
      </c>
      <c r="AP372" s="131">
        <f t="shared" si="345"/>
        <v>0.531521242576519</v>
      </c>
      <c r="AQ372" s="125">
        <f t="shared" si="346"/>
        <v>81712.221744735711</v>
      </c>
      <c r="AR372" s="536"/>
      <c r="AS372" s="226" t="s">
        <v>103</v>
      </c>
      <c r="AT372" s="121">
        <v>2147</v>
      </c>
      <c r="AU372" s="130">
        <v>978</v>
      </c>
      <c r="AV372" s="130">
        <v>89401170</v>
      </c>
      <c r="AW372" s="131">
        <f t="shared" si="383"/>
        <v>0.29735481909394951</v>
      </c>
      <c r="AX372" s="131">
        <f t="shared" si="347"/>
        <v>0.45551932929669309</v>
      </c>
      <c r="AY372" s="130">
        <f t="shared" si="348"/>
        <v>91412.239263803684</v>
      </c>
      <c r="AZ372" s="536"/>
      <c r="BA372" s="226" t="s">
        <v>103</v>
      </c>
      <c r="BB372" s="121">
        <v>735</v>
      </c>
      <c r="BC372" s="130">
        <v>304</v>
      </c>
      <c r="BD372" s="130">
        <v>31625860</v>
      </c>
      <c r="BE372" s="131">
        <f t="shared" si="384"/>
        <v>0.2363919129082426</v>
      </c>
      <c r="BF372" s="131">
        <f t="shared" si="349"/>
        <v>0.41360544217687073</v>
      </c>
      <c r="BG372" s="156">
        <f t="shared" si="350"/>
        <v>104032.43421052632</v>
      </c>
      <c r="BH372" s="536"/>
      <c r="BI372" s="226" t="s">
        <v>103</v>
      </c>
      <c r="BJ372" s="121">
        <f t="shared" si="351"/>
        <v>21117</v>
      </c>
      <c r="BK372" s="130">
        <f t="shared" si="334"/>
        <v>11654</v>
      </c>
      <c r="BL372" s="130">
        <f t="shared" si="335"/>
        <v>881024360</v>
      </c>
      <c r="BM372" s="131">
        <f t="shared" si="385"/>
        <v>0.35944728887792238</v>
      </c>
      <c r="BN372" s="131">
        <f t="shared" si="352"/>
        <v>0.55187763413363644</v>
      </c>
      <c r="BO372" s="130">
        <f t="shared" si="353"/>
        <v>75598.452033636524</v>
      </c>
      <c r="BP372" s="182"/>
    </row>
    <row r="373" spans="2:68" s="75" customFormat="1">
      <c r="B373" s="546"/>
      <c r="C373" s="549"/>
      <c r="D373" s="536"/>
      <c r="E373" s="226" t="s">
        <v>106</v>
      </c>
      <c r="F373" s="121">
        <v>28</v>
      </c>
      <c r="G373" s="130">
        <v>13</v>
      </c>
      <c r="H373" s="130">
        <v>2019930</v>
      </c>
      <c r="I373" s="131">
        <f t="shared" si="378"/>
        <v>0.11504424778761062</v>
      </c>
      <c r="J373" s="131">
        <f t="shared" si="337"/>
        <v>0.4642857142857143</v>
      </c>
      <c r="K373" s="156">
        <f t="shared" si="338"/>
        <v>155379.23076923078</v>
      </c>
      <c r="L373" s="536"/>
      <c r="M373" s="226" t="s">
        <v>106</v>
      </c>
      <c r="N373" s="121">
        <v>63</v>
      </c>
      <c r="O373" s="130">
        <v>41</v>
      </c>
      <c r="P373" s="130">
        <v>3696880</v>
      </c>
      <c r="Q373" s="131">
        <f t="shared" si="379"/>
        <v>0.22777777777777777</v>
      </c>
      <c r="R373" s="131">
        <f t="shared" si="339"/>
        <v>0.65079365079365081</v>
      </c>
      <c r="S373" s="125">
        <f t="shared" si="340"/>
        <v>90167.804878048773</v>
      </c>
      <c r="T373" s="536"/>
      <c r="U373" s="226" t="s">
        <v>106</v>
      </c>
      <c r="V373" s="121">
        <v>2348</v>
      </c>
      <c r="W373" s="130">
        <v>1402</v>
      </c>
      <c r="X373" s="130">
        <v>95746830</v>
      </c>
      <c r="Y373" s="131">
        <f t="shared" si="380"/>
        <v>0.12273483323120021</v>
      </c>
      <c r="Z373" s="131">
        <f t="shared" si="341"/>
        <v>0.59710391822827935</v>
      </c>
      <c r="AA373" s="130">
        <f t="shared" si="342"/>
        <v>68293.031383737514</v>
      </c>
      <c r="AB373" s="536"/>
      <c r="AC373" s="226" t="s">
        <v>106</v>
      </c>
      <c r="AD373" s="121">
        <v>2633</v>
      </c>
      <c r="AE373" s="130">
        <v>1579</v>
      </c>
      <c r="AF373" s="130">
        <v>120513190</v>
      </c>
      <c r="AG373" s="131">
        <f t="shared" si="381"/>
        <v>0.16125408496732027</v>
      </c>
      <c r="AH373" s="131">
        <f t="shared" si="343"/>
        <v>0.59969616407140147</v>
      </c>
      <c r="AI373" s="125">
        <f t="shared" si="344"/>
        <v>76322.476250791646</v>
      </c>
      <c r="AJ373" s="536"/>
      <c r="AK373" s="226" t="s">
        <v>106</v>
      </c>
      <c r="AL373" s="121">
        <v>1809</v>
      </c>
      <c r="AM373" s="130">
        <v>1006</v>
      </c>
      <c r="AN373" s="130">
        <v>81050580</v>
      </c>
      <c r="AO373" s="131">
        <f t="shared" si="382"/>
        <v>0.15870011042751223</v>
      </c>
      <c r="AP373" s="131">
        <f t="shared" si="345"/>
        <v>0.55610834715312329</v>
      </c>
      <c r="AQ373" s="125">
        <f t="shared" si="346"/>
        <v>80567.176938369783</v>
      </c>
      <c r="AR373" s="536"/>
      <c r="AS373" s="226" t="s">
        <v>106</v>
      </c>
      <c r="AT373" s="121">
        <v>964</v>
      </c>
      <c r="AU373" s="130">
        <v>446</v>
      </c>
      <c r="AV373" s="130">
        <v>36390080</v>
      </c>
      <c r="AW373" s="131">
        <f t="shared" si="383"/>
        <v>0.13560352690787472</v>
      </c>
      <c r="AX373" s="131">
        <f t="shared" si="347"/>
        <v>0.46265560165975106</v>
      </c>
      <c r="AY373" s="130">
        <f t="shared" si="348"/>
        <v>81592.107623318385</v>
      </c>
      <c r="AZ373" s="536"/>
      <c r="BA373" s="226" t="s">
        <v>106</v>
      </c>
      <c r="BB373" s="121">
        <v>355</v>
      </c>
      <c r="BC373" s="130">
        <v>146</v>
      </c>
      <c r="BD373" s="130">
        <v>15602430</v>
      </c>
      <c r="BE373" s="131">
        <f t="shared" si="384"/>
        <v>0.11353032659409021</v>
      </c>
      <c r="BF373" s="131">
        <f t="shared" si="349"/>
        <v>0.41126760563380282</v>
      </c>
      <c r="BG373" s="156">
        <f t="shared" si="350"/>
        <v>106865.95890410959</v>
      </c>
      <c r="BH373" s="536"/>
      <c r="BI373" s="226" t="s">
        <v>106</v>
      </c>
      <c r="BJ373" s="121">
        <f t="shared" si="351"/>
        <v>8200</v>
      </c>
      <c r="BK373" s="130">
        <f t="shared" si="334"/>
        <v>4633</v>
      </c>
      <c r="BL373" s="130">
        <f t="shared" si="335"/>
        <v>355019920</v>
      </c>
      <c r="BM373" s="131">
        <f t="shared" si="385"/>
        <v>0.14289679847017459</v>
      </c>
      <c r="BN373" s="131">
        <f t="shared" si="352"/>
        <v>0.56499999999999995</v>
      </c>
      <c r="BO373" s="130">
        <f t="shared" si="353"/>
        <v>76628.517159507872</v>
      </c>
      <c r="BP373" s="182"/>
    </row>
    <row r="374" spans="2:68" s="75" customFormat="1">
      <c r="B374" s="546"/>
      <c r="C374" s="549"/>
      <c r="D374" s="536"/>
      <c r="E374" s="226" t="s">
        <v>119</v>
      </c>
      <c r="F374" s="121">
        <v>30</v>
      </c>
      <c r="G374" s="130">
        <v>14</v>
      </c>
      <c r="H374" s="130">
        <v>1895770</v>
      </c>
      <c r="I374" s="131">
        <f t="shared" si="378"/>
        <v>0.12389380530973451</v>
      </c>
      <c r="J374" s="131">
        <f t="shared" si="337"/>
        <v>0.46666666666666667</v>
      </c>
      <c r="K374" s="156">
        <f t="shared" si="338"/>
        <v>135412.14285714287</v>
      </c>
      <c r="L374" s="536"/>
      <c r="M374" s="226" t="s">
        <v>119</v>
      </c>
      <c r="N374" s="121">
        <v>70</v>
      </c>
      <c r="O374" s="130">
        <v>48</v>
      </c>
      <c r="P374" s="130">
        <v>5298740</v>
      </c>
      <c r="Q374" s="131">
        <f t="shared" si="379"/>
        <v>0.26666666666666666</v>
      </c>
      <c r="R374" s="131">
        <f t="shared" si="339"/>
        <v>0.68571428571428572</v>
      </c>
      <c r="S374" s="125">
        <f t="shared" si="340"/>
        <v>110390.41666666667</v>
      </c>
      <c r="T374" s="536"/>
      <c r="U374" s="226" t="s">
        <v>119</v>
      </c>
      <c r="V374" s="121">
        <v>2137</v>
      </c>
      <c r="W374" s="130">
        <v>1240</v>
      </c>
      <c r="X374" s="130">
        <v>88713680</v>
      </c>
      <c r="Y374" s="131">
        <f t="shared" si="380"/>
        <v>0.10855291954827978</v>
      </c>
      <c r="Z374" s="131">
        <f t="shared" si="341"/>
        <v>0.58025269068788021</v>
      </c>
      <c r="AA374" s="130">
        <f t="shared" si="342"/>
        <v>71543.290322580651</v>
      </c>
      <c r="AB374" s="536"/>
      <c r="AC374" s="226" t="s">
        <v>119</v>
      </c>
      <c r="AD374" s="121">
        <v>2519</v>
      </c>
      <c r="AE374" s="130">
        <v>1513</v>
      </c>
      <c r="AF374" s="130">
        <v>126428000</v>
      </c>
      <c r="AG374" s="131">
        <f t="shared" si="381"/>
        <v>0.1545138888888889</v>
      </c>
      <c r="AH374" s="131">
        <f t="shared" si="343"/>
        <v>0.60063517268757438</v>
      </c>
      <c r="AI374" s="125">
        <f t="shared" si="344"/>
        <v>83561.136814276266</v>
      </c>
      <c r="AJ374" s="536"/>
      <c r="AK374" s="226" t="s">
        <v>119</v>
      </c>
      <c r="AL374" s="121">
        <v>1720</v>
      </c>
      <c r="AM374" s="130">
        <v>870</v>
      </c>
      <c r="AN374" s="130">
        <v>76179780</v>
      </c>
      <c r="AO374" s="131">
        <f t="shared" si="382"/>
        <v>0.13724562233790819</v>
      </c>
      <c r="AP374" s="131">
        <f t="shared" si="345"/>
        <v>0.5058139534883721</v>
      </c>
      <c r="AQ374" s="125">
        <f t="shared" si="346"/>
        <v>87562.965517241377</v>
      </c>
      <c r="AR374" s="536"/>
      <c r="AS374" s="226" t="s">
        <v>119</v>
      </c>
      <c r="AT374" s="121">
        <v>894</v>
      </c>
      <c r="AU374" s="130">
        <v>404</v>
      </c>
      <c r="AV374" s="130">
        <v>35890590</v>
      </c>
      <c r="AW374" s="131">
        <f t="shared" si="383"/>
        <v>0.12283368805107936</v>
      </c>
      <c r="AX374" s="131">
        <f t="shared" si="347"/>
        <v>0.45190156599552572</v>
      </c>
      <c r="AY374" s="130">
        <f t="shared" si="348"/>
        <v>88838.094059405936</v>
      </c>
      <c r="AZ374" s="536"/>
      <c r="BA374" s="226" t="s">
        <v>119</v>
      </c>
      <c r="BB374" s="121">
        <v>318</v>
      </c>
      <c r="BC374" s="130">
        <v>131</v>
      </c>
      <c r="BD374" s="130">
        <v>13025880</v>
      </c>
      <c r="BE374" s="131">
        <f t="shared" si="384"/>
        <v>0.10186625194401244</v>
      </c>
      <c r="BF374" s="131">
        <f t="shared" si="349"/>
        <v>0.41194968553459121</v>
      </c>
      <c r="BG374" s="156">
        <f t="shared" si="350"/>
        <v>99434.198473282449</v>
      </c>
      <c r="BH374" s="536"/>
      <c r="BI374" s="226" t="s">
        <v>119</v>
      </c>
      <c r="BJ374" s="121">
        <f t="shared" si="351"/>
        <v>7688</v>
      </c>
      <c r="BK374" s="130">
        <f t="shared" si="334"/>
        <v>4220</v>
      </c>
      <c r="BL374" s="130">
        <f t="shared" si="335"/>
        <v>347432440</v>
      </c>
      <c r="BM374" s="131">
        <f t="shared" si="385"/>
        <v>0.13015853432854235</v>
      </c>
      <c r="BN374" s="131">
        <f t="shared" si="352"/>
        <v>0.54890738813735696</v>
      </c>
      <c r="BO374" s="130">
        <f t="shared" si="353"/>
        <v>82329.962085308056</v>
      </c>
      <c r="BP374" s="182"/>
    </row>
    <row r="375" spans="2:68" s="75" customFormat="1">
      <c r="B375" s="546"/>
      <c r="C375" s="549"/>
      <c r="D375" s="536"/>
      <c r="E375" s="226" t="s">
        <v>120</v>
      </c>
      <c r="F375" s="121">
        <v>20</v>
      </c>
      <c r="G375" s="130">
        <v>11</v>
      </c>
      <c r="H375" s="130">
        <v>1169320</v>
      </c>
      <c r="I375" s="131">
        <f t="shared" si="378"/>
        <v>9.7345132743362831E-2</v>
      </c>
      <c r="J375" s="131">
        <f t="shared" si="337"/>
        <v>0.55000000000000004</v>
      </c>
      <c r="K375" s="156">
        <f t="shared" si="338"/>
        <v>106301.81818181818</v>
      </c>
      <c r="L375" s="536"/>
      <c r="M375" s="226" t="s">
        <v>120</v>
      </c>
      <c r="N375" s="121">
        <v>30</v>
      </c>
      <c r="O375" s="130">
        <v>24</v>
      </c>
      <c r="P375" s="130">
        <v>2534990</v>
      </c>
      <c r="Q375" s="131">
        <f t="shared" si="379"/>
        <v>0.13333333333333333</v>
      </c>
      <c r="R375" s="131">
        <f t="shared" si="339"/>
        <v>0.8</v>
      </c>
      <c r="S375" s="125">
        <f t="shared" si="340"/>
        <v>105624.58333333333</v>
      </c>
      <c r="T375" s="536"/>
      <c r="U375" s="226" t="s">
        <v>120</v>
      </c>
      <c r="V375" s="121">
        <v>1371</v>
      </c>
      <c r="W375" s="130">
        <v>869</v>
      </c>
      <c r="X375" s="130">
        <v>62147080</v>
      </c>
      <c r="Y375" s="131">
        <f t="shared" si="380"/>
        <v>7.6074586360850918E-2</v>
      </c>
      <c r="Z375" s="131">
        <f t="shared" si="341"/>
        <v>0.63384390955506931</v>
      </c>
      <c r="AA375" s="130">
        <f t="shared" si="342"/>
        <v>71515.627157652474</v>
      </c>
      <c r="AB375" s="536"/>
      <c r="AC375" s="226" t="s">
        <v>120</v>
      </c>
      <c r="AD375" s="121">
        <v>1426</v>
      </c>
      <c r="AE375" s="130">
        <v>894</v>
      </c>
      <c r="AF375" s="130">
        <v>64808360</v>
      </c>
      <c r="AG375" s="131">
        <f t="shared" si="381"/>
        <v>9.1299019607843132E-2</v>
      </c>
      <c r="AH375" s="131">
        <f t="shared" si="343"/>
        <v>0.6269284712482468</v>
      </c>
      <c r="AI375" s="125">
        <f t="shared" si="344"/>
        <v>72492.572706935127</v>
      </c>
      <c r="AJ375" s="536"/>
      <c r="AK375" s="226" t="s">
        <v>120</v>
      </c>
      <c r="AL375" s="121">
        <v>921</v>
      </c>
      <c r="AM375" s="130">
        <v>528</v>
      </c>
      <c r="AN375" s="130">
        <v>46279490</v>
      </c>
      <c r="AO375" s="131">
        <f t="shared" si="382"/>
        <v>8.3293894936109794E-2</v>
      </c>
      <c r="AP375" s="131">
        <f t="shared" si="345"/>
        <v>0.57328990228013033</v>
      </c>
      <c r="AQ375" s="125">
        <f t="shared" si="346"/>
        <v>87650.54924242424</v>
      </c>
      <c r="AR375" s="536"/>
      <c r="AS375" s="226" t="s">
        <v>120</v>
      </c>
      <c r="AT375" s="121">
        <v>351</v>
      </c>
      <c r="AU375" s="130">
        <v>176</v>
      </c>
      <c r="AV375" s="130">
        <v>14035630</v>
      </c>
      <c r="AW375" s="131">
        <f t="shared" si="383"/>
        <v>5.3511705685618728E-2</v>
      </c>
      <c r="AX375" s="131">
        <f t="shared" si="347"/>
        <v>0.50142450142450146</v>
      </c>
      <c r="AY375" s="130">
        <f t="shared" si="348"/>
        <v>79747.897727272721</v>
      </c>
      <c r="AZ375" s="536"/>
      <c r="BA375" s="226" t="s">
        <v>120</v>
      </c>
      <c r="BB375" s="121">
        <v>95</v>
      </c>
      <c r="BC375" s="130">
        <v>43</v>
      </c>
      <c r="BD375" s="130">
        <v>4456210</v>
      </c>
      <c r="BE375" s="131">
        <f t="shared" si="384"/>
        <v>3.3437013996889579E-2</v>
      </c>
      <c r="BF375" s="131">
        <f t="shared" si="349"/>
        <v>0.45263157894736844</v>
      </c>
      <c r="BG375" s="156">
        <f t="shared" si="350"/>
        <v>103632.79069767441</v>
      </c>
      <c r="BH375" s="536"/>
      <c r="BI375" s="226" t="s">
        <v>120</v>
      </c>
      <c r="BJ375" s="121">
        <f t="shared" si="351"/>
        <v>4214</v>
      </c>
      <c r="BK375" s="130">
        <f t="shared" si="334"/>
        <v>2545</v>
      </c>
      <c r="BL375" s="130">
        <f t="shared" si="335"/>
        <v>195431080</v>
      </c>
      <c r="BM375" s="131">
        <f t="shared" si="385"/>
        <v>7.8496082906668319E-2</v>
      </c>
      <c r="BN375" s="131">
        <f t="shared" si="352"/>
        <v>0.60393925011865213</v>
      </c>
      <c r="BO375" s="130">
        <f t="shared" si="353"/>
        <v>76790.208251473479</v>
      </c>
      <c r="BP375" s="182"/>
    </row>
    <row r="376" spans="2:68" s="75" customFormat="1">
      <c r="B376" s="546"/>
      <c r="C376" s="549"/>
      <c r="D376" s="536"/>
      <c r="E376" s="226" t="s">
        <v>121</v>
      </c>
      <c r="F376" s="121">
        <v>21</v>
      </c>
      <c r="G376" s="130">
        <v>11</v>
      </c>
      <c r="H376" s="130">
        <v>1461120</v>
      </c>
      <c r="I376" s="131">
        <f t="shared" si="378"/>
        <v>9.7345132743362831E-2</v>
      </c>
      <c r="J376" s="131">
        <f t="shared" si="337"/>
        <v>0.52380952380952384</v>
      </c>
      <c r="K376" s="156">
        <f t="shared" si="338"/>
        <v>132829.09090909091</v>
      </c>
      <c r="L376" s="536"/>
      <c r="M376" s="226" t="s">
        <v>121</v>
      </c>
      <c r="N376" s="121">
        <v>28</v>
      </c>
      <c r="O376" s="130">
        <v>16</v>
      </c>
      <c r="P376" s="130">
        <v>1403830</v>
      </c>
      <c r="Q376" s="131">
        <f t="shared" si="379"/>
        <v>8.8888888888888892E-2</v>
      </c>
      <c r="R376" s="131">
        <f t="shared" si="339"/>
        <v>0.5714285714285714</v>
      </c>
      <c r="S376" s="125">
        <f t="shared" si="340"/>
        <v>87739.375</v>
      </c>
      <c r="T376" s="536"/>
      <c r="U376" s="226" t="s">
        <v>121</v>
      </c>
      <c r="V376" s="121">
        <v>951</v>
      </c>
      <c r="W376" s="130">
        <v>538</v>
      </c>
      <c r="X376" s="130">
        <v>34754220</v>
      </c>
      <c r="Y376" s="131">
        <f t="shared" si="380"/>
        <v>4.709796025562462E-2</v>
      </c>
      <c r="Z376" s="131">
        <f t="shared" si="341"/>
        <v>0.56572029442691907</v>
      </c>
      <c r="AA376" s="130">
        <f t="shared" si="342"/>
        <v>64598.921933085505</v>
      </c>
      <c r="AB376" s="536"/>
      <c r="AC376" s="226" t="s">
        <v>121</v>
      </c>
      <c r="AD376" s="121">
        <v>1060</v>
      </c>
      <c r="AE376" s="130">
        <v>589</v>
      </c>
      <c r="AF376" s="130">
        <v>46810160</v>
      </c>
      <c r="AG376" s="131">
        <f t="shared" si="381"/>
        <v>6.0151143790849675E-2</v>
      </c>
      <c r="AH376" s="131">
        <f t="shared" si="343"/>
        <v>0.55566037735849061</v>
      </c>
      <c r="AI376" s="125">
        <f t="shared" si="344"/>
        <v>79473.955857385401</v>
      </c>
      <c r="AJ376" s="536"/>
      <c r="AK376" s="226" t="s">
        <v>121</v>
      </c>
      <c r="AL376" s="121">
        <v>837</v>
      </c>
      <c r="AM376" s="130">
        <v>446</v>
      </c>
      <c r="AN376" s="130">
        <v>36599940</v>
      </c>
      <c r="AO376" s="131">
        <f t="shared" si="382"/>
        <v>7.0358100646789712E-2</v>
      </c>
      <c r="AP376" s="131">
        <f t="shared" si="345"/>
        <v>0.53285543608124253</v>
      </c>
      <c r="AQ376" s="125">
        <f t="shared" si="346"/>
        <v>82062.645739910309</v>
      </c>
      <c r="AR376" s="536"/>
      <c r="AS376" s="226" t="s">
        <v>121</v>
      </c>
      <c r="AT376" s="121">
        <v>523</v>
      </c>
      <c r="AU376" s="130">
        <v>264</v>
      </c>
      <c r="AV376" s="130">
        <v>22869660</v>
      </c>
      <c r="AW376" s="131">
        <f t="shared" si="383"/>
        <v>8.0267558528428096E-2</v>
      </c>
      <c r="AX376" s="131">
        <f t="shared" si="347"/>
        <v>0.5047801147227533</v>
      </c>
      <c r="AY376" s="130">
        <f t="shared" si="348"/>
        <v>86627.5</v>
      </c>
      <c r="AZ376" s="536"/>
      <c r="BA376" s="226" t="s">
        <v>121</v>
      </c>
      <c r="BB376" s="121">
        <v>190</v>
      </c>
      <c r="BC376" s="130">
        <v>74</v>
      </c>
      <c r="BD376" s="130">
        <v>8407770</v>
      </c>
      <c r="BE376" s="131">
        <f t="shared" si="384"/>
        <v>5.7542768273716953E-2</v>
      </c>
      <c r="BF376" s="131">
        <f t="shared" si="349"/>
        <v>0.38947368421052631</v>
      </c>
      <c r="BG376" s="156">
        <f t="shared" si="350"/>
        <v>113618.51351351352</v>
      </c>
      <c r="BH376" s="536"/>
      <c r="BI376" s="226" t="s">
        <v>121</v>
      </c>
      <c r="BJ376" s="121">
        <f t="shared" si="351"/>
        <v>3610</v>
      </c>
      <c r="BK376" s="130">
        <f t="shared" si="334"/>
        <v>1938</v>
      </c>
      <c r="BL376" s="130">
        <f t="shared" si="335"/>
        <v>152306700</v>
      </c>
      <c r="BM376" s="131">
        <f t="shared" si="385"/>
        <v>5.9774227376472769E-2</v>
      </c>
      <c r="BN376" s="131">
        <f t="shared" si="352"/>
        <v>0.5368421052631579</v>
      </c>
      <c r="BO376" s="130">
        <f t="shared" si="353"/>
        <v>78589.628482972141</v>
      </c>
      <c r="BP376" s="182"/>
    </row>
    <row r="377" spans="2:68" s="75" customFormat="1">
      <c r="B377" s="546"/>
      <c r="C377" s="549"/>
      <c r="D377" s="536"/>
      <c r="E377" s="226" t="s">
        <v>122</v>
      </c>
      <c r="F377" s="121">
        <v>16</v>
      </c>
      <c r="G377" s="130">
        <v>6</v>
      </c>
      <c r="H377" s="130">
        <v>364410</v>
      </c>
      <c r="I377" s="131">
        <f t="shared" si="378"/>
        <v>5.3097345132743362E-2</v>
      </c>
      <c r="J377" s="131">
        <f t="shared" si="337"/>
        <v>0.375</v>
      </c>
      <c r="K377" s="156">
        <f t="shared" si="338"/>
        <v>60735</v>
      </c>
      <c r="L377" s="536"/>
      <c r="M377" s="226" t="s">
        <v>122</v>
      </c>
      <c r="N377" s="121">
        <v>18</v>
      </c>
      <c r="O377" s="130">
        <v>11</v>
      </c>
      <c r="P377" s="130">
        <v>1399690</v>
      </c>
      <c r="Q377" s="131">
        <f t="shared" si="379"/>
        <v>6.1111111111111109E-2</v>
      </c>
      <c r="R377" s="131">
        <f t="shared" si="339"/>
        <v>0.61111111111111116</v>
      </c>
      <c r="S377" s="125">
        <f t="shared" si="340"/>
        <v>127244.54545454546</v>
      </c>
      <c r="T377" s="536"/>
      <c r="U377" s="226" t="s">
        <v>122</v>
      </c>
      <c r="V377" s="121">
        <v>611</v>
      </c>
      <c r="W377" s="130">
        <v>350</v>
      </c>
      <c r="X377" s="130">
        <v>28260380</v>
      </c>
      <c r="Y377" s="131">
        <f t="shared" si="380"/>
        <v>3.0639936969272519E-2</v>
      </c>
      <c r="Z377" s="131">
        <f t="shared" si="341"/>
        <v>0.57283142389525366</v>
      </c>
      <c r="AA377" s="130">
        <f t="shared" si="342"/>
        <v>80743.942857142858</v>
      </c>
      <c r="AB377" s="536"/>
      <c r="AC377" s="226" t="s">
        <v>122</v>
      </c>
      <c r="AD377" s="121">
        <v>785</v>
      </c>
      <c r="AE377" s="130">
        <v>481</v>
      </c>
      <c r="AF377" s="130">
        <v>43274580</v>
      </c>
      <c r="AG377" s="131">
        <f t="shared" si="381"/>
        <v>4.912173202614379E-2</v>
      </c>
      <c r="AH377" s="131">
        <f t="shared" si="343"/>
        <v>0.61273885350318469</v>
      </c>
      <c r="AI377" s="125">
        <f t="shared" si="344"/>
        <v>89967.941787941789</v>
      </c>
      <c r="AJ377" s="536"/>
      <c r="AK377" s="226" t="s">
        <v>122</v>
      </c>
      <c r="AL377" s="121">
        <v>580</v>
      </c>
      <c r="AM377" s="130">
        <v>305</v>
      </c>
      <c r="AN377" s="130">
        <v>31398960</v>
      </c>
      <c r="AO377" s="131">
        <f t="shared" si="382"/>
        <v>4.8114844612714938E-2</v>
      </c>
      <c r="AP377" s="131">
        <f t="shared" si="345"/>
        <v>0.52586206896551724</v>
      </c>
      <c r="AQ377" s="125">
        <f t="shared" si="346"/>
        <v>102947.40983606558</v>
      </c>
      <c r="AR377" s="536"/>
      <c r="AS377" s="226" t="s">
        <v>122</v>
      </c>
      <c r="AT377" s="121">
        <v>360</v>
      </c>
      <c r="AU377" s="130">
        <v>169</v>
      </c>
      <c r="AV377" s="130">
        <v>17956330</v>
      </c>
      <c r="AW377" s="131">
        <f t="shared" si="383"/>
        <v>5.1383399209486168E-2</v>
      </c>
      <c r="AX377" s="131">
        <f t="shared" si="347"/>
        <v>0.46944444444444444</v>
      </c>
      <c r="AY377" s="130">
        <f t="shared" si="348"/>
        <v>106250.47337278107</v>
      </c>
      <c r="AZ377" s="536"/>
      <c r="BA377" s="226" t="s">
        <v>122</v>
      </c>
      <c r="BB377" s="121">
        <v>101</v>
      </c>
      <c r="BC377" s="130">
        <v>42</v>
      </c>
      <c r="BD377" s="130">
        <v>4391520</v>
      </c>
      <c r="BE377" s="131">
        <f t="shared" si="384"/>
        <v>3.2659409020217731E-2</v>
      </c>
      <c r="BF377" s="131">
        <f t="shared" si="349"/>
        <v>0.41584158415841582</v>
      </c>
      <c r="BG377" s="156">
        <f t="shared" si="350"/>
        <v>104560</v>
      </c>
      <c r="BH377" s="536"/>
      <c r="BI377" s="226" t="s">
        <v>122</v>
      </c>
      <c r="BJ377" s="121">
        <f t="shared" si="351"/>
        <v>2471</v>
      </c>
      <c r="BK377" s="130">
        <f t="shared" si="334"/>
        <v>1364</v>
      </c>
      <c r="BL377" s="130">
        <f t="shared" si="335"/>
        <v>127045870</v>
      </c>
      <c r="BM377" s="131">
        <f t="shared" si="385"/>
        <v>4.207019924742459E-2</v>
      </c>
      <c r="BN377" s="131">
        <f t="shared" si="352"/>
        <v>0.55200323755564551</v>
      </c>
      <c r="BO377" s="130">
        <f t="shared" si="353"/>
        <v>93142.133431085051</v>
      </c>
      <c r="BP377" s="182"/>
    </row>
    <row r="378" spans="2:68" s="75" customFormat="1">
      <c r="B378" s="546"/>
      <c r="C378" s="549"/>
      <c r="D378" s="536"/>
      <c r="E378" s="226" t="s">
        <v>123</v>
      </c>
      <c r="F378" s="121">
        <v>45</v>
      </c>
      <c r="G378" s="130">
        <v>27</v>
      </c>
      <c r="H378" s="130">
        <v>2948780</v>
      </c>
      <c r="I378" s="131">
        <f t="shared" si="378"/>
        <v>0.23893805309734514</v>
      </c>
      <c r="J378" s="131">
        <f t="shared" si="337"/>
        <v>0.6</v>
      </c>
      <c r="K378" s="156">
        <f t="shared" si="338"/>
        <v>109214.07407407407</v>
      </c>
      <c r="L378" s="536"/>
      <c r="M378" s="226" t="s">
        <v>123</v>
      </c>
      <c r="N378" s="121">
        <v>70</v>
      </c>
      <c r="O378" s="130">
        <v>47</v>
      </c>
      <c r="P378" s="130">
        <v>4670420</v>
      </c>
      <c r="Q378" s="131">
        <f t="shared" si="379"/>
        <v>0.26111111111111113</v>
      </c>
      <c r="R378" s="131">
        <f t="shared" si="339"/>
        <v>0.67142857142857137</v>
      </c>
      <c r="S378" s="125">
        <f t="shared" si="340"/>
        <v>99370.638297872341</v>
      </c>
      <c r="T378" s="536"/>
      <c r="U378" s="226" t="s">
        <v>123</v>
      </c>
      <c r="V378" s="121">
        <v>4476</v>
      </c>
      <c r="W378" s="130">
        <v>2836</v>
      </c>
      <c r="X378" s="130">
        <v>193339300</v>
      </c>
      <c r="Y378" s="131">
        <f t="shared" si="380"/>
        <v>0.24827103212816248</v>
      </c>
      <c r="Z378" s="131">
        <f t="shared" si="341"/>
        <v>0.63360142984807866</v>
      </c>
      <c r="AA378" s="130">
        <f t="shared" si="342"/>
        <v>68173.236953455576</v>
      </c>
      <c r="AB378" s="536"/>
      <c r="AC378" s="226" t="s">
        <v>123</v>
      </c>
      <c r="AD378" s="121">
        <v>4099</v>
      </c>
      <c r="AE378" s="130">
        <v>2616</v>
      </c>
      <c r="AF378" s="130">
        <v>195679980</v>
      </c>
      <c r="AG378" s="131">
        <f t="shared" si="381"/>
        <v>0.26715686274509803</v>
      </c>
      <c r="AH378" s="131">
        <f t="shared" si="343"/>
        <v>0.63820444010734323</v>
      </c>
      <c r="AI378" s="125">
        <f t="shared" si="344"/>
        <v>74801.215596330279</v>
      </c>
      <c r="AJ378" s="536"/>
      <c r="AK378" s="226" t="s">
        <v>123</v>
      </c>
      <c r="AL378" s="121">
        <v>2202</v>
      </c>
      <c r="AM378" s="130">
        <v>1254</v>
      </c>
      <c r="AN378" s="130">
        <v>101539340</v>
      </c>
      <c r="AO378" s="131">
        <f t="shared" si="382"/>
        <v>0.19782300047326076</v>
      </c>
      <c r="AP378" s="131">
        <f t="shared" si="345"/>
        <v>0.56948228882833785</v>
      </c>
      <c r="AQ378" s="125">
        <f t="shared" si="346"/>
        <v>80972.36044657098</v>
      </c>
      <c r="AR378" s="536"/>
      <c r="AS378" s="226" t="s">
        <v>123</v>
      </c>
      <c r="AT378" s="121">
        <v>935</v>
      </c>
      <c r="AU378" s="130">
        <v>457</v>
      </c>
      <c r="AV378" s="130">
        <v>37855320</v>
      </c>
      <c r="AW378" s="131">
        <f t="shared" si="383"/>
        <v>0.13894800851322592</v>
      </c>
      <c r="AX378" s="131">
        <f t="shared" si="347"/>
        <v>0.48877005347593583</v>
      </c>
      <c r="AY378" s="130">
        <f t="shared" si="348"/>
        <v>82834.398249452948</v>
      </c>
      <c r="AZ378" s="536"/>
      <c r="BA378" s="226" t="s">
        <v>123</v>
      </c>
      <c r="BB378" s="121">
        <v>256</v>
      </c>
      <c r="BC378" s="130">
        <v>115</v>
      </c>
      <c r="BD378" s="130">
        <v>10662090</v>
      </c>
      <c r="BE378" s="131">
        <f t="shared" si="384"/>
        <v>8.9424572317262835E-2</v>
      </c>
      <c r="BF378" s="131">
        <f t="shared" si="349"/>
        <v>0.44921875</v>
      </c>
      <c r="BG378" s="156">
        <f t="shared" si="350"/>
        <v>92713.826086956527</v>
      </c>
      <c r="BH378" s="536"/>
      <c r="BI378" s="226" t="s">
        <v>123</v>
      </c>
      <c r="BJ378" s="121">
        <f t="shared" si="351"/>
        <v>12083</v>
      </c>
      <c r="BK378" s="130">
        <f t="shared" si="334"/>
        <v>7352</v>
      </c>
      <c r="BL378" s="130">
        <f t="shared" si="335"/>
        <v>546695230</v>
      </c>
      <c r="BM378" s="131">
        <f t="shared" si="385"/>
        <v>0.22675960767380174</v>
      </c>
      <c r="BN378" s="131">
        <f t="shared" si="352"/>
        <v>0.60845816436315481</v>
      </c>
      <c r="BO378" s="130">
        <f t="shared" si="353"/>
        <v>74360.069368879223</v>
      </c>
      <c r="BP378" s="182"/>
    </row>
    <row r="379" spans="2:68" s="75" customFormat="1">
      <c r="B379" s="546"/>
      <c r="C379" s="549"/>
      <c r="D379" s="536"/>
      <c r="E379" s="226" t="s">
        <v>124</v>
      </c>
      <c r="F379" s="121">
        <v>14</v>
      </c>
      <c r="G379" s="130">
        <v>9</v>
      </c>
      <c r="H379" s="130">
        <v>1193180</v>
      </c>
      <c r="I379" s="131">
        <f t="shared" si="378"/>
        <v>7.9646017699115043E-2</v>
      </c>
      <c r="J379" s="131">
        <f t="shared" si="337"/>
        <v>0.6428571428571429</v>
      </c>
      <c r="K379" s="156">
        <f t="shared" si="338"/>
        <v>132575.55555555556</v>
      </c>
      <c r="L379" s="536"/>
      <c r="M379" s="226" t="s">
        <v>124</v>
      </c>
      <c r="N379" s="121">
        <v>26</v>
      </c>
      <c r="O379" s="130">
        <v>12</v>
      </c>
      <c r="P379" s="130">
        <v>706500</v>
      </c>
      <c r="Q379" s="131">
        <f t="shared" si="379"/>
        <v>6.6666666666666666E-2</v>
      </c>
      <c r="R379" s="131">
        <f t="shared" si="339"/>
        <v>0.46153846153846156</v>
      </c>
      <c r="S379" s="125">
        <f t="shared" si="340"/>
        <v>58875</v>
      </c>
      <c r="T379" s="536"/>
      <c r="U379" s="226" t="s">
        <v>124</v>
      </c>
      <c r="V379" s="121">
        <v>857</v>
      </c>
      <c r="W379" s="130">
        <v>491</v>
      </c>
      <c r="X379" s="130">
        <v>37027680</v>
      </c>
      <c r="Y379" s="131">
        <f t="shared" si="380"/>
        <v>4.2983454434036596E-2</v>
      </c>
      <c r="Z379" s="131">
        <f t="shared" si="341"/>
        <v>0.57292882147024504</v>
      </c>
      <c r="AA379" s="130">
        <f t="shared" si="342"/>
        <v>75412.790224032593</v>
      </c>
      <c r="AB379" s="536"/>
      <c r="AC379" s="226" t="s">
        <v>124</v>
      </c>
      <c r="AD379" s="121">
        <v>1120</v>
      </c>
      <c r="AE379" s="130">
        <v>646</v>
      </c>
      <c r="AF379" s="130">
        <v>51434980</v>
      </c>
      <c r="AG379" s="131">
        <f t="shared" si="381"/>
        <v>6.5972222222222224E-2</v>
      </c>
      <c r="AH379" s="131">
        <f t="shared" si="343"/>
        <v>0.57678571428571423</v>
      </c>
      <c r="AI379" s="125">
        <f t="shared" si="344"/>
        <v>79620.712074303403</v>
      </c>
      <c r="AJ379" s="536"/>
      <c r="AK379" s="226" t="s">
        <v>124</v>
      </c>
      <c r="AL379" s="121">
        <v>879</v>
      </c>
      <c r="AM379" s="130">
        <v>450</v>
      </c>
      <c r="AN379" s="130">
        <v>37693180</v>
      </c>
      <c r="AO379" s="131">
        <f t="shared" si="382"/>
        <v>7.0989115002366307E-2</v>
      </c>
      <c r="AP379" s="131">
        <f t="shared" si="345"/>
        <v>0.51194539249146753</v>
      </c>
      <c r="AQ379" s="125">
        <f t="shared" si="346"/>
        <v>83762.622222222228</v>
      </c>
      <c r="AR379" s="536"/>
      <c r="AS379" s="226" t="s">
        <v>124</v>
      </c>
      <c r="AT379" s="121">
        <v>551</v>
      </c>
      <c r="AU379" s="130">
        <v>269</v>
      </c>
      <c r="AV379" s="130">
        <v>23829490</v>
      </c>
      <c r="AW379" s="131">
        <f t="shared" si="383"/>
        <v>8.1787777439951359E-2</v>
      </c>
      <c r="AX379" s="131">
        <f t="shared" si="347"/>
        <v>0.4882032667876588</v>
      </c>
      <c r="AY379" s="130">
        <f t="shared" si="348"/>
        <v>88585.464684014863</v>
      </c>
      <c r="AZ379" s="536"/>
      <c r="BA379" s="226" t="s">
        <v>124</v>
      </c>
      <c r="BB379" s="121">
        <v>238</v>
      </c>
      <c r="BC379" s="130">
        <v>84</v>
      </c>
      <c r="BD379" s="130">
        <v>7808390</v>
      </c>
      <c r="BE379" s="131">
        <f t="shared" si="384"/>
        <v>6.5318818040435461E-2</v>
      </c>
      <c r="BF379" s="131">
        <f t="shared" si="349"/>
        <v>0.35294117647058826</v>
      </c>
      <c r="BG379" s="156">
        <f t="shared" si="350"/>
        <v>92957.023809523816</v>
      </c>
      <c r="BH379" s="536"/>
      <c r="BI379" s="226" t="s">
        <v>124</v>
      </c>
      <c r="BJ379" s="121">
        <f t="shared" si="351"/>
        <v>3685</v>
      </c>
      <c r="BK379" s="130">
        <f t="shared" si="334"/>
        <v>1961</v>
      </c>
      <c r="BL379" s="130">
        <f t="shared" si="335"/>
        <v>159693400</v>
      </c>
      <c r="BM379" s="131">
        <f t="shared" si="385"/>
        <v>6.0483622231817899E-2</v>
      </c>
      <c r="BN379" s="131">
        <f t="shared" si="352"/>
        <v>0.53215739484396196</v>
      </c>
      <c r="BO379" s="130">
        <f t="shared" si="353"/>
        <v>81434.676185619581</v>
      </c>
      <c r="BP379" s="182"/>
    </row>
    <row r="380" spans="2:68" s="75" customFormat="1">
      <c r="B380" s="546"/>
      <c r="C380" s="549"/>
      <c r="D380" s="536"/>
      <c r="E380" s="227" t="s">
        <v>117</v>
      </c>
      <c r="F380" s="121">
        <v>14</v>
      </c>
      <c r="G380" s="130">
        <v>6</v>
      </c>
      <c r="H380" s="130">
        <v>280780</v>
      </c>
      <c r="I380" s="131">
        <f t="shared" si="378"/>
        <v>5.3097345132743362E-2</v>
      </c>
      <c r="J380" s="131">
        <f t="shared" si="337"/>
        <v>0.42857142857142855</v>
      </c>
      <c r="K380" s="156">
        <f t="shared" si="338"/>
        <v>46796.666666666664</v>
      </c>
      <c r="L380" s="536"/>
      <c r="M380" s="227" t="s">
        <v>117</v>
      </c>
      <c r="N380" s="121">
        <v>7</v>
      </c>
      <c r="O380" s="130">
        <v>6</v>
      </c>
      <c r="P380" s="130">
        <v>250970</v>
      </c>
      <c r="Q380" s="131">
        <f t="shared" si="379"/>
        <v>3.3333333333333333E-2</v>
      </c>
      <c r="R380" s="131">
        <f t="shared" si="339"/>
        <v>0.8571428571428571</v>
      </c>
      <c r="S380" s="125">
        <f t="shared" si="340"/>
        <v>41828.333333333336</v>
      </c>
      <c r="T380" s="536"/>
      <c r="U380" s="227" t="s">
        <v>117</v>
      </c>
      <c r="V380" s="121">
        <v>948</v>
      </c>
      <c r="W380" s="130">
        <v>513</v>
      </c>
      <c r="X380" s="130">
        <v>31823570</v>
      </c>
      <c r="Y380" s="131">
        <f t="shared" si="380"/>
        <v>4.490939332924801E-2</v>
      </c>
      <c r="Z380" s="131">
        <f t="shared" si="341"/>
        <v>0.54113924050632911</v>
      </c>
      <c r="AA380" s="130">
        <f t="shared" si="342"/>
        <v>62034.249512670562</v>
      </c>
      <c r="AB380" s="536"/>
      <c r="AC380" s="227" t="s">
        <v>117</v>
      </c>
      <c r="AD380" s="121">
        <v>577</v>
      </c>
      <c r="AE380" s="130">
        <v>321</v>
      </c>
      <c r="AF380" s="130">
        <v>23028860</v>
      </c>
      <c r="AG380" s="131">
        <f t="shared" si="381"/>
        <v>3.2781862745098041E-2</v>
      </c>
      <c r="AH380" s="131">
        <f t="shared" si="343"/>
        <v>0.55632582322357016</v>
      </c>
      <c r="AI380" s="125">
        <f t="shared" si="344"/>
        <v>71740.996884735199</v>
      </c>
      <c r="AJ380" s="536"/>
      <c r="AK380" s="227" t="s">
        <v>117</v>
      </c>
      <c r="AL380" s="121">
        <v>339</v>
      </c>
      <c r="AM380" s="130">
        <v>138</v>
      </c>
      <c r="AN380" s="130">
        <v>12137670</v>
      </c>
      <c r="AO380" s="131">
        <f t="shared" si="382"/>
        <v>2.1769995267392334E-2</v>
      </c>
      <c r="AP380" s="131">
        <f t="shared" si="345"/>
        <v>0.40707964601769914</v>
      </c>
      <c r="AQ380" s="125">
        <f t="shared" si="346"/>
        <v>87954.130434782608</v>
      </c>
      <c r="AR380" s="536"/>
      <c r="AS380" s="227" t="s">
        <v>117</v>
      </c>
      <c r="AT380" s="121">
        <v>174</v>
      </c>
      <c r="AU380" s="130">
        <v>45</v>
      </c>
      <c r="AV380" s="130">
        <v>5017120</v>
      </c>
      <c r="AW380" s="131">
        <f t="shared" si="383"/>
        <v>1.3681970203709334E-2</v>
      </c>
      <c r="AX380" s="131">
        <f t="shared" si="347"/>
        <v>0.25862068965517243</v>
      </c>
      <c r="AY380" s="130">
        <f t="shared" si="348"/>
        <v>111491.55555555556</v>
      </c>
      <c r="AZ380" s="536"/>
      <c r="BA380" s="227" t="s">
        <v>117</v>
      </c>
      <c r="BB380" s="121">
        <v>83</v>
      </c>
      <c r="BC380" s="130">
        <v>28</v>
      </c>
      <c r="BD380" s="130">
        <v>4418790</v>
      </c>
      <c r="BE380" s="131">
        <f t="shared" si="384"/>
        <v>2.177293934681182E-2</v>
      </c>
      <c r="BF380" s="131">
        <f t="shared" si="349"/>
        <v>0.33734939759036142</v>
      </c>
      <c r="BG380" s="156">
        <f t="shared" si="350"/>
        <v>157813.92857142858</v>
      </c>
      <c r="BH380" s="536"/>
      <c r="BI380" s="227" t="s">
        <v>117</v>
      </c>
      <c r="BJ380" s="121">
        <f t="shared" si="351"/>
        <v>2142</v>
      </c>
      <c r="BK380" s="130">
        <f t="shared" si="334"/>
        <v>1057</v>
      </c>
      <c r="BL380" s="130">
        <f t="shared" si="335"/>
        <v>76957760</v>
      </c>
      <c r="BM380" s="131">
        <f t="shared" si="385"/>
        <v>3.2601320091296036E-2</v>
      </c>
      <c r="BN380" s="131">
        <f t="shared" si="352"/>
        <v>0.49346405228758172</v>
      </c>
      <c r="BO380" s="130">
        <f t="shared" si="353"/>
        <v>72807.719962157047</v>
      </c>
      <c r="BP380" s="182"/>
    </row>
    <row r="381" spans="2:68" s="75" customFormat="1">
      <c r="B381" s="546">
        <v>35</v>
      </c>
      <c r="C381" s="548" t="s">
        <v>1</v>
      </c>
      <c r="D381" s="540">
        <f>BS42</f>
        <v>20</v>
      </c>
      <c r="E381" s="224" t="s">
        <v>104</v>
      </c>
      <c r="F381" s="120">
        <v>15</v>
      </c>
      <c r="G381" s="128">
        <v>11</v>
      </c>
      <c r="H381" s="128">
        <v>1152380</v>
      </c>
      <c r="I381" s="129">
        <f>IFERROR(G381/$D$381,"-")</f>
        <v>0.55000000000000004</v>
      </c>
      <c r="J381" s="129">
        <f t="shared" si="337"/>
        <v>0.73333333333333328</v>
      </c>
      <c r="K381" s="155">
        <f t="shared" si="338"/>
        <v>104761.81818181818</v>
      </c>
      <c r="L381" s="540">
        <f>BT42</f>
        <v>49</v>
      </c>
      <c r="M381" s="224" t="s">
        <v>104</v>
      </c>
      <c r="N381" s="120">
        <v>24</v>
      </c>
      <c r="O381" s="128">
        <v>15</v>
      </c>
      <c r="P381" s="128">
        <v>1379060</v>
      </c>
      <c r="Q381" s="129">
        <f>IFERROR(O381/$L$381,"-")</f>
        <v>0.30612244897959184</v>
      </c>
      <c r="R381" s="129">
        <f t="shared" si="339"/>
        <v>0.625</v>
      </c>
      <c r="S381" s="124">
        <f t="shared" si="340"/>
        <v>91937.333333333328</v>
      </c>
      <c r="T381" s="540">
        <f>BU42</f>
        <v>22766</v>
      </c>
      <c r="U381" s="224" t="s">
        <v>104</v>
      </c>
      <c r="V381" s="120">
        <v>10534</v>
      </c>
      <c r="W381" s="128">
        <v>7008</v>
      </c>
      <c r="X381" s="128">
        <v>511590190</v>
      </c>
      <c r="Y381" s="129">
        <f>IFERROR(W381/$T$381,"-")</f>
        <v>0.30782746200474392</v>
      </c>
      <c r="Z381" s="129">
        <f t="shared" si="341"/>
        <v>0.66527434972470101</v>
      </c>
      <c r="AA381" s="128">
        <f t="shared" si="342"/>
        <v>73000.883276255714</v>
      </c>
      <c r="AB381" s="540">
        <f>BV42</f>
        <v>19810</v>
      </c>
      <c r="AC381" s="224" t="s">
        <v>104</v>
      </c>
      <c r="AD381" s="120">
        <v>10405</v>
      </c>
      <c r="AE381" s="128">
        <v>7059</v>
      </c>
      <c r="AF381" s="128">
        <v>576899130</v>
      </c>
      <c r="AG381" s="129">
        <f>IFERROR(AE381/$AB$381,"-")</f>
        <v>0.35633518425037858</v>
      </c>
      <c r="AH381" s="129">
        <f t="shared" si="343"/>
        <v>0.67842383469485823</v>
      </c>
      <c r="AI381" s="124">
        <f t="shared" si="344"/>
        <v>81725.333616659584</v>
      </c>
      <c r="AJ381" s="540">
        <f>BW42</f>
        <v>13760</v>
      </c>
      <c r="AK381" s="224" t="s">
        <v>104</v>
      </c>
      <c r="AL381" s="120">
        <v>7030</v>
      </c>
      <c r="AM381" s="128">
        <v>4515</v>
      </c>
      <c r="AN381" s="128">
        <v>360826110</v>
      </c>
      <c r="AO381" s="129">
        <f>IFERROR(AM381/$AJ$381,"-")</f>
        <v>0.328125</v>
      </c>
      <c r="AP381" s="129">
        <f t="shared" si="345"/>
        <v>0.64224751066856334</v>
      </c>
      <c r="AQ381" s="124">
        <f t="shared" si="346"/>
        <v>79917.189368770763</v>
      </c>
      <c r="AR381" s="540">
        <f>BX42</f>
        <v>7142</v>
      </c>
      <c r="AS381" s="224" t="s">
        <v>104</v>
      </c>
      <c r="AT381" s="120">
        <v>3244</v>
      </c>
      <c r="AU381" s="128">
        <v>1895</v>
      </c>
      <c r="AV381" s="128">
        <v>158408850</v>
      </c>
      <c r="AW381" s="129">
        <f>IFERROR(AU381/$AR$381,"-")</f>
        <v>0.26533183982077851</v>
      </c>
      <c r="AX381" s="129">
        <f t="shared" si="347"/>
        <v>0.58415536374845867</v>
      </c>
      <c r="AY381" s="128">
        <f t="shared" si="348"/>
        <v>83593.06068601583</v>
      </c>
      <c r="AZ381" s="540">
        <f>BY42</f>
        <v>2806</v>
      </c>
      <c r="BA381" s="224" t="s">
        <v>104</v>
      </c>
      <c r="BB381" s="120">
        <v>967</v>
      </c>
      <c r="BC381" s="128">
        <v>571</v>
      </c>
      <c r="BD381" s="128">
        <v>51374550</v>
      </c>
      <c r="BE381" s="129">
        <f>IFERROR(BC381/$AZ$381,"-")</f>
        <v>0.20349251603706345</v>
      </c>
      <c r="BF381" s="129">
        <f t="shared" si="349"/>
        <v>0.59048603929679422</v>
      </c>
      <c r="BG381" s="155">
        <f t="shared" si="350"/>
        <v>89972.942206654989</v>
      </c>
      <c r="BH381" s="540">
        <f>BZ42</f>
        <v>66353</v>
      </c>
      <c r="BI381" s="224" t="s">
        <v>104</v>
      </c>
      <c r="BJ381" s="120">
        <f t="shared" si="351"/>
        <v>32219</v>
      </c>
      <c r="BK381" s="128">
        <f t="shared" si="334"/>
        <v>21074</v>
      </c>
      <c r="BL381" s="128">
        <f t="shared" si="335"/>
        <v>1661630270</v>
      </c>
      <c r="BM381" s="129">
        <f>IFERROR(BK381/$BH$381,"-")</f>
        <v>0.31760432836495711</v>
      </c>
      <c r="BN381" s="129">
        <f t="shared" si="352"/>
        <v>0.65408609826499886</v>
      </c>
      <c r="BO381" s="128">
        <f t="shared" si="353"/>
        <v>78847.40770617823</v>
      </c>
      <c r="BP381" s="182"/>
    </row>
    <row r="382" spans="2:68" s="75" customFormat="1">
      <c r="B382" s="546"/>
      <c r="C382" s="549"/>
      <c r="D382" s="536"/>
      <c r="E382" s="225" t="s">
        <v>136</v>
      </c>
      <c r="F382" s="121">
        <v>5</v>
      </c>
      <c r="G382" s="130">
        <v>4</v>
      </c>
      <c r="H382" s="130">
        <v>581930</v>
      </c>
      <c r="I382" s="131">
        <f t="shared" ref="I382:I391" si="386">IFERROR(G382/$D$381,"-")</f>
        <v>0.2</v>
      </c>
      <c r="J382" s="131">
        <f t="shared" si="337"/>
        <v>0.8</v>
      </c>
      <c r="K382" s="156">
        <f t="shared" si="338"/>
        <v>145482.5</v>
      </c>
      <c r="L382" s="536"/>
      <c r="M382" s="225" t="s">
        <v>136</v>
      </c>
      <c r="N382" s="121">
        <v>20</v>
      </c>
      <c r="O382" s="130">
        <v>15</v>
      </c>
      <c r="P382" s="130">
        <v>1058460</v>
      </c>
      <c r="Q382" s="131">
        <f t="shared" ref="Q382:Q391" si="387">IFERROR(O382/$L$381,"-")</f>
        <v>0.30612244897959184</v>
      </c>
      <c r="R382" s="131">
        <f t="shared" si="339"/>
        <v>0.75</v>
      </c>
      <c r="S382" s="125">
        <f t="shared" si="340"/>
        <v>70564</v>
      </c>
      <c r="T382" s="536"/>
      <c r="U382" s="225" t="s">
        <v>136</v>
      </c>
      <c r="V382" s="121">
        <v>9899</v>
      </c>
      <c r="W382" s="130">
        <v>6700</v>
      </c>
      <c r="X382" s="130">
        <v>460167500</v>
      </c>
      <c r="Y382" s="131">
        <f t="shared" ref="Y382:Y391" si="388">IFERROR(W382/$T$381,"-")</f>
        <v>0.29429851532987789</v>
      </c>
      <c r="Z382" s="131">
        <f t="shared" si="341"/>
        <v>0.67683604404485298</v>
      </c>
      <c r="AA382" s="130">
        <f t="shared" si="342"/>
        <v>68681.716417910444</v>
      </c>
      <c r="AB382" s="536"/>
      <c r="AC382" s="225" t="s">
        <v>136</v>
      </c>
      <c r="AD382" s="121">
        <v>8973</v>
      </c>
      <c r="AE382" s="130">
        <v>6212</v>
      </c>
      <c r="AF382" s="130">
        <v>507183050</v>
      </c>
      <c r="AG382" s="131">
        <f t="shared" ref="AG382:AG391" si="389">IFERROR(AE382/$AB$381,"-")</f>
        <v>0.31357900050479554</v>
      </c>
      <c r="AH382" s="131">
        <f t="shared" si="343"/>
        <v>0.69229911958096513</v>
      </c>
      <c r="AI382" s="125">
        <f t="shared" si="344"/>
        <v>81645.693818415966</v>
      </c>
      <c r="AJ382" s="536"/>
      <c r="AK382" s="225" t="s">
        <v>136</v>
      </c>
      <c r="AL382" s="121">
        <v>5643</v>
      </c>
      <c r="AM382" s="130">
        <v>3630</v>
      </c>
      <c r="AN382" s="130">
        <v>290150510</v>
      </c>
      <c r="AO382" s="131">
        <f t="shared" ref="AO382:AO391" si="390">IFERROR(AM382/$AJ$381,"-")</f>
        <v>0.26380813953488375</v>
      </c>
      <c r="AP382" s="131">
        <f t="shared" si="345"/>
        <v>0.64327485380116955</v>
      </c>
      <c r="AQ382" s="125">
        <f t="shared" si="346"/>
        <v>79931.269972451788</v>
      </c>
      <c r="AR382" s="536"/>
      <c r="AS382" s="225" t="s">
        <v>136</v>
      </c>
      <c r="AT382" s="121">
        <v>2337</v>
      </c>
      <c r="AU382" s="130">
        <v>1393</v>
      </c>
      <c r="AV382" s="130">
        <v>112672210</v>
      </c>
      <c r="AW382" s="131">
        <f t="shared" ref="AW382:AW391" si="391">IFERROR(AU382/$AR$381,"-")</f>
        <v>0.19504340520862504</v>
      </c>
      <c r="AX382" s="131">
        <f t="shared" si="347"/>
        <v>0.59606332905434323</v>
      </c>
      <c r="AY382" s="130">
        <f t="shared" si="348"/>
        <v>80884.572864321613</v>
      </c>
      <c r="AZ382" s="536"/>
      <c r="BA382" s="225" t="s">
        <v>136</v>
      </c>
      <c r="BB382" s="121">
        <v>575</v>
      </c>
      <c r="BC382" s="130">
        <v>324</v>
      </c>
      <c r="BD382" s="130">
        <v>27862280</v>
      </c>
      <c r="BE382" s="131">
        <f t="shared" ref="BE382:BE391" si="392">IFERROR(BC382/$AZ$381,"-")</f>
        <v>0.11546685673556664</v>
      </c>
      <c r="BF382" s="131">
        <f t="shared" si="349"/>
        <v>0.56347826086956521</v>
      </c>
      <c r="BG382" s="156">
        <f t="shared" si="350"/>
        <v>85994.691358024691</v>
      </c>
      <c r="BH382" s="536"/>
      <c r="BI382" s="225" t="s">
        <v>136</v>
      </c>
      <c r="BJ382" s="121">
        <f t="shared" si="351"/>
        <v>27452</v>
      </c>
      <c r="BK382" s="130">
        <f t="shared" si="334"/>
        <v>18278</v>
      </c>
      <c r="BL382" s="130">
        <f t="shared" si="335"/>
        <v>1399675940</v>
      </c>
      <c r="BM382" s="131">
        <f t="shared" ref="BM382:BM391" si="393">IFERROR(BK382/$BH$381,"-")</f>
        <v>0.27546606784923061</v>
      </c>
      <c r="BN382" s="131">
        <f t="shared" si="352"/>
        <v>0.66581669823692258</v>
      </c>
      <c r="BO382" s="130">
        <f t="shared" si="353"/>
        <v>76577.083926031293</v>
      </c>
      <c r="BP382" s="182"/>
    </row>
    <row r="383" spans="2:68" s="75" customFormat="1">
      <c r="B383" s="546"/>
      <c r="C383" s="549"/>
      <c r="D383" s="536"/>
      <c r="E383" s="226" t="s">
        <v>103</v>
      </c>
      <c r="F383" s="121">
        <v>11</v>
      </c>
      <c r="G383" s="130">
        <v>8</v>
      </c>
      <c r="H383" s="130">
        <v>1310020</v>
      </c>
      <c r="I383" s="131">
        <f t="shared" si="386"/>
        <v>0.4</v>
      </c>
      <c r="J383" s="131">
        <f t="shared" si="337"/>
        <v>0.72727272727272729</v>
      </c>
      <c r="K383" s="156">
        <f t="shared" si="338"/>
        <v>163752.5</v>
      </c>
      <c r="L383" s="536"/>
      <c r="M383" s="226" t="s">
        <v>103</v>
      </c>
      <c r="N383" s="121">
        <v>24</v>
      </c>
      <c r="O383" s="130">
        <v>16</v>
      </c>
      <c r="P383" s="130">
        <v>1650690</v>
      </c>
      <c r="Q383" s="131">
        <f t="shared" si="387"/>
        <v>0.32653061224489793</v>
      </c>
      <c r="R383" s="131">
        <f t="shared" si="339"/>
        <v>0.66666666666666663</v>
      </c>
      <c r="S383" s="125">
        <f t="shared" si="340"/>
        <v>103168.125</v>
      </c>
      <c r="T383" s="536"/>
      <c r="U383" s="226" t="s">
        <v>103</v>
      </c>
      <c r="V383" s="121">
        <v>12982</v>
      </c>
      <c r="W383" s="130">
        <v>8425</v>
      </c>
      <c r="X383" s="130">
        <v>605914170</v>
      </c>
      <c r="Y383" s="131">
        <f t="shared" si="388"/>
        <v>0.37006940173943598</v>
      </c>
      <c r="Z383" s="131">
        <f t="shared" si="341"/>
        <v>0.64897550454475428</v>
      </c>
      <c r="AA383" s="130">
        <f t="shared" si="342"/>
        <v>71918.595845697331</v>
      </c>
      <c r="AB383" s="536"/>
      <c r="AC383" s="226" t="s">
        <v>103</v>
      </c>
      <c r="AD383" s="121">
        <v>12686</v>
      </c>
      <c r="AE383" s="130">
        <v>8486</v>
      </c>
      <c r="AF383" s="130">
        <v>698386680</v>
      </c>
      <c r="AG383" s="131">
        <f t="shared" si="389"/>
        <v>0.42836951034830895</v>
      </c>
      <c r="AH383" s="131">
        <f t="shared" si="343"/>
        <v>0.66892637553208256</v>
      </c>
      <c r="AI383" s="125">
        <f t="shared" si="344"/>
        <v>82298.689606410553</v>
      </c>
      <c r="AJ383" s="536"/>
      <c r="AK383" s="226" t="s">
        <v>103</v>
      </c>
      <c r="AL383" s="121">
        <v>9178</v>
      </c>
      <c r="AM383" s="130">
        <v>5770</v>
      </c>
      <c r="AN383" s="130">
        <v>469835260</v>
      </c>
      <c r="AO383" s="131">
        <f t="shared" si="390"/>
        <v>0.41933139534883723</v>
      </c>
      <c r="AP383" s="131">
        <f t="shared" si="345"/>
        <v>0.6286772717367618</v>
      </c>
      <c r="AQ383" s="125">
        <f t="shared" si="346"/>
        <v>81427.254766031198</v>
      </c>
      <c r="AR383" s="536"/>
      <c r="AS383" s="226" t="s">
        <v>103</v>
      </c>
      <c r="AT383" s="121">
        <v>4660</v>
      </c>
      <c r="AU383" s="130">
        <v>2731</v>
      </c>
      <c r="AV383" s="130">
        <v>239513380</v>
      </c>
      <c r="AW383" s="131">
        <f t="shared" si="391"/>
        <v>0.38238588630635678</v>
      </c>
      <c r="AX383" s="131">
        <f t="shared" si="347"/>
        <v>0.58605150214592272</v>
      </c>
      <c r="AY383" s="130">
        <f t="shared" si="348"/>
        <v>87701.713658000735</v>
      </c>
      <c r="AZ383" s="536"/>
      <c r="BA383" s="226" t="s">
        <v>103</v>
      </c>
      <c r="BB383" s="121">
        <v>1551</v>
      </c>
      <c r="BC383" s="130">
        <v>914</v>
      </c>
      <c r="BD383" s="130">
        <v>85215350</v>
      </c>
      <c r="BE383" s="131">
        <f t="shared" si="392"/>
        <v>0.32573057733428368</v>
      </c>
      <c r="BF383" s="131">
        <f t="shared" si="349"/>
        <v>0.58929722759509995</v>
      </c>
      <c r="BG383" s="156">
        <f t="shared" si="350"/>
        <v>93233.424507658638</v>
      </c>
      <c r="BH383" s="536"/>
      <c r="BI383" s="226" t="s">
        <v>103</v>
      </c>
      <c r="BJ383" s="121">
        <f t="shared" si="351"/>
        <v>41092</v>
      </c>
      <c r="BK383" s="130">
        <f t="shared" si="334"/>
        <v>26350</v>
      </c>
      <c r="BL383" s="130">
        <f t="shared" si="335"/>
        <v>2101825550</v>
      </c>
      <c r="BM383" s="131">
        <f t="shared" si="393"/>
        <v>0.3971184422708845</v>
      </c>
      <c r="BN383" s="131">
        <f t="shared" si="352"/>
        <v>0.64124403776890881</v>
      </c>
      <c r="BO383" s="130">
        <f t="shared" si="353"/>
        <v>79765.675521821628</v>
      </c>
      <c r="BP383" s="182"/>
    </row>
    <row r="384" spans="2:68" s="75" customFormat="1">
      <c r="B384" s="546"/>
      <c r="C384" s="549"/>
      <c r="D384" s="536"/>
      <c r="E384" s="226" t="s">
        <v>106</v>
      </c>
      <c r="F384" s="121">
        <v>4</v>
      </c>
      <c r="G384" s="130">
        <v>4</v>
      </c>
      <c r="H384" s="130">
        <v>319710</v>
      </c>
      <c r="I384" s="131">
        <f t="shared" si="386"/>
        <v>0.2</v>
      </c>
      <c r="J384" s="131">
        <f t="shared" si="337"/>
        <v>1</v>
      </c>
      <c r="K384" s="156">
        <f t="shared" si="338"/>
        <v>79927.5</v>
      </c>
      <c r="L384" s="536"/>
      <c r="M384" s="226" t="s">
        <v>106</v>
      </c>
      <c r="N384" s="121">
        <v>14</v>
      </c>
      <c r="O384" s="130">
        <v>7</v>
      </c>
      <c r="P384" s="130">
        <v>652000</v>
      </c>
      <c r="Q384" s="131">
        <f t="shared" si="387"/>
        <v>0.14285714285714285</v>
      </c>
      <c r="R384" s="131">
        <f t="shared" si="339"/>
        <v>0.5</v>
      </c>
      <c r="S384" s="125">
        <f t="shared" si="340"/>
        <v>93142.857142857145</v>
      </c>
      <c r="T384" s="536"/>
      <c r="U384" s="226" t="s">
        <v>106</v>
      </c>
      <c r="V384" s="121">
        <v>4068</v>
      </c>
      <c r="W384" s="130">
        <v>2730</v>
      </c>
      <c r="X384" s="130">
        <v>194913200</v>
      </c>
      <c r="Y384" s="131">
        <f t="shared" si="388"/>
        <v>0.11991566370903979</v>
      </c>
      <c r="Z384" s="131">
        <f t="shared" si="341"/>
        <v>0.67109144542772858</v>
      </c>
      <c r="AA384" s="130">
        <f t="shared" si="342"/>
        <v>71396.77655677656</v>
      </c>
      <c r="AB384" s="536"/>
      <c r="AC384" s="226" t="s">
        <v>106</v>
      </c>
      <c r="AD384" s="121">
        <v>4512</v>
      </c>
      <c r="AE384" s="130">
        <v>3041</v>
      </c>
      <c r="AF384" s="130">
        <v>258476790</v>
      </c>
      <c r="AG384" s="131">
        <f t="shared" si="389"/>
        <v>0.15350832912670367</v>
      </c>
      <c r="AH384" s="131">
        <f t="shared" si="343"/>
        <v>0.67398049645390068</v>
      </c>
      <c r="AI384" s="125">
        <f t="shared" si="344"/>
        <v>84997.300230187437</v>
      </c>
      <c r="AJ384" s="536"/>
      <c r="AK384" s="226" t="s">
        <v>106</v>
      </c>
      <c r="AL384" s="121">
        <v>3488</v>
      </c>
      <c r="AM384" s="130">
        <v>2271</v>
      </c>
      <c r="AN384" s="130">
        <v>183747760</v>
      </c>
      <c r="AO384" s="131">
        <f t="shared" si="390"/>
        <v>0.1650436046511628</v>
      </c>
      <c r="AP384" s="131">
        <f t="shared" si="345"/>
        <v>0.65108944954128445</v>
      </c>
      <c r="AQ384" s="125">
        <f t="shared" si="346"/>
        <v>80910.506384852488</v>
      </c>
      <c r="AR384" s="536"/>
      <c r="AS384" s="226" t="s">
        <v>106</v>
      </c>
      <c r="AT384" s="121">
        <v>1832</v>
      </c>
      <c r="AU384" s="130">
        <v>1061</v>
      </c>
      <c r="AV384" s="130">
        <v>88410700</v>
      </c>
      <c r="AW384" s="131">
        <f t="shared" si="391"/>
        <v>0.1485578269392327</v>
      </c>
      <c r="AX384" s="131">
        <f t="shared" si="347"/>
        <v>0.57914847161572047</v>
      </c>
      <c r="AY384" s="130">
        <f t="shared" si="348"/>
        <v>83327.709707822811</v>
      </c>
      <c r="AZ384" s="536"/>
      <c r="BA384" s="226" t="s">
        <v>106</v>
      </c>
      <c r="BB384" s="121">
        <v>639</v>
      </c>
      <c r="BC384" s="130">
        <v>366</v>
      </c>
      <c r="BD384" s="130">
        <v>32776820</v>
      </c>
      <c r="BE384" s="131">
        <f t="shared" si="392"/>
        <v>0.13043478260869565</v>
      </c>
      <c r="BF384" s="131">
        <f t="shared" si="349"/>
        <v>0.57276995305164324</v>
      </c>
      <c r="BG384" s="156">
        <f t="shared" si="350"/>
        <v>89554.153005464483</v>
      </c>
      <c r="BH384" s="536"/>
      <c r="BI384" s="226" t="s">
        <v>106</v>
      </c>
      <c r="BJ384" s="121">
        <f t="shared" si="351"/>
        <v>14557</v>
      </c>
      <c r="BK384" s="130">
        <f t="shared" si="334"/>
        <v>9480</v>
      </c>
      <c r="BL384" s="130">
        <f t="shared" si="335"/>
        <v>759296980</v>
      </c>
      <c r="BM384" s="131">
        <f t="shared" si="393"/>
        <v>0.14287221376576795</v>
      </c>
      <c r="BN384" s="131">
        <f t="shared" si="352"/>
        <v>0.6512330837397815</v>
      </c>
      <c r="BO384" s="130">
        <f t="shared" si="353"/>
        <v>80094.618143459913</v>
      </c>
      <c r="BP384" s="182"/>
    </row>
    <row r="385" spans="2:68" s="75" customFormat="1">
      <c r="B385" s="546"/>
      <c r="C385" s="549"/>
      <c r="D385" s="536"/>
      <c r="E385" s="226" t="s">
        <v>119</v>
      </c>
      <c r="F385" s="121">
        <v>6</v>
      </c>
      <c r="G385" s="130">
        <v>5</v>
      </c>
      <c r="H385" s="130">
        <v>672410</v>
      </c>
      <c r="I385" s="131">
        <f t="shared" si="386"/>
        <v>0.25</v>
      </c>
      <c r="J385" s="131">
        <f t="shared" si="337"/>
        <v>0.83333333333333337</v>
      </c>
      <c r="K385" s="156">
        <f t="shared" si="338"/>
        <v>134482</v>
      </c>
      <c r="L385" s="536"/>
      <c r="M385" s="226" t="s">
        <v>119</v>
      </c>
      <c r="N385" s="121">
        <v>9</v>
      </c>
      <c r="O385" s="130">
        <v>8</v>
      </c>
      <c r="P385" s="130">
        <v>387530</v>
      </c>
      <c r="Q385" s="131">
        <f t="shared" si="387"/>
        <v>0.16326530612244897</v>
      </c>
      <c r="R385" s="131">
        <f t="shared" si="339"/>
        <v>0.88888888888888884</v>
      </c>
      <c r="S385" s="125">
        <f t="shared" si="340"/>
        <v>48441.25</v>
      </c>
      <c r="T385" s="536"/>
      <c r="U385" s="226" t="s">
        <v>119</v>
      </c>
      <c r="V385" s="121">
        <v>4435</v>
      </c>
      <c r="W385" s="130">
        <v>3036</v>
      </c>
      <c r="X385" s="130">
        <v>222156680</v>
      </c>
      <c r="Y385" s="131">
        <f t="shared" si="388"/>
        <v>0.13335676008082228</v>
      </c>
      <c r="Z385" s="131">
        <f t="shared" si="341"/>
        <v>0.68455467869222097</v>
      </c>
      <c r="AA385" s="130">
        <f t="shared" si="342"/>
        <v>73174.137022397888</v>
      </c>
      <c r="AB385" s="536"/>
      <c r="AC385" s="226" t="s">
        <v>119</v>
      </c>
      <c r="AD385" s="121">
        <v>5139</v>
      </c>
      <c r="AE385" s="130">
        <v>3499</v>
      </c>
      <c r="AF385" s="130">
        <v>297789200</v>
      </c>
      <c r="AG385" s="131">
        <f t="shared" si="389"/>
        <v>0.17662796567390207</v>
      </c>
      <c r="AH385" s="131">
        <f t="shared" si="343"/>
        <v>0.68087176493481227</v>
      </c>
      <c r="AI385" s="125">
        <f t="shared" si="344"/>
        <v>85106.944841383258</v>
      </c>
      <c r="AJ385" s="536"/>
      <c r="AK385" s="226" t="s">
        <v>119</v>
      </c>
      <c r="AL385" s="121">
        <v>3895</v>
      </c>
      <c r="AM385" s="130">
        <v>2503</v>
      </c>
      <c r="AN385" s="130">
        <v>203968030</v>
      </c>
      <c r="AO385" s="131">
        <f t="shared" si="390"/>
        <v>0.18190406976744186</v>
      </c>
      <c r="AP385" s="131">
        <f t="shared" si="345"/>
        <v>0.6426187419768935</v>
      </c>
      <c r="AQ385" s="125">
        <f t="shared" si="346"/>
        <v>81489.424690371554</v>
      </c>
      <c r="AR385" s="536"/>
      <c r="AS385" s="226" t="s">
        <v>119</v>
      </c>
      <c r="AT385" s="121">
        <v>2000</v>
      </c>
      <c r="AU385" s="130">
        <v>1183</v>
      </c>
      <c r="AV385" s="130">
        <v>110730730</v>
      </c>
      <c r="AW385" s="131">
        <f t="shared" si="391"/>
        <v>0.16563987678521422</v>
      </c>
      <c r="AX385" s="131">
        <f t="shared" si="347"/>
        <v>0.59150000000000003</v>
      </c>
      <c r="AY385" s="130">
        <f t="shared" si="348"/>
        <v>93601.6314454776</v>
      </c>
      <c r="AZ385" s="536"/>
      <c r="BA385" s="226" t="s">
        <v>119</v>
      </c>
      <c r="BB385" s="121">
        <v>595</v>
      </c>
      <c r="BC385" s="130">
        <v>350</v>
      </c>
      <c r="BD385" s="130">
        <v>35295670</v>
      </c>
      <c r="BE385" s="131">
        <f t="shared" si="392"/>
        <v>0.12473271560940841</v>
      </c>
      <c r="BF385" s="131">
        <f t="shared" si="349"/>
        <v>0.58823529411764708</v>
      </c>
      <c r="BG385" s="156">
        <f t="shared" si="350"/>
        <v>100844.77142857143</v>
      </c>
      <c r="BH385" s="536"/>
      <c r="BI385" s="226" t="s">
        <v>119</v>
      </c>
      <c r="BJ385" s="121">
        <f t="shared" si="351"/>
        <v>16079</v>
      </c>
      <c r="BK385" s="130">
        <f t="shared" si="334"/>
        <v>10584</v>
      </c>
      <c r="BL385" s="130">
        <f t="shared" si="335"/>
        <v>871000250</v>
      </c>
      <c r="BM385" s="131">
        <f t="shared" si="393"/>
        <v>0.15951049688785737</v>
      </c>
      <c r="BN385" s="131">
        <f t="shared" si="352"/>
        <v>0.65824989116238575</v>
      </c>
      <c r="BO385" s="130">
        <f t="shared" si="353"/>
        <v>82294.052343159492</v>
      </c>
      <c r="BP385" s="182"/>
    </row>
    <row r="386" spans="2:68" s="75" customFormat="1">
      <c r="B386" s="546"/>
      <c r="C386" s="549"/>
      <c r="D386" s="536"/>
      <c r="E386" s="226" t="s">
        <v>120</v>
      </c>
      <c r="F386" s="121">
        <v>4</v>
      </c>
      <c r="G386" s="130">
        <v>3</v>
      </c>
      <c r="H386" s="130">
        <v>539030</v>
      </c>
      <c r="I386" s="131">
        <f t="shared" si="386"/>
        <v>0.15</v>
      </c>
      <c r="J386" s="131">
        <f t="shared" si="337"/>
        <v>0.75</v>
      </c>
      <c r="K386" s="156">
        <f t="shared" si="338"/>
        <v>179676.66666666666</v>
      </c>
      <c r="L386" s="536"/>
      <c r="M386" s="226" t="s">
        <v>120</v>
      </c>
      <c r="N386" s="121">
        <v>5</v>
      </c>
      <c r="O386" s="130">
        <v>2</v>
      </c>
      <c r="P386" s="130">
        <v>55160</v>
      </c>
      <c r="Q386" s="131">
        <f t="shared" si="387"/>
        <v>4.0816326530612242E-2</v>
      </c>
      <c r="R386" s="131">
        <f t="shared" si="339"/>
        <v>0.4</v>
      </c>
      <c r="S386" s="125">
        <f t="shared" si="340"/>
        <v>27580</v>
      </c>
      <c r="T386" s="536"/>
      <c r="U386" s="226" t="s">
        <v>120</v>
      </c>
      <c r="V386" s="121">
        <v>1981</v>
      </c>
      <c r="W386" s="130">
        <v>1354</v>
      </c>
      <c r="X386" s="130">
        <v>95411780</v>
      </c>
      <c r="Y386" s="131">
        <f t="shared" si="388"/>
        <v>5.9474655187560399E-2</v>
      </c>
      <c r="Z386" s="131">
        <f t="shared" si="341"/>
        <v>0.68349318525996972</v>
      </c>
      <c r="AA386" s="130">
        <f t="shared" si="342"/>
        <v>70466.602658788775</v>
      </c>
      <c r="AB386" s="536"/>
      <c r="AC386" s="226" t="s">
        <v>120</v>
      </c>
      <c r="AD386" s="121">
        <v>2112</v>
      </c>
      <c r="AE386" s="130">
        <v>1498</v>
      </c>
      <c r="AF386" s="130">
        <v>125154760</v>
      </c>
      <c r="AG386" s="131">
        <f t="shared" si="389"/>
        <v>7.5618374558303891E-2</v>
      </c>
      <c r="AH386" s="131">
        <f t="shared" si="343"/>
        <v>0.70928030303030298</v>
      </c>
      <c r="AI386" s="125">
        <f t="shared" si="344"/>
        <v>83547.903871829112</v>
      </c>
      <c r="AJ386" s="536"/>
      <c r="AK386" s="226" t="s">
        <v>120</v>
      </c>
      <c r="AL386" s="121">
        <v>1263</v>
      </c>
      <c r="AM386" s="130">
        <v>858</v>
      </c>
      <c r="AN386" s="130">
        <v>67653410</v>
      </c>
      <c r="AO386" s="131">
        <f t="shared" si="390"/>
        <v>6.2354651162790695E-2</v>
      </c>
      <c r="AP386" s="131">
        <f t="shared" si="345"/>
        <v>0.67933491686460812</v>
      </c>
      <c r="AQ386" s="125">
        <f t="shared" si="346"/>
        <v>78850.128205128203</v>
      </c>
      <c r="AR386" s="536"/>
      <c r="AS386" s="226" t="s">
        <v>120</v>
      </c>
      <c r="AT386" s="121">
        <v>504</v>
      </c>
      <c r="AU386" s="130">
        <v>320</v>
      </c>
      <c r="AV386" s="130">
        <v>26480970</v>
      </c>
      <c r="AW386" s="131">
        <f t="shared" si="391"/>
        <v>4.4805376645197424E-2</v>
      </c>
      <c r="AX386" s="131">
        <f t="shared" si="347"/>
        <v>0.63492063492063489</v>
      </c>
      <c r="AY386" s="130">
        <f t="shared" si="348"/>
        <v>82753.03125</v>
      </c>
      <c r="AZ386" s="536"/>
      <c r="BA386" s="226" t="s">
        <v>120</v>
      </c>
      <c r="BB386" s="121">
        <v>122</v>
      </c>
      <c r="BC386" s="130">
        <v>67</v>
      </c>
      <c r="BD386" s="130">
        <v>5502660</v>
      </c>
      <c r="BE386" s="131">
        <f t="shared" si="392"/>
        <v>2.3877405559515324E-2</v>
      </c>
      <c r="BF386" s="131">
        <f t="shared" si="349"/>
        <v>0.54918032786885251</v>
      </c>
      <c r="BG386" s="156">
        <f t="shared" si="350"/>
        <v>82129.253731343284</v>
      </c>
      <c r="BH386" s="536"/>
      <c r="BI386" s="226" t="s">
        <v>120</v>
      </c>
      <c r="BJ386" s="121">
        <f t="shared" si="351"/>
        <v>5991</v>
      </c>
      <c r="BK386" s="130">
        <f t="shared" si="334"/>
        <v>4102</v>
      </c>
      <c r="BL386" s="130">
        <f t="shared" si="335"/>
        <v>320797770</v>
      </c>
      <c r="BM386" s="131">
        <f t="shared" si="393"/>
        <v>6.1820867180082284E-2</v>
      </c>
      <c r="BN386" s="131">
        <f t="shared" si="352"/>
        <v>0.68469370722750789</v>
      </c>
      <c r="BO386" s="130">
        <f t="shared" si="353"/>
        <v>78205.209653827405</v>
      </c>
      <c r="BP386" s="182"/>
    </row>
    <row r="387" spans="2:68" s="75" customFormat="1">
      <c r="B387" s="546"/>
      <c r="C387" s="549"/>
      <c r="D387" s="536"/>
      <c r="E387" s="226" t="s">
        <v>121</v>
      </c>
      <c r="F387" s="121">
        <v>0</v>
      </c>
      <c r="G387" s="130">
        <v>0</v>
      </c>
      <c r="H387" s="130">
        <v>0</v>
      </c>
      <c r="I387" s="131">
        <f t="shared" si="386"/>
        <v>0</v>
      </c>
      <c r="J387" s="131" t="str">
        <f t="shared" si="337"/>
        <v>-</v>
      </c>
      <c r="K387" s="156" t="str">
        <f t="shared" si="338"/>
        <v>-</v>
      </c>
      <c r="L387" s="536"/>
      <c r="M387" s="226" t="s">
        <v>121</v>
      </c>
      <c r="N387" s="121">
        <v>6</v>
      </c>
      <c r="O387" s="130">
        <v>3</v>
      </c>
      <c r="P387" s="130">
        <v>150990</v>
      </c>
      <c r="Q387" s="131">
        <f t="shared" si="387"/>
        <v>6.1224489795918366E-2</v>
      </c>
      <c r="R387" s="131">
        <f t="shared" si="339"/>
        <v>0.5</v>
      </c>
      <c r="S387" s="125">
        <f t="shared" si="340"/>
        <v>50330</v>
      </c>
      <c r="T387" s="536"/>
      <c r="U387" s="226" t="s">
        <v>121</v>
      </c>
      <c r="V387" s="121">
        <v>1667</v>
      </c>
      <c r="W387" s="130">
        <v>1046</v>
      </c>
      <c r="X387" s="130">
        <v>75962600</v>
      </c>
      <c r="Y387" s="131">
        <f t="shared" si="388"/>
        <v>4.5945708512694368E-2</v>
      </c>
      <c r="Z387" s="131">
        <f t="shared" si="341"/>
        <v>0.62747450509898017</v>
      </c>
      <c r="AA387" s="130">
        <f t="shared" si="342"/>
        <v>72621.988527724665</v>
      </c>
      <c r="AB387" s="536"/>
      <c r="AC387" s="226" t="s">
        <v>121</v>
      </c>
      <c r="AD387" s="121">
        <v>1987</v>
      </c>
      <c r="AE387" s="130">
        <v>1261</v>
      </c>
      <c r="AF387" s="130">
        <v>108682120</v>
      </c>
      <c r="AG387" s="131">
        <f t="shared" si="389"/>
        <v>6.3654719838465421E-2</v>
      </c>
      <c r="AH387" s="131">
        <f t="shared" si="343"/>
        <v>0.63462506290890786</v>
      </c>
      <c r="AI387" s="125">
        <f t="shared" si="344"/>
        <v>86187.248215701824</v>
      </c>
      <c r="AJ387" s="536"/>
      <c r="AK387" s="226" t="s">
        <v>121</v>
      </c>
      <c r="AL387" s="121">
        <v>1725</v>
      </c>
      <c r="AM387" s="130">
        <v>1087</v>
      </c>
      <c r="AN387" s="130">
        <v>88420730</v>
      </c>
      <c r="AO387" s="131">
        <f t="shared" si="390"/>
        <v>7.8997093023255818E-2</v>
      </c>
      <c r="AP387" s="131">
        <f t="shared" si="345"/>
        <v>0.63014492753623186</v>
      </c>
      <c r="AQ387" s="125">
        <f t="shared" si="346"/>
        <v>81343.817847286104</v>
      </c>
      <c r="AR387" s="536"/>
      <c r="AS387" s="226" t="s">
        <v>121</v>
      </c>
      <c r="AT387" s="121">
        <v>1005</v>
      </c>
      <c r="AU387" s="130">
        <v>576</v>
      </c>
      <c r="AV387" s="130">
        <v>48371880</v>
      </c>
      <c r="AW387" s="131">
        <f t="shared" si="391"/>
        <v>8.0649677961355359E-2</v>
      </c>
      <c r="AX387" s="131">
        <f t="shared" si="347"/>
        <v>0.57313432835820899</v>
      </c>
      <c r="AY387" s="130">
        <f t="shared" si="348"/>
        <v>83978.958333333328</v>
      </c>
      <c r="AZ387" s="536"/>
      <c r="BA387" s="226" t="s">
        <v>121</v>
      </c>
      <c r="BB387" s="121">
        <v>394</v>
      </c>
      <c r="BC387" s="130">
        <v>222</v>
      </c>
      <c r="BD387" s="130">
        <v>21208530</v>
      </c>
      <c r="BE387" s="131">
        <f t="shared" si="392"/>
        <v>7.9116179615110471E-2</v>
      </c>
      <c r="BF387" s="131">
        <f t="shared" si="349"/>
        <v>0.56345177664974622</v>
      </c>
      <c r="BG387" s="156">
        <f t="shared" si="350"/>
        <v>95533.91891891892</v>
      </c>
      <c r="BH387" s="536"/>
      <c r="BI387" s="226" t="s">
        <v>121</v>
      </c>
      <c r="BJ387" s="121">
        <f t="shared" si="351"/>
        <v>6784</v>
      </c>
      <c r="BK387" s="130">
        <f t="shared" si="334"/>
        <v>4195</v>
      </c>
      <c r="BL387" s="130">
        <f t="shared" si="335"/>
        <v>342796850</v>
      </c>
      <c r="BM387" s="131">
        <f t="shared" si="393"/>
        <v>6.322246168221482E-2</v>
      </c>
      <c r="BN387" s="131">
        <f t="shared" si="352"/>
        <v>0.61836674528301883</v>
      </c>
      <c r="BO387" s="130">
        <f t="shared" si="353"/>
        <v>81715.578069129915</v>
      </c>
      <c r="BP387" s="182"/>
    </row>
    <row r="388" spans="2:68" s="75" customFormat="1">
      <c r="B388" s="546"/>
      <c r="C388" s="549"/>
      <c r="D388" s="536"/>
      <c r="E388" s="226" t="s">
        <v>122</v>
      </c>
      <c r="F388" s="121">
        <v>4</v>
      </c>
      <c r="G388" s="130">
        <v>3</v>
      </c>
      <c r="H388" s="130">
        <v>309700</v>
      </c>
      <c r="I388" s="131">
        <f t="shared" si="386"/>
        <v>0.15</v>
      </c>
      <c r="J388" s="131">
        <f t="shared" si="337"/>
        <v>0.75</v>
      </c>
      <c r="K388" s="156">
        <f t="shared" si="338"/>
        <v>103233.33333333333</v>
      </c>
      <c r="L388" s="536"/>
      <c r="M388" s="226" t="s">
        <v>122</v>
      </c>
      <c r="N388" s="121">
        <v>6</v>
      </c>
      <c r="O388" s="130">
        <v>3</v>
      </c>
      <c r="P388" s="130">
        <v>110230</v>
      </c>
      <c r="Q388" s="131">
        <f t="shared" si="387"/>
        <v>6.1224489795918366E-2</v>
      </c>
      <c r="R388" s="131">
        <f t="shared" si="339"/>
        <v>0.5</v>
      </c>
      <c r="S388" s="125">
        <f t="shared" si="340"/>
        <v>36743.333333333336</v>
      </c>
      <c r="T388" s="536"/>
      <c r="U388" s="226" t="s">
        <v>122</v>
      </c>
      <c r="V388" s="121">
        <v>1161</v>
      </c>
      <c r="W388" s="130">
        <v>787</v>
      </c>
      <c r="X388" s="130">
        <v>56697840</v>
      </c>
      <c r="Y388" s="131">
        <f t="shared" si="388"/>
        <v>3.4569094263375205E-2</v>
      </c>
      <c r="Z388" s="131">
        <f t="shared" si="341"/>
        <v>0.67786391042204996</v>
      </c>
      <c r="AA388" s="130">
        <f t="shared" si="342"/>
        <v>72042.998729351966</v>
      </c>
      <c r="AB388" s="536"/>
      <c r="AC388" s="226" t="s">
        <v>122</v>
      </c>
      <c r="AD388" s="121">
        <v>1366</v>
      </c>
      <c r="AE388" s="130">
        <v>934</v>
      </c>
      <c r="AF388" s="130">
        <v>81732080</v>
      </c>
      <c r="AG388" s="131">
        <f t="shared" si="389"/>
        <v>4.7147905098435132E-2</v>
      </c>
      <c r="AH388" s="131">
        <f t="shared" si="343"/>
        <v>0.68374816983894582</v>
      </c>
      <c r="AI388" s="125">
        <f t="shared" si="344"/>
        <v>87507.58029978587</v>
      </c>
      <c r="AJ388" s="536"/>
      <c r="AK388" s="226" t="s">
        <v>122</v>
      </c>
      <c r="AL388" s="121">
        <v>1093</v>
      </c>
      <c r="AM388" s="130">
        <v>729</v>
      </c>
      <c r="AN388" s="130">
        <v>61505420</v>
      </c>
      <c r="AO388" s="131">
        <f t="shared" si="390"/>
        <v>5.29796511627907E-2</v>
      </c>
      <c r="AP388" s="131">
        <f t="shared" si="345"/>
        <v>0.66697163769441903</v>
      </c>
      <c r="AQ388" s="125">
        <f t="shared" si="346"/>
        <v>84369.574759945128</v>
      </c>
      <c r="AR388" s="536"/>
      <c r="AS388" s="226" t="s">
        <v>122</v>
      </c>
      <c r="AT388" s="121">
        <v>608</v>
      </c>
      <c r="AU388" s="130">
        <v>377</v>
      </c>
      <c r="AV388" s="130">
        <v>31415200</v>
      </c>
      <c r="AW388" s="131">
        <f t="shared" si="391"/>
        <v>5.2786334360123213E-2</v>
      </c>
      <c r="AX388" s="131">
        <f t="shared" si="347"/>
        <v>0.62006578947368418</v>
      </c>
      <c r="AY388" s="130">
        <f t="shared" si="348"/>
        <v>83329.442970822274</v>
      </c>
      <c r="AZ388" s="536"/>
      <c r="BA388" s="226" t="s">
        <v>122</v>
      </c>
      <c r="BB388" s="121">
        <v>178</v>
      </c>
      <c r="BC388" s="130">
        <v>110</v>
      </c>
      <c r="BD388" s="130">
        <v>12087850</v>
      </c>
      <c r="BE388" s="131">
        <f t="shared" si="392"/>
        <v>3.9201710620099785E-2</v>
      </c>
      <c r="BF388" s="131">
        <f t="shared" si="349"/>
        <v>0.6179775280898876</v>
      </c>
      <c r="BG388" s="156">
        <f t="shared" si="350"/>
        <v>109889.54545454546</v>
      </c>
      <c r="BH388" s="536"/>
      <c r="BI388" s="226" t="s">
        <v>122</v>
      </c>
      <c r="BJ388" s="121">
        <f t="shared" si="351"/>
        <v>4416</v>
      </c>
      <c r="BK388" s="130">
        <f t="shared" si="334"/>
        <v>2943</v>
      </c>
      <c r="BL388" s="130">
        <f t="shared" si="335"/>
        <v>243858320</v>
      </c>
      <c r="BM388" s="131">
        <f t="shared" si="393"/>
        <v>4.4353684083613398E-2</v>
      </c>
      <c r="BN388" s="131">
        <f t="shared" si="352"/>
        <v>0.66644021739130432</v>
      </c>
      <c r="BO388" s="130">
        <f t="shared" si="353"/>
        <v>82860.455317703017</v>
      </c>
      <c r="BP388" s="182"/>
    </row>
    <row r="389" spans="2:68" s="75" customFormat="1">
      <c r="B389" s="546"/>
      <c r="C389" s="549"/>
      <c r="D389" s="536"/>
      <c r="E389" s="226" t="s">
        <v>123</v>
      </c>
      <c r="F389" s="121">
        <v>11</v>
      </c>
      <c r="G389" s="130">
        <v>8</v>
      </c>
      <c r="H389" s="130">
        <v>823310</v>
      </c>
      <c r="I389" s="131">
        <f t="shared" si="386"/>
        <v>0.4</v>
      </c>
      <c r="J389" s="131">
        <f t="shared" si="337"/>
        <v>0.72727272727272729</v>
      </c>
      <c r="K389" s="156">
        <f t="shared" si="338"/>
        <v>102913.75</v>
      </c>
      <c r="L389" s="536"/>
      <c r="M389" s="226" t="s">
        <v>123</v>
      </c>
      <c r="N389" s="121">
        <v>19</v>
      </c>
      <c r="O389" s="130">
        <v>11</v>
      </c>
      <c r="P389" s="130">
        <v>724980</v>
      </c>
      <c r="Q389" s="131">
        <f t="shared" si="387"/>
        <v>0.22448979591836735</v>
      </c>
      <c r="R389" s="131">
        <f t="shared" si="339"/>
        <v>0.57894736842105265</v>
      </c>
      <c r="S389" s="125">
        <f t="shared" si="340"/>
        <v>65907.272727272721</v>
      </c>
      <c r="T389" s="536"/>
      <c r="U389" s="226" t="s">
        <v>123</v>
      </c>
      <c r="V389" s="121">
        <v>8767</v>
      </c>
      <c r="W389" s="130">
        <v>6275</v>
      </c>
      <c r="X389" s="130">
        <v>465394130</v>
      </c>
      <c r="Y389" s="131">
        <f t="shared" si="388"/>
        <v>0.27563032592462444</v>
      </c>
      <c r="Z389" s="131">
        <f t="shared" si="341"/>
        <v>0.71575225276605448</v>
      </c>
      <c r="AA389" s="130">
        <f t="shared" si="342"/>
        <v>74166.3952191235</v>
      </c>
      <c r="AB389" s="536"/>
      <c r="AC389" s="226" t="s">
        <v>123</v>
      </c>
      <c r="AD389" s="121">
        <v>8262</v>
      </c>
      <c r="AE389" s="130">
        <v>5889</v>
      </c>
      <c r="AF389" s="130">
        <v>480145080</v>
      </c>
      <c r="AG389" s="131">
        <f t="shared" si="389"/>
        <v>0.2972741039878849</v>
      </c>
      <c r="AH389" s="131">
        <f t="shared" si="343"/>
        <v>0.7127814088598402</v>
      </c>
      <c r="AI389" s="125">
        <f t="shared" si="344"/>
        <v>81532.531839021904</v>
      </c>
      <c r="AJ389" s="536"/>
      <c r="AK389" s="226" t="s">
        <v>123</v>
      </c>
      <c r="AL389" s="121">
        <v>5191</v>
      </c>
      <c r="AM389" s="130">
        <v>3473</v>
      </c>
      <c r="AN389" s="130">
        <v>271149440</v>
      </c>
      <c r="AO389" s="131">
        <f t="shared" si="390"/>
        <v>0.25239825581395348</v>
      </c>
      <c r="AP389" s="131">
        <f t="shared" si="345"/>
        <v>0.66904257368522446</v>
      </c>
      <c r="AQ389" s="125">
        <f t="shared" si="346"/>
        <v>78073.550244745173</v>
      </c>
      <c r="AR389" s="536"/>
      <c r="AS389" s="226" t="s">
        <v>123</v>
      </c>
      <c r="AT389" s="121">
        <v>2140</v>
      </c>
      <c r="AU389" s="130">
        <v>1320</v>
      </c>
      <c r="AV389" s="130">
        <v>112028000</v>
      </c>
      <c r="AW389" s="131">
        <f t="shared" si="391"/>
        <v>0.18482217866143938</v>
      </c>
      <c r="AX389" s="131">
        <f t="shared" si="347"/>
        <v>0.61682242990654201</v>
      </c>
      <c r="AY389" s="130">
        <f t="shared" si="348"/>
        <v>84869.696969696975</v>
      </c>
      <c r="AZ389" s="536"/>
      <c r="BA389" s="226" t="s">
        <v>123</v>
      </c>
      <c r="BB389" s="121">
        <v>575</v>
      </c>
      <c r="BC389" s="130">
        <v>332</v>
      </c>
      <c r="BD389" s="130">
        <v>31093020</v>
      </c>
      <c r="BE389" s="131">
        <f t="shared" si="392"/>
        <v>0.11831789023521026</v>
      </c>
      <c r="BF389" s="131">
        <f t="shared" si="349"/>
        <v>0.57739130434782604</v>
      </c>
      <c r="BG389" s="156">
        <f t="shared" si="350"/>
        <v>93653.674698795177</v>
      </c>
      <c r="BH389" s="536"/>
      <c r="BI389" s="226" t="s">
        <v>123</v>
      </c>
      <c r="BJ389" s="121">
        <f t="shared" si="351"/>
        <v>24965</v>
      </c>
      <c r="BK389" s="130">
        <f t="shared" si="334"/>
        <v>17308</v>
      </c>
      <c r="BL389" s="130">
        <f t="shared" si="335"/>
        <v>1361357960</v>
      </c>
      <c r="BM389" s="131">
        <f t="shared" si="393"/>
        <v>0.26084728648290206</v>
      </c>
      <c r="BN389" s="131">
        <f t="shared" si="352"/>
        <v>0.69329060684958943</v>
      </c>
      <c r="BO389" s="130">
        <f t="shared" si="353"/>
        <v>78654.839380633231</v>
      </c>
      <c r="BP389" s="182"/>
    </row>
    <row r="390" spans="2:68" s="75" customFormat="1">
      <c r="B390" s="546"/>
      <c r="C390" s="549"/>
      <c r="D390" s="536"/>
      <c r="E390" s="226" t="s">
        <v>124</v>
      </c>
      <c r="F390" s="121">
        <v>2</v>
      </c>
      <c r="G390" s="130">
        <v>2</v>
      </c>
      <c r="H390" s="130">
        <v>99240</v>
      </c>
      <c r="I390" s="131">
        <f t="shared" si="386"/>
        <v>0.1</v>
      </c>
      <c r="J390" s="131">
        <f t="shared" si="337"/>
        <v>1</v>
      </c>
      <c r="K390" s="156">
        <f t="shared" si="338"/>
        <v>49620</v>
      </c>
      <c r="L390" s="536"/>
      <c r="M390" s="226" t="s">
        <v>124</v>
      </c>
      <c r="N390" s="121">
        <v>10</v>
      </c>
      <c r="O390" s="130">
        <v>3</v>
      </c>
      <c r="P390" s="130">
        <v>230010</v>
      </c>
      <c r="Q390" s="131">
        <f t="shared" si="387"/>
        <v>6.1224489795918366E-2</v>
      </c>
      <c r="R390" s="131">
        <f t="shared" si="339"/>
        <v>0.3</v>
      </c>
      <c r="S390" s="125">
        <f t="shared" si="340"/>
        <v>76670</v>
      </c>
      <c r="T390" s="536"/>
      <c r="U390" s="226" t="s">
        <v>124</v>
      </c>
      <c r="V390" s="121">
        <v>1509</v>
      </c>
      <c r="W390" s="130">
        <v>1020</v>
      </c>
      <c r="X390" s="130">
        <v>81914640</v>
      </c>
      <c r="Y390" s="131">
        <f t="shared" si="388"/>
        <v>4.4803654572608279E-2</v>
      </c>
      <c r="Z390" s="131">
        <f t="shared" si="341"/>
        <v>0.67594433399602383</v>
      </c>
      <c r="AA390" s="130">
        <f t="shared" si="342"/>
        <v>80308.470588235301</v>
      </c>
      <c r="AB390" s="536"/>
      <c r="AC390" s="226" t="s">
        <v>124</v>
      </c>
      <c r="AD390" s="121">
        <v>1983</v>
      </c>
      <c r="AE390" s="130">
        <v>1306</v>
      </c>
      <c r="AF390" s="130">
        <v>107217170</v>
      </c>
      <c r="AG390" s="131">
        <f t="shared" si="389"/>
        <v>6.5926299848561326E-2</v>
      </c>
      <c r="AH390" s="131">
        <f t="shared" si="343"/>
        <v>0.65859808371154815</v>
      </c>
      <c r="AI390" s="125">
        <f t="shared" si="344"/>
        <v>82095.842266462481</v>
      </c>
      <c r="AJ390" s="536"/>
      <c r="AK390" s="226" t="s">
        <v>124</v>
      </c>
      <c r="AL390" s="121">
        <v>1709</v>
      </c>
      <c r="AM390" s="130">
        <v>1080</v>
      </c>
      <c r="AN390" s="130">
        <v>95022130</v>
      </c>
      <c r="AO390" s="131">
        <f t="shared" si="390"/>
        <v>7.8488372093023256E-2</v>
      </c>
      <c r="AP390" s="131">
        <f t="shared" si="345"/>
        <v>0.6319485078993563</v>
      </c>
      <c r="AQ390" s="125">
        <f t="shared" si="346"/>
        <v>87983.453703703708</v>
      </c>
      <c r="AR390" s="536"/>
      <c r="AS390" s="226" t="s">
        <v>124</v>
      </c>
      <c r="AT390" s="121">
        <v>1075</v>
      </c>
      <c r="AU390" s="130">
        <v>652</v>
      </c>
      <c r="AV390" s="130">
        <v>60491480</v>
      </c>
      <c r="AW390" s="131">
        <f t="shared" si="391"/>
        <v>9.1290954914589745E-2</v>
      </c>
      <c r="AX390" s="131">
        <f t="shared" si="347"/>
        <v>0.60651162790697677</v>
      </c>
      <c r="AY390" s="130">
        <f t="shared" si="348"/>
        <v>92778.343558282213</v>
      </c>
      <c r="AZ390" s="536"/>
      <c r="BA390" s="226" t="s">
        <v>124</v>
      </c>
      <c r="BB390" s="121">
        <v>452</v>
      </c>
      <c r="BC390" s="130">
        <v>272</v>
      </c>
      <c r="BD390" s="130">
        <v>27305120</v>
      </c>
      <c r="BE390" s="131">
        <f t="shared" si="392"/>
        <v>9.6935138987883113E-2</v>
      </c>
      <c r="BF390" s="131">
        <f t="shared" si="349"/>
        <v>0.60176991150442483</v>
      </c>
      <c r="BG390" s="156">
        <f t="shared" si="350"/>
        <v>100386.4705882353</v>
      </c>
      <c r="BH390" s="536"/>
      <c r="BI390" s="226" t="s">
        <v>124</v>
      </c>
      <c r="BJ390" s="121">
        <f t="shared" si="351"/>
        <v>6740</v>
      </c>
      <c r="BK390" s="130">
        <f t="shared" si="334"/>
        <v>4335</v>
      </c>
      <c r="BL390" s="130">
        <f t="shared" si="335"/>
        <v>372279790</v>
      </c>
      <c r="BM390" s="131">
        <f t="shared" si="393"/>
        <v>6.5332388889726159E-2</v>
      </c>
      <c r="BN390" s="131">
        <f t="shared" si="352"/>
        <v>0.64317507418397624</v>
      </c>
      <c r="BO390" s="130">
        <f t="shared" si="353"/>
        <v>85877.690888119949</v>
      </c>
      <c r="BP390" s="182"/>
    </row>
    <row r="391" spans="2:68" s="75" customFormat="1">
      <c r="B391" s="546"/>
      <c r="C391" s="549"/>
      <c r="D391" s="536"/>
      <c r="E391" s="227" t="s">
        <v>117</v>
      </c>
      <c r="F391" s="121">
        <v>1</v>
      </c>
      <c r="G391" s="130">
        <v>1</v>
      </c>
      <c r="H391" s="130">
        <v>12220</v>
      </c>
      <c r="I391" s="131">
        <f t="shared" si="386"/>
        <v>0.05</v>
      </c>
      <c r="J391" s="131">
        <f t="shared" si="337"/>
        <v>1</v>
      </c>
      <c r="K391" s="156">
        <f t="shared" si="338"/>
        <v>12220</v>
      </c>
      <c r="L391" s="536"/>
      <c r="M391" s="227" t="s">
        <v>117</v>
      </c>
      <c r="N391" s="121">
        <v>4</v>
      </c>
      <c r="O391" s="130">
        <v>1</v>
      </c>
      <c r="P391" s="130">
        <v>76790</v>
      </c>
      <c r="Q391" s="131">
        <f t="shared" si="387"/>
        <v>2.0408163265306121E-2</v>
      </c>
      <c r="R391" s="131">
        <f t="shared" si="339"/>
        <v>0.25</v>
      </c>
      <c r="S391" s="125">
        <f t="shared" si="340"/>
        <v>76790</v>
      </c>
      <c r="T391" s="536"/>
      <c r="U391" s="227" t="s">
        <v>117</v>
      </c>
      <c r="V391" s="121">
        <v>2333</v>
      </c>
      <c r="W391" s="130">
        <v>1484</v>
      </c>
      <c r="X391" s="130">
        <v>92447320</v>
      </c>
      <c r="Y391" s="131">
        <f t="shared" si="388"/>
        <v>6.5184924887990867E-2</v>
      </c>
      <c r="Z391" s="131">
        <f t="shared" si="341"/>
        <v>0.63609087012430343</v>
      </c>
      <c r="AA391" s="130">
        <f t="shared" si="342"/>
        <v>62296.037735849059</v>
      </c>
      <c r="AB391" s="536"/>
      <c r="AC391" s="227" t="s">
        <v>117</v>
      </c>
      <c r="AD391" s="121">
        <v>1359</v>
      </c>
      <c r="AE391" s="130">
        <v>871</v>
      </c>
      <c r="AF391" s="130">
        <v>65257790</v>
      </c>
      <c r="AG391" s="131">
        <f t="shared" si="389"/>
        <v>4.396769308430086E-2</v>
      </c>
      <c r="AH391" s="131">
        <f t="shared" si="343"/>
        <v>0.64091243561442235</v>
      </c>
      <c r="AI391" s="125">
        <f t="shared" si="344"/>
        <v>74922.835820895518</v>
      </c>
      <c r="AJ391" s="536"/>
      <c r="AK391" s="227" t="s">
        <v>117</v>
      </c>
      <c r="AL391" s="121">
        <v>757</v>
      </c>
      <c r="AM391" s="130">
        <v>430</v>
      </c>
      <c r="AN391" s="130">
        <v>41557770</v>
      </c>
      <c r="AO391" s="131">
        <f t="shared" si="390"/>
        <v>3.125E-2</v>
      </c>
      <c r="AP391" s="131">
        <f t="shared" si="345"/>
        <v>0.56803170409511228</v>
      </c>
      <c r="AQ391" s="125">
        <f t="shared" si="346"/>
        <v>96645.976744186046</v>
      </c>
      <c r="AR391" s="536"/>
      <c r="AS391" s="227" t="s">
        <v>117</v>
      </c>
      <c r="AT391" s="121">
        <v>376</v>
      </c>
      <c r="AU391" s="130">
        <v>187</v>
      </c>
      <c r="AV391" s="130">
        <v>18131870</v>
      </c>
      <c r="AW391" s="131">
        <f t="shared" si="391"/>
        <v>2.6183141977037243E-2</v>
      </c>
      <c r="AX391" s="131">
        <f t="shared" si="347"/>
        <v>0.49734042553191488</v>
      </c>
      <c r="AY391" s="130">
        <f t="shared" si="348"/>
        <v>96961.871657754004</v>
      </c>
      <c r="AZ391" s="536"/>
      <c r="BA391" s="227" t="s">
        <v>117</v>
      </c>
      <c r="BB391" s="121">
        <v>186</v>
      </c>
      <c r="BC391" s="130">
        <v>92</v>
      </c>
      <c r="BD391" s="130">
        <v>8985360</v>
      </c>
      <c r="BE391" s="131">
        <f t="shared" si="392"/>
        <v>3.2786885245901641E-2</v>
      </c>
      <c r="BF391" s="131">
        <f t="shared" si="349"/>
        <v>0.4946236559139785</v>
      </c>
      <c r="BG391" s="156">
        <f t="shared" si="350"/>
        <v>97666.956521739135</v>
      </c>
      <c r="BH391" s="536"/>
      <c r="BI391" s="227" t="s">
        <v>117</v>
      </c>
      <c r="BJ391" s="121">
        <f t="shared" si="351"/>
        <v>5016</v>
      </c>
      <c r="BK391" s="130">
        <f t="shared" ref="BK391:BK454" si="394">SUM(G391,O391,W391,AE391,AM391,AU391,BC391)</f>
        <v>3066</v>
      </c>
      <c r="BL391" s="130">
        <f t="shared" ref="BL391:BL454" si="395">SUM(H391,P391,X391,AF391,AN391,AV391,BD391)</f>
        <v>226469120</v>
      </c>
      <c r="BM391" s="131">
        <f t="shared" si="393"/>
        <v>4.6207405844498367E-2</v>
      </c>
      <c r="BN391" s="131">
        <f t="shared" si="352"/>
        <v>0.61124401913875603</v>
      </c>
      <c r="BO391" s="130">
        <f t="shared" si="353"/>
        <v>73864.683626875412</v>
      </c>
      <c r="BP391" s="182"/>
    </row>
    <row r="392" spans="2:68" s="75" customFormat="1">
      <c r="B392" s="546">
        <v>36</v>
      </c>
      <c r="C392" s="547" t="s">
        <v>2</v>
      </c>
      <c r="D392" s="539">
        <f>BS43</f>
        <v>36</v>
      </c>
      <c r="E392" s="224" t="s">
        <v>104</v>
      </c>
      <c r="F392" s="120">
        <v>16</v>
      </c>
      <c r="G392" s="128">
        <v>11</v>
      </c>
      <c r="H392" s="128">
        <v>1691590</v>
      </c>
      <c r="I392" s="129">
        <f>IFERROR(G392/$D$392,"-")</f>
        <v>0.30555555555555558</v>
      </c>
      <c r="J392" s="129">
        <f t="shared" ref="J392:J455" si="396">IFERROR(G392/F392,"-")</f>
        <v>0.6875</v>
      </c>
      <c r="K392" s="155">
        <f t="shared" ref="K392:K455" si="397">IFERROR(H392/G392,"-")</f>
        <v>153780.90909090909</v>
      </c>
      <c r="L392" s="539">
        <f>BT43</f>
        <v>55</v>
      </c>
      <c r="M392" s="224" t="s">
        <v>104</v>
      </c>
      <c r="N392" s="120">
        <v>31</v>
      </c>
      <c r="O392" s="128">
        <v>20</v>
      </c>
      <c r="P392" s="128">
        <v>2199310</v>
      </c>
      <c r="Q392" s="129">
        <f>IFERROR(O392/$L$392,"-")</f>
        <v>0.36363636363636365</v>
      </c>
      <c r="R392" s="129">
        <f t="shared" ref="R392:R455" si="398">IFERROR(O392/N392,"-")</f>
        <v>0.64516129032258063</v>
      </c>
      <c r="S392" s="124">
        <f t="shared" ref="S392:S455" si="399">IFERROR(P392/O392,"-")</f>
        <v>109965.5</v>
      </c>
      <c r="T392" s="539">
        <f>BU43</f>
        <v>6304</v>
      </c>
      <c r="U392" s="224" t="s">
        <v>104</v>
      </c>
      <c r="V392" s="120">
        <v>3004</v>
      </c>
      <c r="W392" s="128">
        <v>2083</v>
      </c>
      <c r="X392" s="128">
        <v>135226560</v>
      </c>
      <c r="Y392" s="129">
        <f>IFERROR(W392/$T$392,"-")</f>
        <v>0.3304251269035533</v>
      </c>
      <c r="Z392" s="129">
        <f t="shared" ref="Z392:Z455" si="400">IFERROR(W392/V392,"-")</f>
        <v>0.69340878828229024</v>
      </c>
      <c r="AA392" s="128">
        <f t="shared" ref="AA392:AA455" si="401">IFERROR(X392/W392,"-")</f>
        <v>64919.135861737879</v>
      </c>
      <c r="AB392" s="539">
        <f>BV43</f>
        <v>5293</v>
      </c>
      <c r="AC392" s="224" t="s">
        <v>104</v>
      </c>
      <c r="AD392" s="120">
        <v>2821</v>
      </c>
      <c r="AE392" s="128">
        <v>1960</v>
      </c>
      <c r="AF392" s="128">
        <v>141008880</v>
      </c>
      <c r="AG392" s="129">
        <f>IFERROR(AE392/$AB$392,"-")</f>
        <v>0.37030039675042509</v>
      </c>
      <c r="AH392" s="129">
        <f t="shared" ref="AH392:AH455" si="402">IFERROR(AE392/AD392,"-")</f>
        <v>0.69478908188585609</v>
      </c>
      <c r="AI392" s="124">
        <f t="shared" ref="AI392:AI455" si="403">IFERROR(AF392/AE392,"-")</f>
        <v>71943.306122448979</v>
      </c>
      <c r="AJ392" s="539">
        <f>BW43</f>
        <v>3764</v>
      </c>
      <c r="AK392" s="224" t="s">
        <v>104</v>
      </c>
      <c r="AL392" s="120">
        <v>2045</v>
      </c>
      <c r="AM392" s="128">
        <v>1315</v>
      </c>
      <c r="AN392" s="128">
        <v>105954170</v>
      </c>
      <c r="AO392" s="129">
        <f>IFERROR(AM392/$AJ$392,"-")</f>
        <v>0.34936238044633366</v>
      </c>
      <c r="AP392" s="129">
        <f t="shared" ref="AP392:AP455" si="404">IFERROR(AM392/AL392,"-")</f>
        <v>0.64303178484107582</v>
      </c>
      <c r="AQ392" s="124">
        <f t="shared" ref="AQ392:AQ455" si="405">IFERROR(AN392/AM392,"-")</f>
        <v>80573.513307984787</v>
      </c>
      <c r="AR392" s="539">
        <f>BX43</f>
        <v>2097</v>
      </c>
      <c r="AS392" s="224" t="s">
        <v>104</v>
      </c>
      <c r="AT392" s="120">
        <v>1008</v>
      </c>
      <c r="AU392" s="128">
        <v>622</v>
      </c>
      <c r="AV392" s="128">
        <v>47495270</v>
      </c>
      <c r="AW392" s="129">
        <f>IFERROR(AU392/$AR$392,"-")</f>
        <v>0.29661421077730088</v>
      </c>
      <c r="AX392" s="129">
        <f t="shared" ref="AX392:AX455" si="406">IFERROR(AU392/AT392,"-")</f>
        <v>0.61706349206349209</v>
      </c>
      <c r="AY392" s="128">
        <f t="shared" ref="AY392:AY455" si="407">IFERROR(AV392/AU392,"-")</f>
        <v>76358.954983922828</v>
      </c>
      <c r="AZ392" s="539">
        <f>BY43</f>
        <v>895</v>
      </c>
      <c r="BA392" s="224" t="s">
        <v>104</v>
      </c>
      <c r="BB392" s="120">
        <v>300</v>
      </c>
      <c r="BC392" s="128">
        <v>159</v>
      </c>
      <c r="BD392" s="128">
        <v>15392060</v>
      </c>
      <c r="BE392" s="129">
        <f>IFERROR(BC392/$AZ$392,"-")</f>
        <v>0.17765363128491621</v>
      </c>
      <c r="BF392" s="129">
        <f t="shared" ref="BF392:BF455" si="408">IFERROR(BC392/BB392,"-")</f>
        <v>0.53</v>
      </c>
      <c r="BG392" s="155">
        <f t="shared" ref="BG392:BG455" si="409">IFERROR(BD392/BC392,"-")</f>
        <v>96805.408805031446</v>
      </c>
      <c r="BH392" s="539">
        <f>BZ43</f>
        <v>18444</v>
      </c>
      <c r="BI392" s="224" t="s">
        <v>104</v>
      </c>
      <c r="BJ392" s="120">
        <f t="shared" ref="BJ392:BJ455" si="410">SUM(F392,N392,V392,AD392,AL392,AT392,BB392)</f>
        <v>9225</v>
      </c>
      <c r="BK392" s="128">
        <f t="shared" si="394"/>
        <v>6170</v>
      </c>
      <c r="BL392" s="128">
        <f t="shared" si="395"/>
        <v>448967840</v>
      </c>
      <c r="BM392" s="129">
        <f>IFERROR(BK392/$BH$392,"-")</f>
        <v>0.3345261331598352</v>
      </c>
      <c r="BN392" s="129">
        <f t="shared" ref="BN392:BN455" si="411">IFERROR(BK392/BJ392,"-")</f>
        <v>0.66883468834688342</v>
      </c>
      <c r="BO392" s="128">
        <f t="shared" ref="BO392:BO455" si="412">IFERROR(BL392/BK392,"-")</f>
        <v>72766.262560777963</v>
      </c>
      <c r="BP392" s="182"/>
    </row>
    <row r="393" spans="2:68" s="75" customFormat="1">
      <c r="B393" s="546"/>
      <c r="C393" s="547"/>
      <c r="D393" s="539"/>
      <c r="E393" s="225" t="s">
        <v>136</v>
      </c>
      <c r="F393" s="121">
        <v>15</v>
      </c>
      <c r="G393" s="130">
        <v>8</v>
      </c>
      <c r="H393" s="130">
        <v>541070</v>
      </c>
      <c r="I393" s="131">
        <f t="shared" ref="I393:I402" si="413">IFERROR(G393/$D$392,"-")</f>
        <v>0.22222222222222221</v>
      </c>
      <c r="J393" s="131">
        <f t="shared" si="396"/>
        <v>0.53333333333333333</v>
      </c>
      <c r="K393" s="156">
        <f t="shared" si="397"/>
        <v>67633.75</v>
      </c>
      <c r="L393" s="539"/>
      <c r="M393" s="225" t="s">
        <v>136</v>
      </c>
      <c r="N393" s="121">
        <v>24</v>
      </c>
      <c r="O393" s="130">
        <v>19</v>
      </c>
      <c r="P393" s="130">
        <v>1494010</v>
      </c>
      <c r="Q393" s="131">
        <f t="shared" ref="Q393:Q402" si="414">IFERROR(O393/$L$392,"-")</f>
        <v>0.34545454545454546</v>
      </c>
      <c r="R393" s="131">
        <f t="shared" si="398"/>
        <v>0.79166666666666663</v>
      </c>
      <c r="S393" s="125">
        <f t="shared" si="399"/>
        <v>78632.105263157893</v>
      </c>
      <c r="T393" s="539"/>
      <c r="U393" s="225" t="s">
        <v>136</v>
      </c>
      <c r="V393" s="121">
        <v>2840</v>
      </c>
      <c r="W393" s="130">
        <v>1995</v>
      </c>
      <c r="X393" s="130">
        <v>124490270</v>
      </c>
      <c r="Y393" s="131">
        <f t="shared" ref="Y393:Y402" si="415">IFERROR(W393/$T$392,"-")</f>
        <v>0.31646573604060912</v>
      </c>
      <c r="Z393" s="131">
        <f t="shared" si="400"/>
        <v>0.70246478873239437</v>
      </c>
      <c r="AA393" s="130">
        <f t="shared" si="401"/>
        <v>62401.137844611527</v>
      </c>
      <c r="AB393" s="539"/>
      <c r="AC393" s="225" t="s">
        <v>136</v>
      </c>
      <c r="AD393" s="121">
        <v>2382</v>
      </c>
      <c r="AE393" s="130">
        <v>1711</v>
      </c>
      <c r="AF393" s="130">
        <v>118066880</v>
      </c>
      <c r="AG393" s="131">
        <f t="shared" ref="AG393:AG402" si="416">IFERROR(AE393/$AB$392,"-")</f>
        <v>0.32325713206121293</v>
      </c>
      <c r="AH393" s="131">
        <f t="shared" si="402"/>
        <v>0.71830394626364402</v>
      </c>
      <c r="AI393" s="125">
        <f t="shared" si="403"/>
        <v>69004.605493863244</v>
      </c>
      <c r="AJ393" s="539"/>
      <c r="AK393" s="225" t="s">
        <v>136</v>
      </c>
      <c r="AL393" s="121">
        <v>1591</v>
      </c>
      <c r="AM393" s="130">
        <v>1025</v>
      </c>
      <c r="AN393" s="130">
        <v>83576940</v>
      </c>
      <c r="AO393" s="131">
        <f t="shared" ref="AO393:AO402" si="417">IFERROR(AM393/$AJ$392,"-")</f>
        <v>0.27231668437832096</v>
      </c>
      <c r="AP393" s="131">
        <f t="shared" si="404"/>
        <v>0.64424890006285351</v>
      </c>
      <c r="AQ393" s="125">
        <f t="shared" si="405"/>
        <v>81538.478048780482</v>
      </c>
      <c r="AR393" s="539"/>
      <c r="AS393" s="225" t="s">
        <v>136</v>
      </c>
      <c r="AT393" s="121">
        <v>748</v>
      </c>
      <c r="AU393" s="130">
        <v>455</v>
      </c>
      <c r="AV393" s="130">
        <v>35783500</v>
      </c>
      <c r="AW393" s="131">
        <f t="shared" ref="AW393:AW402" si="418">IFERROR(AU393/$AR$392,"-")</f>
        <v>0.21697663328564615</v>
      </c>
      <c r="AX393" s="131">
        <f t="shared" si="406"/>
        <v>0.60828877005347592</v>
      </c>
      <c r="AY393" s="130">
        <f t="shared" si="407"/>
        <v>78645.054945054944</v>
      </c>
      <c r="AZ393" s="539"/>
      <c r="BA393" s="225" t="s">
        <v>136</v>
      </c>
      <c r="BB393" s="121">
        <v>195</v>
      </c>
      <c r="BC393" s="130">
        <v>108</v>
      </c>
      <c r="BD393" s="130">
        <v>9881190</v>
      </c>
      <c r="BE393" s="131">
        <f t="shared" ref="BE393:BE402" si="419">IFERROR(BC393/$AZ$392,"-")</f>
        <v>0.12067039106145251</v>
      </c>
      <c r="BF393" s="131">
        <f t="shared" si="408"/>
        <v>0.55384615384615388</v>
      </c>
      <c r="BG393" s="156">
        <f t="shared" si="409"/>
        <v>91492.5</v>
      </c>
      <c r="BH393" s="539"/>
      <c r="BI393" s="225" t="s">
        <v>136</v>
      </c>
      <c r="BJ393" s="121">
        <f t="shared" si="410"/>
        <v>7795</v>
      </c>
      <c r="BK393" s="130">
        <f t="shared" si="394"/>
        <v>5321</v>
      </c>
      <c r="BL393" s="130">
        <f t="shared" si="395"/>
        <v>373833860</v>
      </c>
      <c r="BM393" s="131">
        <f t="shared" ref="BM393:BM402" si="420">IFERROR(BK393/$BH$392,"-")</f>
        <v>0.28849490349165041</v>
      </c>
      <c r="BN393" s="131">
        <f t="shared" si="411"/>
        <v>0.68261706221937135</v>
      </c>
      <c r="BO393" s="130">
        <f t="shared" si="412"/>
        <v>70256.316481864313</v>
      </c>
      <c r="BP393" s="182"/>
    </row>
    <row r="394" spans="2:68" s="75" customFormat="1">
      <c r="B394" s="546"/>
      <c r="C394" s="547"/>
      <c r="D394" s="539"/>
      <c r="E394" s="226" t="s">
        <v>103</v>
      </c>
      <c r="F394" s="121">
        <v>25</v>
      </c>
      <c r="G394" s="130">
        <v>18</v>
      </c>
      <c r="H394" s="130">
        <v>1943750</v>
      </c>
      <c r="I394" s="131">
        <f t="shared" si="413"/>
        <v>0.5</v>
      </c>
      <c r="J394" s="131">
        <f t="shared" si="396"/>
        <v>0.72</v>
      </c>
      <c r="K394" s="156">
        <f t="shared" si="397"/>
        <v>107986.11111111111</v>
      </c>
      <c r="L394" s="539"/>
      <c r="M394" s="226" t="s">
        <v>103</v>
      </c>
      <c r="N394" s="121">
        <v>39</v>
      </c>
      <c r="O394" s="130">
        <v>26</v>
      </c>
      <c r="P394" s="130">
        <v>2680980</v>
      </c>
      <c r="Q394" s="131">
        <f t="shared" si="414"/>
        <v>0.47272727272727272</v>
      </c>
      <c r="R394" s="131">
        <f t="shared" si="398"/>
        <v>0.66666666666666663</v>
      </c>
      <c r="S394" s="125">
        <f t="shared" si="399"/>
        <v>103114.61538461539</v>
      </c>
      <c r="T394" s="539"/>
      <c r="U394" s="226" t="s">
        <v>103</v>
      </c>
      <c r="V394" s="121">
        <v>3551</v>
      </c>
      <c r="W394" s="130">
        <v>2398</v>
      </c>
      <c r="X394" s="130">
        <v>151478350</v>
      </c>
      <c r="Y394" s="131">
        <f t="shared" si="415"/>
        <v>0.38039340101522845</v>
      </c>
      <c r="Z394" s="131">
        <f t="shared" si="400"/>
        <v>0.6753027316248944</v>
      </c>
      <c r="AA394" s="130">
        <f t="shared" si="401"/>
        <v>63168.619683069228</v>
      </c>
      <c r="AB394" s="539"/>
      <c r="AC394" s="226" t="s">
        <v>103</v>
      </c>
      <c r="AD394" s="121">
        <v>3340</v>
      </c>
      <c r="AE394" s="130">
        <v>2308</v>
      </c>
      <c r="AF394" s="130">
        <v>167429790</v>
      </c>
      <c r="AG394" s="131">
        <f t="shared" si="416"/>
        <v>0.43604761005101078</v>
      </c>
      <c r="AH394" s="131">
        <f t="shared" si="402"/>
        <v>0.69101796407185634</v>
      </c>
      <c r="AI394" s="125">
        <f t="shared" si="403"/>
        <v>72543.236568457534</v>
      </c>
      <c r="AJ394" s="539"/>
      <c r="AK394" s="226" t="s">
        <v>103</v>
      </c>
      <c r="AL394" s="121">
        <v>2496</v>
      </c>
      <c r="AM394" s="130">
        <v>1616</v>
      </c>
      <c r="AN394" s="130">
        <v>129320420</v>
      </c>
      <c r="AO394" s="131">
        <f t="shared" si="417"/>
        <v>0.42933049946865037</v>
      </c>
      <c r="AP394" s="131">
        <f t="shared" si="404"/>
        <v>0.64743589743589747</v>
      </c>
      <c r="AQ394" s="125">
        <f t="shared" si="405"/>
        <v>80025.012376237617</v>
      </c>
      <c r="AR394" s="539"/>
      <c r="AS394" s="226" t="s">
        <v>103</v>
      </c>
      <c r="AT394" s="121">
        <v>1396</v>
      </c>
      <c r="AU394" s="130">
        <v>829</v>
      </c>
      <c r="AV394" s="130">
        <v>67355670</v>
      </c>
      <c r="AW394" s="131">
        <f t="shared" si="418"/>
        <v>0.39532665712923226</v>
      </c>
      <c r="AX394" s="131">
        <f t="shared" si="406"/>
        <v>0.59383954154727792</v>
      </c>
      <c r="AY394" s="130">
        <f t="shared" si="407"/>
        <v>81249.300361881789</v>
      </c>
      <c r="AZ394" s="539"/>
      <c r="BA394" s="226" t="s">
        <v>103</v>
      </c>
      <c r="BB394" s="121">
        <v>538</v>
      </c>
      <c r="BC394" s="130">
        <v>293</v>
      </c>
      <c r="BD394" s="130">
        <v>29231340</v>
      </c>
      <c r="BE394" s="131">
        <f t="shared" si="419"/>
        <v>0.32737430167597764</v>
      </c>
      <c r="BF394" s="131">
        <f t="shared" si="408"/>
        <v>0.54460966542750933</v>
      </c>
      <c r="BG394" s="156">
        <f t="shared" si="409"/>
        <v>99765.665529010235</v>
      </c>
      <c r="BH394" s="539"/>
      <c r="BI394" s="226" t="s">
        <v>103</v>
      </c>
      <c r="BJ394" s="121">
        <f t="shared" si="410"/>
        <v>11385</v>
      </c>
      <c r="BK394" s="130">
        <f t="shared" si="394"/>
        <v>7488</v>
      </c>
      <c r="BL394" s="130">
        <f t="shared" si="395"/>
        <v>549440300</v>
      </c>
      <c r="BM394" s="131">
        <f t="shared" si="420"/>
        <v>0.40598568640208199</v>
      </c>
      <c r="BN394" s="131">
        <f t="shared" si="411"/>
        <v>0.6577075098814229</v>
      </c>
      <c r="BO394" s="130">
        <f t="shared" si="412"/>
        <v>73376.108440170938</v>
      </c>
      <c r="BP394" s="182"/>
    </row>
    <row r="395" spans="2:68" s="75" customFormat="1">
      <c r="B395" s="546"/>
      <c r="C395" s="547"/>
      <c r="D395" s="539"/>
      <c r="E395" s="226" t="s">
        <v>106</v>
      </c>
      <c r="F395" s="121">
        <v>9</v>
      </c>
      <c r="G395" s="130">
        <v>6</v>
      </c>
      <c r="H395" s="130">
        <v>392550</v>
      </c>
      <c r="I395" s="131">
        <f t="shared" si="413"/>
        <v>0.16666666666666666</v>
      </c>
      <c r="J395" s="131">
        <f t="shared" si="396"/>
        <v>0.66666666666666663</v>
      </c>
      <c r="K395" s="156">
        <f t="shared" si="397"/>
        <v>65425</v>
      </c>
      <c r="L395" s="539"/>
      <c r="M395" s="226" t="s">
        <v>106</v>
      </c>
      <c r="N395" s="121">
        <v>14</v>
      </c>
      <c r="O395" s="130">
        <v>8</v>
      </c>
      <c r="P395" s="130">
        <v>792780</v>
      </c>
      <c r="Q395" s="131">
        <f t="shared" si="414"/>
        <v>0.14545454545454545</v>
      </c>
      <c r="R395" s="131">
        <f t="shared" si="398"/>
        <v>0.5714285714285714</v>
      </c>
      <c r="S395" s="125">
        <f t="shared" si="399"/>
        <v>99097.5</v>
      </c>
      <c r="T395" s="539"/>
      <c r="U395" s="226" t="s">
        <v>106</v>
      </c>
      <c r="V395" s="121">
        <v>1153</v>
      </c>
      <c r="W395" s="130">
        <v>791</v>
      </c>
      <c r="X395" s="130">
        <v>52435690</v>
      </c>
      <c r="Y395" s="131">
        <f t="shared" si="415"/>
        <v>0.12547588832487311</v>
      </c>
      <c r="Z395" s="131">
        <f t="shared" si="400"/>
        <v>0.68603642671292286</v>
      </c>
      <c r="AA395" s="130">
        <f t="shared" si="401"/>
        <v>66290.379266750955</v>
      </c>
      <c r="AB395" s="539"/>
      <c r="AC395" s="226" t="s">
        <v>106</v>
      </c>
      <c r="AD395" s="121">
        <v>1169</v>
      </c>
      <c r="AE395" s="130">
        <v>833</v>
      </c>
      <c r="AF395" s="130">
        <v>65365120</v>
      </c>
      <c r="AG395" s="131">
        <f t="shared" si="416"/>
        <v>0.15737766861893066</v>
      </c>
      <c r="AH395" s="131">
        <f t="shared" si="402"/>
        <v>0.71257485029940115</v>
      </c>
      <c r="AI395" s="125">
        <f t="shared" si="403"/>
        <v>78469.531812725094</v>
      </c>
      <c r="AJ395" s="539"/>
      <c r="AK395" s="226" t="s">
        <v>106</v>
      </c>
      <c r="AL395" s="121">
        <v>1020</v>
      </c>
      <c r="AM395" s="130">
        <v>655</v>
      </c>
      <c r="AN395" s="130">
        <v>50744950</v>
      </c>
      <c r="AO395" s="131">
        <f t="shared" si="417"/>
        <v>0.17401700318809776</v>
      </c>
      <c r="AP395" s="131">
        <f t="shared" si="404"/>
        <v>0.64215686274509809</v>
      </c>
      <c r="AQ395" s="125">
        <f t="shared" si="405"/>
        <v>77473.206106870231</v>
      </c>
      <c r="AR395" s="539"/>
      <c r="AS395" s="226" t="s">
        <v>106</v>
      </c>
      <c r="AT395" s="121">
        <v>559</v>
      </c>
      <c r="AU395" s="130">
        <v>331</v>
      </c>
      <c r="AV395" s="130">
        <v>26196870</v>
      </c>
      <c r="AW395" s="131">
        <f t="shared" si="418"/>
        <v>0.15784453981878874</v>
      </c>
      <c r="AX395" s="131">
        <f t="shared" si="406"/>
        <v>0.59212880143112701</v>
      </c>
      <c r="AY395" s="130">
        <f t="shared" si="407"/>
        <v>79144.622356495471</v>
      </c>
      <c r="AZ395" s="539"/>
      <c r="BA395" s="226" t="s">
        <v>106</v>
      </c>
      <c r="BB395" s="121">
        <v>193</v>
      </c>
      <c r="BC395" s="130">
        <v>108</v>
      </c>
      <c r="BD395" s="130">
        <v>10171600</v>
      </c>
      <c r="BE395" s="131">
        <f t="shared" si="419"/>
        <v>0.12067039106145251</v>
      </c>
      <c r="BF395" s="131">
        <f t="shared" si="408"/>
        <v>0.55958549222797926</v>
      </c>
      <c r="BG395" s="156">
        <f t="shared" si="409"/>
        <v>94181.481481481474</v>
      </c>
      <c r="BH395" s="539"/>
      <c r="BI395" s="226" t="s">
        <v>106</v>
      </c>
      <c r="BJ395" s="121">
        <f t="shared" si="410"/>
        <v>4117</v>
      </c>
      <c r="BK395" s="130">
        <f t="shared" si="394"/>
        <v>2732</v>
      </c>
      <c r="BL395" s="130">
        <f t="shared" si="395"/>
        <v>206099560</v>
      </c>
      <c r="BM395" s="131">
        <f t="shared" si="420"/>
        <v>0.14812405118195618</v>
      </c>
      <c r="BN395" s="131">
        <f t="shared" si="411"/>
        <v>0.66358999271314068</v>
      </c>
      <c r="BO395" s="130">
        <f t="shared" si="412"/>
        <v>75439.077598828691</v>
      </c>
      <c r="BP395" s="182"/>
    </row>
    <row r="396" spans="2:68" s="75" customFormat="1">
      <c r="B396" s="546"/>
      <c r="C396" s="547"/>
      <c r="D396" s="539"/>
      <c r="E396" s="226" t="s">
        <v>119</v>
      </c>
      <c r="F396" s="121">
        <v>13</v>
      </c>
      <c r="G396" s="130">
        <v>10</v>
      </c>
      <c r="H396" s="130">
        <v>1329460</v>
      </c>
      <c r="I396" s="131">
        <f t="shared" si="413"/>
        <v>0.27777777777777779</v>
      </c>
      <c r="J396" s="131">
        <f t="shared" si="396"/>
        <v>0.76923076923076927</v>
      </c>
      <c r="K396" s="156">
        <f t="shared" si="397"/>
        <v>132946</v>
      </c>
      <c r="L396" s="539"/>
      <c r="M396" s="226" t="s">
        <v>119</v>
      </c>
      <c r="N396" s="121">
        <v>19</v>
      </c>
      <c r="O396" s="130">
        <v>11</v>
      </c>
      <c r="P396" s="130">
        <v>918480</v>
      </c>
      <c r="Q396" s="131">
        <f t="shared" si="414"/>
        <v>0.2</v>
      </c>
      <c r="R396" s="131">
        <f t="shared" si="398"/>
        <v>0.57894736842105265</v>
      </c>
      <c r="S396" s="125">
        <f t="shared" si="399"/>
        <v>83498.181818181823</v>
      </c>
      <c r="T396" s="539"/>
      <c r="U396" s="226" t="s">
        <v>119</v>
      </c>
      <c r="V396" s="121">
        <v>1307</v>
      </c>
      <c r="W396" s="130">
        <v>910</v>
      </c>
      <c r="X396" s="130">
        <v>62038810</v>
      </c>
      <c r="Y396" s="131">
        <f t="shared" si="415"/>
        <v>0.1443527918781726</v>
      </c>
      <c r="Z396" s="131">
        <f t="shared" si="400"/>
        <v>0.6962509563886764</v>
      </c>
      <c r="AA396" s="130">
        <f t="shared" si="401"/>
        <v>68174.516483516491</v>
      </c>
      <c r="AB396" s="539"/>
      <c r="AC396" s="226" t="s">
        <v>119</v>
      </c>
      <c r="AD396" s="121">
        <v>1513</v>
      </c>
      <c r="AE396" s="130">
        <v>1076</v>
      </c>
      <c r="AF396" s="130">
        <v>78773940</v>
      </c>
      <c r="AG396" s="131">
        <f t="shared" si="416"/>
        <v>0.20328736066502928</v>
      </c>
      <c r="AH396" s="131">
        <f t="shared" si="402"/>
        <v>0.71116986120290815</v>
      </c>
      <c r="AI396" s="125">
        <f t="shared" si="403"/>
        <v>73209.981412639405</v>
      </c>
      <c r="AJ396" s="539"/>
      <c r="AK396" s="226" t="s">
        <v>119</v>
      </c>
      <c r="AL396" s="121">
        <v>1173</v>
      </c>
      <c r="AM396" s="130">
        <v>781</v>
      </c>
      <c r="AN396" s="130">
        <v>61431640</v>
      </c>
      <c r="AO396" s="131">
        <f t="shared" si="417"/>
        <v>0.20749202975557918</v>
      </c>
      <c r="AP396" s="131">
        <f t="shared" si="404"/>
        <v>0.66581415174765557</v>
      </c>
      <c r="AQ396" s="125">
        <f t="shared" si="405"/>
        <v>78657.669654289377</v>
      </c>
      <c r="AR396" s="539"/>
      <c r="AS396" s="226" t="s">
        <v>119</v>
      </c>
      <c r="AT396" s="121">
        <v>594</v>
      </c>
      <c r="AU396" s="130">
        <v>359</v>
      </c>
      <c r="AV396" s="130">
        <v>27301340</v>
      </c>
      <c r="AW396" s="131">
        <f t="shared" si="418"/>
        <v>0.17119694802098234</v>
      </c>
      <c r="AX396" s="131">
        <f t="shared" si="406"/>
        <v>0.60437710437710435</v>
      </c>
      <c r="AY396" s="130">
        <f t="shared" si="407"/>
        <v>76048.300835654591</v>
      </c>
      <c r="AZ396" s="539"/>
      <c r="BA396" s="226" t="s">
        <v>119</v>
      </c>
      <c r="BB396" s="121">
        <v>189</v>
      </c>
      <c r="BC396" s="130">
        <v>106</v>
      </c>
      <c r="BD396" s="130">
        <v>9150070</v>
      </c>
      <c r="BE396" s="131">
        <f t="shared" si="419"/>
        <v>0.11843575418994413</v>
      </c>
      <c r="BF396" s="131">
        <f t="shared" si="408"/>
        <v>0.56084656084656082</v>
      </c>
      <c r="BG396" s="156">
        <f t="shared" si="409"/>
        <v>86321.415094339623</v>
      </c>
      <c r="BH396" s="539"/>
      <c r="BI396" s="226" t="s">
        <v>119</v>
      </c>
      <c r="BJ396" s="121">
        <f t="shared" si="410"/>
        <v>4808</v>
      </c>
      <c r="BK396" s="130">
        <f t="shared" si="394"/>
        <v>3253</v>
      </c>
      <c r="BL396" s="130">
        <f t="shared" si="395"/>
        <v>240943740</v>
      </c>
      <c r="BM396" s="131">
        <f t="shared" si="420"/>
        <v>0.17637171980047711</v>
      </c>
      <c r="BN396" s="131">
        <f t="shared" si="411"/>
        <v>0.6765806988352745</v>
      </c>
      <c r="BO396" s="130">
        <f t="shared" si="412"/>
        <v>74068.164770980628</v>
      </c>
      <c r="BP396" s="182"/>
    </row>
    <row r="397" spans="2:68" s="75" customFormat="1">
      <c r="B397" s="546"/>
      <c r="C397" s="547"/>
      <c r="D397" s="539"/>
      <c r="E397" s="226" t="s">
        <v>120</v>
      </c>
      <c r="F397" s="121">
        <v>3</v>
      </c>
      <c r="G397" s="130">
        <v>1</v>
      </c>
      <c r="H397" s="130">
        <v>9630</v>
      </c>
      <c r="I397" s="131">
        <f t="shared" si="413"/>
        <v>2.7777777777777776E-2</v>
      </c>
      <c r="J397" s="131">
        <f t="shared" si="396"/>
        <v>0.33333333333333331</v>
      </c>
      <c r="K397" s="156">
        <f t="shared" si="397"/>
        <v>9630</v>
      </c>
      <c r="L397" s="539"/>
      <c r="M397" s="226" t="s">
        <v>120</v>
      </c>
      <c r="N397" s="121">
        <v>9</v>
      </c>
      <c r="O397" s="130">
        <v>7</v>
      </c>
      <c r="P397" s="130">
        <v>374080</v>
      </c>
      <c r="Q397" s="131">
        <f t="shared" si="414"/>
        <v>0.12727272727272726</v>
      </c>
      <c r="R397" s="131">
        <f t="shared" si="398"/>
        <v>0.77777777777777779</v>
      </c>
      <c r="S397" s="125">
        <f t="shared" si="399"/>
        <v>53440</v>
      </c>
      <c r="T397" s="539"/>
      <c r="U397" s="226" t="s">
        <v>120</v>
      </c>
      <c r="V397" s="121">
        <v>535</v>
      </c>
      <c r="W397" s="130">
        <v>386</v>
      </c>
      <c r="X397" s="130">
        <v>25440850</v>
      </c>
      <c r="Y397" s="131">
        <f t="shared" si="415"/>
        <v>6.1230964467005079E-2</v>
      </c>
      <c r="Z397" s="131">
        <f t="shared" si="400"/>
        <v>0.72149532710280373</v>
      </c>
      <c r="AA397" s="130">
        <f t="shared" si="401"/>
        <v>65908.937823834203</v>
      </c>
      <c r="AB397" s="539"/>
      <c r="AC397" s="226" t="s">
        <v>120</v>
      </c>
      <c r="AD397" s="121">
        <v>567</v>
      </c>
      <c r="AE397" s="130">
        <v>428</v>
      </c>
      <c r="AF397" s="130">
        <v>32030000</v>
      </c>
      <c r="AG397" s="131">
        <f t="shared" si="416"/>
        <v>8.0861515208766291E-2</v>
      </c>
      <c r="AH397" s="131">
        <f t="shared" si="402"/>
        <v>0.75485008818342147</v>
      </c>
      <c r="AI397" s="125">
        <f t="shared" si="403"/>
        <v>74836.448598130839</v>
      </c>
      <c r="AJ397" s="539"/>
      <c r="AK397" s="226" t="s">
        <v>120</v>
      </c>
      <c r="AL397" s="121">
        <v>410</v>
      </c>
      <c r="AM397" s="130">
        <v>275</v>
      </c>
      <c r="AN397" s="130">
        <v>21474850</v>
      </c>
      <c r="AO397" s="131">
        <f t="shared" si="417"/>
        <v>7.3060573857598302E-2</v>
      </c>
      <c r="AP397" s="131">
        <f t="shared" si="404"/>
        <v>0.67073170731707321</v>
      </c>
      <c r="AQ397" s="125">
        <f t="shared" si="405"/>
        <v>78090.363636363632</v>
      </c>
      <c r="AR397" s="539"/>
      <c r="AS397" s="226" t="s">
        <v>120</v>
      </c>
      <c r="AT397" s="121">
        <v>166</v>
      </c>
      <c r="AU397" s="130">
        <v>101</v>
      </c>
      <c r="AV397" s="130">
        <v>8784810</v>
      </c>
      <c r="AW397" s="131">
        <f t="shared" si="418"/>
        <v>4.816404387219838E-2</v>
      </c>
      <c r="AX397" s="131">
        <f t="shared" si="406"/>
        <v>0.60843373493975905</v>
      </c>
      <c r="AY397" s="130">
        <f t="shared" si="407"/>
        <v>86978.316831683172</v>
      </c>
      <c r="AZ397" s="539"/>
      <c r="BA397" s="226" t="s">
        <v>120</v>
      </c>
      <c r="BB397" s="121">
        <v>36</v>
      </c>
      <c r="BC397" s="130">
        <v>19</v>
      </c>
      <c r="BD397" s="130">
        <v>1614690</v>
      </c>
      <c r="BE397" s="131">
        <f t="shared" si="419"/>
        <v>2.1229050279329607E-2</v>
      </c>
      <c r="BF397" s="131">
        <f t="shared" si="408"/>
        <v>0.52777777777777779</v>
      </c>
      <c r="BG397" s="156">
        <f t="shared" si="409"/>
        <v>84983.68421052632</v>
      </c>
      <c r="BH397" s="539"/>
      <c r="BI397" s="226" t="s">
        <v>120</v>
      </c>
      <c r="BJ397" s="121">
        <f t="shared" si="410"/>
        <v>1726</v>
      </c>
      <c r="BK397" s="130">
        <f t="shared" si="394"/>
        <v>1217</v>
      </c>
      <c r="BL397" s="130">
        <f t="shared" si="395"/>
        <v>89728910</v>
      </c>
      <c r="BM397" s="131">
        <f t="shared" si="420"/>
        <v>6.5983517675124698E-2</v>
      </c>
      <c r="BN397" s="131">
        <f t="shared" si="411"/>
        <v>0.70509849362688293</v>
      </c>
      <c r="BO397" s="130">
        <f t="shared" si="412"/>
        <v>73729.589153656532</v>
      </c>
      <c r="BP397" s="182"/>
    </row>
    <row r="398" spans="2:68" s="75" customFormat="1">
      <c r="B398" s="546"/>
      <c r="C398" s="547"/>
      <c r="D398" s="539"/>
      <c r="E398" s="226" t="s">
        <v>121</v>
      </c>
      <c r="F398" s="121">
        <v>6</v>
      </c>
      <c r="G398" s="130">
        <v>1</v>
      </c>
      <c r="H398" s="130">
        <v>128790</v>
      </c>
      <c r="I398" s="131">
        <f t="shared" si="413"/>
        <v>2.7777777777777776E-2</v>
      </c>
      <c r="J398" s="131">
        <f t="shared" si="396"/>
        <v>0.16666666666666666</v>
      </c>
      <c r="K398" s="156">
        <f t="shared" si="397"/>
        <v>128790</v>
      </c>
      <c r="L398" s="539"/>
      <c r="M398" s="226" t="s">
        <v>121</v>
      </c>
      <c r="N398" s="121">
        <v>12</v>
      </c>
      <c r="O398" s="130">
        <v>6</v>
      </c>
      <c r="P398" s="130">
        <v>389200</v>
      </c>
      <c r="Q398" s="131">
        <f t="shared" si="414"/>
        <v>0.10909090909090909</v>
      </c>
      <c r="R398" s="131">
        <f t="shared" si="398"/>
        <v>0.5</v>
      </c>
      <c r="S398" s="125">
        <f t="shared" si="399"/>
        <v>64866.666666666664</v>
      </c>
      <c r="T398" s="539"/>
      <c r="U398" s="226" t="s">
        <v>121</v>
      </c>
      <c r="V398" s="121">
        <v>432</v>
      </c>
      <c r="W398" s="130">
        <v>268</v>
      </c>
      <c r="X398" s="130">
        <v>17311420</v>
      </c>
      <c r="Y398" s="131">
        <f t="shared" si="415"/>
        <v>4.2512690355329952E-2</v>
      </c>
      <c r="Z398" s="131">
        <f t="shared" si="400"/>
        <v>0.62037037037037035</v>
      </c>
      <c r="AA398" s="130">
        <f t="shared" si="401"/>
        <v>64594.850746268654</v>
      </c>
      <c r="AB398" s="539"/>
      <c r="AC398" s="226" t="s">
        <v>121</v>
      </c>
      <c r="AD398" s="121">
        <v>481</v>
      </c>
      <c r="AE398" s="130">
        <v>315</v>
      </c>
      <c r="AF398" s="130">
        <v>22400350</v>
      </c>
      <c r="AG398" s="131">
        <f t="shared" si="416"/>
        <v>5.9512563763461174E-2</v>
      </c>
      <c r="AH398" s="131">
        <f t="shared" si="402"/>
        <v>0.65488565488565487</v>
      </c>
      <c r="AI398" s="125">
        <f t="shared" si="403"/>
        <v>71112.222222222219</v>
      </c>
      <c r="AJ398" s="539"/>
      <c r="AK398" s="226" t="s">
        <v>121</v>
      </c>
      <c r="AL398" s="121">
        <v>444</v>
      </c>
      <c r="AM398" s="130">
        <v>273</v>
      </c>
      <c r="AN398" s="130">
        <v>22020010</v>
      </c>
      <c r="AO398" s="131">
        <f t="shared" si="417"/>
        <v>7.2529224229543041E-2</v>
      </c>
      <c r="AP398" s="131">
        <f t="shared" si="404"/>
        <v>0.61486486486486491</v>
      </c>
      <c r="AQ398" s="125">
        <f t="shared" si="405"/>
        <v>80659.377289377284</v>
      </c>
      <c r="AR398" s="539"/>
      <c r="AS398" s="226" t="s">
        <v>121</v>
      </c>
      <c r="AT398" s="121">
        <v>292</v>
      </c>
      <c r="AU398" s="130">
        <v>163</v>
      </c>
      <c r="AV398" s="130">
        <v>13402230</v>
      </c>
      <c r="AW398" s="131">
        <f t="shared" si="418"/>
        <v>7.7730090605627092E-2</v>
      </c>
      <c r="AX398" s="131">
        <f t="shared" si="406"/>
        <v>0.55821917808219179</v>
      </c>
      <c r="AY398" s="130">
        <f t="shared" si="407"/>
        <v>82222.269938650308</v>
      </c>
      <c r="AZ398" s="539"/>
      <c r="BA398" s="226" t="s">
        <v>121</v>
      </c>
      <c r="BB398" s="121">
        <v>140</v>
      </c>
      <c r="BC398" s="130">
        <v>75</v>
      </c>
      <c r="BD398" s="130">
        <v>7102670</v>
      </c>
      <c r="BE398" s="131">
        <f t="shared" si="419"/>
        <v>8.3798882681564241E-2</v>
      </c>
      <c r="BF398" s="131">
        <f t="shared" si="408"/>
        <v>0.5357142857142857</v>
      </c>
      <c r="BG398" s="156">
        <f t="shared" si="409"/>
        <v>94702.266666666663</v>
      </c>
      <c r="BH398" s="539"/>
      <c r="BI398" s="226" t="s">
        <v>121</v>
      </c>
      <c r="BJ398" s="121">
        <f t="shared" si="410"/>
        <v>1807</v>
      </c>
      <c r="BK398" s="130">
        <f t="shared" si="394"/>
        <v>1101</v>
      </c>
      <c r="BL398" s="130">
        <f t="shared" si="395"/>
        <v>82754670</v>
      </c>
      <c r="BM398" s="131">
        <f t="shared" si="420"/>
        <v>5.969420949902407E-2</v>
      </c>
      <c r="BN398" s="131">
        <f t="shared" si="411"/>
        <v>0.60929717764250135</v>
      </c>
      <c r="BO398" s="130">
        <f t="shared" si="412"/>
        <v>75163.188010899175</v>
      </c>
      <c r="BP398" s="182"/>
    </row>
    <row r="399" spans="2:68" s="75" customFormat="1">
      <c r="B399" s="546"/>
      <c r="C399" s="547"/>
      <c r="D399" s="539"/>
      <c r="E399" s="226" t="s">
        <v>122</v>
      </c>
      <c r="F399" s="121">
        <v>7</v>
      </c>
      <c r="G399" s="130">
        <v>3</v>
      </c>
      <c r="H399" s="130">
        <v>84880</v>
      </c>
      <c r="I399" s="131">
        <f t="shared" si="413"/>
        <v>8.3333333333333329E-2</v>
      </c>
      <c r="J399" s="131">
        <f t="shared" si="396"/>
        <v>0.42857142857142855</v>
      </c>
      <c r="K399" s="156">
        <f t="shared" si="397"/>
        <v>28293.333333333332</v>
      </c>
      <c r="L399" s="539"/>
      <c r="M399" s="226" t="s">
        <v>122</v>
      </c>
      <c r="N399" s="121">
        <v>5</v>
      </c>
      <c r="O399" s="130">
        <v>5</v>
      </c>
      <c r="P399" s="130">
        <v>334560</v>
      </c>
      <c r="Q399" s="131">
        <f t="shared" si="414"/>
        <v>9.0909090909090912E-2</v>
      </c>
      <c r="R399" s="131">
        <f t="shared" si="398"/>
        <v>1</v>
      </c>
      <c r="S399" s="125">
        <f t="shared" si="399"/>
        <v>66912</v>
      </c>
      <c r="T399" s="539"/>
      <c r="U399" s="226" t="s">
        <v>122</v>
      </c>
      <c r="V399" s="121">
        <v>353</v>
      </c>
      <c r="W399" s="130">
        <v>233</v>
      </c>
      <c r="X399" s="130">
        <v>15132390</v>
      </c>
      <c r="Y399" s="131">
        <f t="shared" si="415"/>
        <v>3.6960659898477161E-2</v>
      </c>
      <c r="Z399" s="131">
        <f t="shared" si="400"/>
        <v>0.66005665722379603</v>
      </c>
      <c r="AA399" s="130">
        <f t="shared" si="401"/>
        <v>64945.879828326179</v>
      </c>
      <c r="AB399" s="539"/>
      <c r="AC399" s="226" t="s">
        <v>122</v>
      </c>
      <c r="AD399" s="121">
        <v>392</v>
      </c>
      <c r="AE399" s="130">
        <v>267</v>
      </c>
      <c r="AF399" s="130">
        <v>20695800</v>
      </c>
      <c r="AG399" s="131">
        <f t="shared" si="416"/>
        <v>5.0443982618552805E-2</v>
      </c>
      <c r="AH399" s="131">
        <f t="shared" si="402"/>
        <v>0.68112244897959184</v>
      </c>
      <c r="AI399" s="125">
        <f t="shared" si="403"/>
        <v>77512.3595505618</v>
      </c>
      <c r="AJ399" s="539"/>
      <c r="AK399" s="226" t="s">
        <v>122</v>
      </c>
      <c r="AL399" s="121">
        <v>329</v>
      </c>
      <c r="AM399" s="130">
        <v>221</v>
      </c>
      <c r="AN399" s="130">
        <v>18710820</v>
      </c>
      <c r="AO399" s="131">
        <f t="shared" si="417"/>
        <v>5.8714133900106269E-2</v>
      </c>
      <c r="AP399" s="131">
        <f t="shared" si="404"/>
        <v>0.67173252279635254</v>
      </c>
      <c r="AQ399" s="125">
        <f t="shared" si="405"/>
        <v>84664.343891402721</v>
      </c>
      <c r="AR399" s="539"/>
      <c r="AS399" s="226" t="s">
        <v>122</v>
      </c>
      <c r="AT399" s="121">
        <v>214</v>
      </c>
      <c r="AU399" s="130">
        <v>139</v>
      </c>
      <c r="AV399" s="130">
        <v>13310810</v>
      </c>
      <c r="AW399" s="131">
        <f t="shared" si="418"/>
        <v>6.6285169289461141E-2</v>
      </c>
      <c r="AX399" s="131">
        <f t="shared" si="406"/>
        <v>0.64953271028037385</v>
      </c>
      <c r="AY399" s="130">
        <f t="shared" si="407"/>
        <v>95761.223021582729</v>
      </c>
      <c r="AZ399" s="539"/>
      <c r="BA399" s="226" t="s">
        <v>122</v>
      </c>
      <c r="BB399" s="121">
        <v>74</v>
      </c>
      <c r="BC399" s="130">
        <v>42</v>
      </c>
      <c r="BD399" s="130">
        <v>4692870</v>
      </c>
      <c r="BE399" s="131">
        <f t="shared" si="419"/>
        <v>4.6927374301675977E-2</v>
      </c>
      <c r="BF399" s="131">
        <f t="shared" si="408"/>
        <v>0.56756756756756754</v>
      </c>
      <c r="BG399" s="156">
        <f t="shared" si="409"/>
        <v>111735</v>
      </c>
      <c r="BH399" s="539"/>
      <c r="BI399" s="226" t="s">
        <v>122</v>
      </c>
      <c r="BJ399" s="121">
        <f t="shared" si="410"/>
        <v>1374</v>
      </c>
      <c r="BK399" s="130">
        <f t="shared" si="394"/>
        <v>910</v>
      </c>
      <c r="BL399" s="130">
        <f t="shared" si="395"/>
        <v>72962130</v>
      </c>
      <c r="BM399" s="131">
        <f t="shared" si="420"/>
        <v>4.9338538278030794E-2</v>
      </c>
      <c r="BN399" s="131">
        <f t="shared" si="411"/>
        <v>0.66229985443959238</v>
      </c>
      <c r="BO399" s="130">
        <f t="shared" si="412"/>
        <v>80178.164835164833</v>
      </c>
      <c r="BP399" s="182"/>
    </row>
    <row r="400" spans="2:68" s="75" customFormat="1">
      <c r="B400" s="546"/>
      <c r="C400" s="547"/>
      <c r="D400" s="539"/>
      <c r="E400" s="226" t="s">
        <v>123</v>
      </c>
      <c r="F400" s="121">
        <v>11</v>
      </c>
      <c r="G400" s="130">
        <v>10</v>
      </c>
      <c r="H400" s="130">
        <v>817030</v>
      </c>
      <c r="I400" s="131">
        <f t="shared" si="413"/>
        <v>0.27777777777777779</v>
      </c>
      <c r="J400" s="131">
        <f t="shared" si="396"/>
        <v>0.90909090909090906</v>
      </c>
      <c r="K400" s="156">
        <f t="shared" si="397"/>
        <v>81703</v>
      </c>
      <c r="L400" s="539"/>
      <c r="M400" s="226" t="s">
        <v>123</v>
      </c>
      <c r="N400" s="121">
        <v>25</v>
      </c>
      <c r="O400" s="130">
        <v>16</v>
      </c>
      <c r="P400" s="130">
        <v>1108820</v>
      </c>
      <c r="Q400" s="131">
        <f t="shared" si="414"/>
        <v>0.29090909090909089</v>
      </c>
      <c r="R400" s="131">
        <f t="shared" si="398"/>
        <v>0.64</v>
      </c>
      <c r="S400" s="125">
        <f t="shared" si="399"/>
        <v>69301.25</v>
      </c>
      <c r="T400" s="539"/>
      <c r="U400" s="226" t="s">
        <v>123</v>
      </c>
      <c r="V400" s="121">
        <v>2347</v>
      </c>
      <c r="W400" s="130">
        <v>1708</v>
      </c>
      <c r="X400" s="130">
        <v>109103870</v>
      </c>
      <c r="Y400" s="131">
        <f t="shared" si="415"/>
        <v>0.27093908629441626</v>
      </c>
      <c r="Z400" s="131">
        <f t="shared" si="400"/>
        <v>0.72773753728163615</v>
      </c>
      <c r="AA400" s="130">
        <f t="shared" si="401"/>
        <v>63878.144028103045</v>
      </c>
      <c r="AB400" s="539"/>
      <c r="AC400" s="226" t="s">
        <v>123</v>
      </c>
      <c r="AD400" s="121">
        <v>2224</v>
      </c>
      <c r="AE400" s="130">
        <v>1614</v>
      </c>
      <c r="AF400" s="130">
        <v>113744040</v>
      </c>
      <c r="AG400" s="131">
        <f t="shared" si="416"/>
        <v>0.30493104099754392</v>
      </c>
      <c r="AH400" s="131">
        <f t="shared" si="402"/>
        <v>0.72571942446043169</v>
      </c>
      <c r="AI400" s="125">
        <f t="shared" si="403"/>
        <v>70473.382899628254</v>
      </c>
      <c r="AJ400" s="539"/>
      <c r="AK400" s="226" t="s">
        <v>123</v>
      </c>
      <c r="AL400" s="121">
        <v>1457</v>
      </c>
      <c r="AM400" s="130">
        <v>974</v>
      </c>
      <c r="AN400" s="130">
        <v>75935530</v>
      </c>
      <c r="AO400" s="131">
        <f t="shared" si="417"/>
        <v>0.25876726886291179</v>
      </c>
      <c r="AP400" s="131">
        <f t="shared" si="404"/>
        <v>0.66849691146190804</v>
      </c>
      <c r="AQ400" s="125">
        <f t="shared" si="405"/>
        <v>77962.556468172479</v>
      </c>
      <c r="AR400" s="539"/>
      <c r="AS400" s="226" t="s">
        <v>123</v>
      </c>
      <c r="AT400" s="121">
        <v>640</v>
      </c>
      <c r="AU400" s="130">
        <v>391</v>
      </c>
      <c r="AV400" s="130">
        <v>28168980</v>
      </c>
      <c r="AW400" s="131">
        <f t="shared" si="418"/>
        <v>0.18645684310920363</v>
      </c>
      <c r="AX400" s="131">
        <f t="shared" si="406"/>
        <v>0.61093750000000002</v>
      </c>
      <c r="AY400" s="130">
        <f t="shared" si="407"/>
        <v>72043.427109974422</v>
      </c>
      <c r="AZ400" s="539"/>
      <c r="BA400" s="226" t="s">
        <v>123</v>
      </c>
      <c r="BB400" s="121">
        <v>175</v>
      </c>
      <c r="BC400" s="130">
        <v>90</v>
      </c>
      <c r="BD400" s="130">
        <v>8810070</v>
      </c>
      <c r="BE400" s="131">
        <f t="shared" si="419"/>
        <v>0.1005586592178771</v>
      </c>
      <c r="BF400" s="131">
        <f t="shared" si="408"/>
        <v>0.51428571428571423</v>
      </c>
      <c r="BG400" s="156">
        <f t="shared" si="409"/>
        <v>97889.666666666672</v>
      </c>
      <c r="BH400" s="539"/>
      <c r="BI400" s="226" t="s">
        <v>123</v>
      </c>
      <c r="BJ400" s="121">
        <f t="shared" si="410"/>
        <v>6879</v>
      </c>
      <c r="BK400" s="130">
        <f t="shared" si="394"/>
        <v>4803</v>
      </c>
      <c r="BL400" s="130">
        <f t="shared" si="395"/>
        <v>337688340</v>
      </c>
      <c r="BM400" s="131">
        <f t="shared" si="420"/>
        <v>0.26040988939492515</v>
      </c>
      <c r="BN400" s="131">
        <f t="shared" si="411"/>
        <v>0.69821194941125164</v>
      </c>
      <c r="BO400" s="130">
        <f t="shared" si="412"/>
        <v>70307.795128044978</v>
      </c>
      <c r="BP400" s="182"/>
    </row>
    <row r="401" spans="2:68" s="75" customFormat="1">
      <c r="B401" s="546"/>
      <c r="C401" s="547"/>
      <c r="D401" s="539"/>
      <c r="E401" s="226" t="s">
        <v>124</v>
      </c>
      <c r="F401" s="121">
        <v>1</v>
      </c>
      <c r="G401" s="130">
        <v>1</v>
      </c>
      <c r="H401" s="130">
        <v>27340</v>
      </c>
      <c r="I401" s="131">
        <f t="shared" si="413"/>
        <v>2.7777777777777776E-2</v>
      </c>
      <c r="J401" s="131">
        <f t="shared" si="396"/>
        <v>1</v>
      </c>
      <c r="K401" s="156">
        <f t="shared" si="397"/>
        <v>27340</v>
      </c>
      <c r="L401" s="539"/>
      <c r="M401" s="226" t="s">
        <v>124</v>
      </c>
      <c r="N401" s="121">
        <v>9</v>
      </c>
      <c r="O401" s="130">
        <v>5</v>
      </c>
      <c r="P401" s="130">
        <v>210730</v>
      </c>
      <c r="Q401" s="131">
        <f t="shared" si="414"/>
        <v>9.0909090909090912E-2</v>
      </c>
      <c r="R401" s="131">
        <f t="shared" si="398"/>
        <v>0.55555555555555558</v>
      </c>
      <c r="S401" s="125">
        <f t="shared" si="399"/>
        <v>42146</v>
      </c>
      <c r="T401" s="539"/>
      <c r="U401" s="226" t="s">
        <v>124</v>
      </c>
      <c r="V401" s="121">
        <v>390</v>
      </c>
      <c r="W401" s="130">
        <v>267</v>
      </c>
      <c r="X401" s="130">
        <v>16524230</v>
      </c>
      <c r="Y401" s="131">
        <f t="shared" si="415"/>
        <v>4.2354060913705582E-2</v>
      </c>
      <c r="Z401" s="131">
        <f t="shared" si="400"/>
        <v>0.68461538461538463</v>
      </c>
      <c r="AA401" s="130">
        <f t="shared" si="401"/>
        <v>61888.501872659173</v>
      </c>
      <c r="AB401" s="539"/>
      <c r="AC401" s="226" t="s">
        <v>124</v>
      </c>
      <c r="AD401" s="121">
        <v>505</v>
      </c>
      <c r="AE401" s="130">
        <v>333</v>
      </c>
      <c r="AF401" s="130">
        <v>26447560</v>
      </c>
      <c r="AG401" s="131">
        <f t="shared" si="416"/>
        <v>6.2913281692801817E-2</v>
      </c>
      <c r="AH401" s="131">
        <f t="shared" si="402"/>
        <v>0.65940594059405944</v>
      </c>
      <c r="AI401" s="125">
        <f t="shared" si="403"/>
        <v>79422.102102102101</v>
      </c>
      <c r="AJ401" s="539"/>
      <c r="AK401" s="226" t="s">
        <v>124</v>
      </c>
      <c r="AL401" s="121">
        <v>490</v>
      </c>
      <c r="AM401" s="130">
        <v>312</v>
      </c>
      <c r="AN401" s="130">
        <v>27391520</v>
      </c>
      <c r="AO401" s="131">
        <f t="shared" si="417"/>
        <v>8.2890541976620616E-2</v>
      </c>
      <c r="AP401" s="131">
        <f t="shared" si="404"/>
        <v>0.63673469387755099</v>
      </c>
      <c r="AQ401" s="125">
        <f t="shared" si="405"/>
        <v>87793.333333333328</v>
      </c>
      <c r="AR401" s="539"/>
      <c r="AS401" s="226" t="s">
        <v>124</v>
      </c>
      <c r="AT401" s="121">
        <v>346</v>
      </c>
      <c r="AU401" s="130">
        <v>201</v>
      </c>
      <c r="AV401" s="130">
        <v>19320400</v>
      </c>
      <c r="AW401" s="131">
        <f t="shared" si="418"/>
        <v>9.5851216022889846E-2</v>
      </c>
      <c r="AX401" s="131">
        <f t="shared" si="406"/>
        <v>0.58092485549132944</v>
      </c>
      <c r="AY401" s="130">
        <f t="shared" si="407"/>
        <v>96121.393034825873</v>
      </c>
      <c r="AZ401" s="539"/>
      <c r="BA401" s="226" t="s">
        <v>124</v>
      </c>
      <c r="BB401" s="121">
        <v>158</v>
      </c>
      <c r="BC401" s="130">
        <v>95</v>
      </c>
      <c r="BD401" s="130">
        <v>11593840</v>
      </c>
      <c r="BE401" s="131">
        <f t="shared" si="419"/>
        <v>0.10614525139664804</v>
      </c>
      <c r="BF401" s="131">
        <f t="shared" si="408"/>
        <v>0.60126582278481011</v>
      </c>
      <c r="BG401" s="156">
        <f t="shared" si="409"/>
        <v>122040.42105263157</v>
      </c>
      <c r="BH401" s="539"/>
      <c r="BI401" s="226" t="s">
        <v>124</v>
      </c>
      <c r="BJ401" s="121">
        <f t="shared" si="410"/>
        <v>1899</v>
      </c>
      <c r="BK401" s="130">
        <f t="shared" si="394"/>
        <v>1214</v>
      </c>
      <c r="BL401" s="130">
        <f t="shared" si="395"/>
        <v>101515620</v>
      </c>
      <c r="BM401" s="131">
        <f t="shared" si="420"/>
        <v>6.5820863153328996E-2</v>
      </c>
      <c r="BN401" s="131">
        <f t="shared" si="411"/>
        <v>0.63928383359662977</v>
      </c>
      <c r="BO401" s="130">
        <f t="shared" si="412"/>
        <v>83620.774299835262</v>
      </c>
      <c r="BP401" s="182"/>
    </row>
    <row r="402" spans="2:68" s="75" customFormat="1">
      <c r="B402" s="546"/>
      <c r="C402" s="547"/>
      <c r="D402" s="539"/>
      <c r="E402" s="223" t="s">
        <v>117</v>
      </c>
      <c r="F402" s="123">
        <v>2</v>
      </c>
      <c r="G402" s="134">
        <v>0</v>
      </c>
      <c r="H402" s="134">
        <v>0</v>
      </c>
      <c r="I402" s="135">
        <f t="shared" si="413"/>
        <v>0</v>
      </c>
      <c r="J402" s="135">
        <f t="shared" si="396"/>
        <v>0</v>
      </c>
      <c r="K402" s="176" t="str">
        <f t="shared" si="397"/>
        <v>-</v>
      </c>
      <c r="L402" s="539"/>
      <c r="M402" s="223" t="s">
        <v>117</v>
      </c>
      <c r="N402" s="123">
        <v>5</v>
      </c>
      <c r="O402" s="134">
        <v>5</v>
      </c>
      <c r="P402" s="134">
        <v>713250</v>
      </c>
      <c r="Q402" s="135">
        <f t="shared" si="414"/>
        <v>9.0909090909090912E-2</v>
      </c>
      <c r="R402" s="135">
        <f t="shared" si="398"/>
        <v>1</v>
      </c>
      <c r="S402" s="127">
        <f t="shared" si="399"/>
        <v>142650</v>
      </c>
      <c r="T402" s="539"/>
      <c r="U402" s="223" t="s">
        <v>117</v>
      </c>
      <c r="V402" s="123">
        <v>633</v>
      </c>
      <c r="W402" s="134">
        <v>416</v>
      </c>
      <c r="X402" s="134">
        <v>25457040</v>
      </c>
      <c r="Y402" s="135">
        <f t="shared" si="415"/>
        <v>6.5989847715736044E-2</v>
      </c>
      <c r="Z402" s="135">
        <f t="shared" si="400"/>
        <v>0.65718799368088465</v>
      </c>
      <c r="AA402" s="134">
        <f t="shared" si="401"/>
        <v>61194.807692307695</v>
      </c>
      <c r="AB402" s="539"/>
      <c r="AC402" s="223" t="s">
        <v>117</v>
      </c>
      <c r="AD402" s="123">
        <v>354</v>
      </c>
      <c r="AE402" s="134">
        <v>221</v>
      </c>
      <c r="AF402" s="134">
        <v>16699360</v>
      </c>
      <c r="AG402" s="135">
        <f t="shared" si="416"/>
        <v>4.1753259021348951E-2</v>
      </c>
      <c r="AH402" s="135">
        <f t="shared" si="402"/>
        <v>0.62429378531073443</v>
      </c>
      <c r="AI402" s="127">
        <f t="shared" si="403"/>
        <v>75562.714932126692</v>
      </c>
      <c r="AJ402" s="539"/>
      <c r="AK402" s="223" t="s">
        <v>117</v>
      </c>
      <c r="AL402" s="123">
        <v>170</v>
      </c>
      <c r="AM402" s="134">
        <v>94</v>
      </c>
      <c r="AN402" s="134">
        <v>8083410</v>
      </c>
      <c r="AO402" s="135">
        <f t="shared" si="417"/>
        <v>2.4973432518597238E-2</v>
      </c>
      <c r="AP402" s="135">
        <f t="shared" si="404"/>
        <v>0.55294117647058827</v>
      </c>
      <c r="AQ402" s="127">
        <f t="shared" si="405"/>
        <v>85993.723404255317</v>
      </c>
      <c r="AR402" s="539"/>
      <c r="AS402" s="223" t="s">
        <v>117</v>
      </c>
      <c r="AT402" s="123">
        <v>101</v>
      </c>
      <c r="AU402" s="134">
        <v>52</v>
      </c>
      <c r="AV402" s="134">
        <v>4726380</v>
      </c>
      <c r="AW402" s="135">
        <f t="shared" si="418"/>
        <v>2.479732951835956E-2</v>
      </c>
      <c r="AX402" s="135">
        <f t="shared" si="406"/>
        <v>0.51485148514851486</v>
      </c>
      <c r="AY402" s="134">
        <f t="shared" si="407"/>
        <v>90891.923076923078</v>
      </c>
      <c r="AZ402" s="539"/>
      <c r="BA402" s="223" t="s">
        <v>117</v>
      </c>
      <c r="BB402" s="123">
        <v>61</v>
      </c>
      <c r="BC402" s="134">
        <v>29</v>
      </c>
      <c r="BD402" s="134">
        <v>3067800</v>
      </c>
      <c r="BE402" s="135">
        <f t="shared" si="419"/>
        <v>3.2402234636871509E-2</v>
      </c>
      <c r="BF402" s="135">
        <f t="shared" si="408"/>
        <v>0.47540983606557374</v>
      </c>
      <c r="BG402" s="176">
        <f t="shared" si="409"/>
        <v>105786.20689655172</v>
      </c>
      <c r="BH402" s="539"/>
      <c r="BI402" s="223" t="s">
        <v>117</v>
      </c>
      <c r="BJ402" s="123">
        <f t="shared" si="410"/>
        <v>1326</v>
      </c>
      <c r="BK402" s="134">
        <f t="shared" si="394"/>
        <v>817</v>
      </c>
      <c r="BL402" s="134">
        <f t="shared" si="395"/>
        <v>58747240</v>
      </c>
      <c r="BM402" s="135">
        <f t="shared" si="420"/>
        <v>4.4296248102363912E-2</v>
      </c>
      <c r="BN402" s="135">
        <f t="shared" si="411"/>
        <v>0.61613876319758676</v>
      </c>
      <c r="BO402" s="134">
        <f t="shared" si="412"/>
        <v>71906.046511627908</v>
      </c>
      <c r="BP402" s="182"/>
    </row>
    <row r="403" spans="2:68" s="75" customFormat="1">
      <c r="B403" s="546">
        <v>37</v>
      </c>
      <c r="C403" s="547" t="s">
        <v>3</v>
      </c>
      <c r="D403" s="539">
        <f>BS44</f>
        <v>26</v>
      </c>
      <c r="E403" s="224" t="s">
        <v>104</v>
      </c>
      <c r="F403" s="120">
        <v>18</v>
      </c>
      <c r="G403" s="128">
        <v>11</v>
      </c>
      <c r="H403" s="128">
        <v>611420</v>
      </c>
      <c r="I403" s="129">
        <f>IFERROR(G403/$D$403,"-")</f>
        <v>0.42307692307692307</v>
      </c>
      <c r="J403" s="129">
        <f t="shared" si="396"/>
        <v>0.61111111111111116</v>
      </c>
      <c r="K403" s="155">
        <f t="shared" si="397"/>
        <v>55583.63636363636</v>
      </c>
      <c r="L403" s="539">
        <f>BT44</f>
        <v>85</v>
      </c>
      <c r="M403" s="224" t="s">
        <v>104</v>
      </c>
      <c r="N403" s="120">
        <v>40</v>
      </c>
      <c r="O403" s="128">
        <v>23</v>
      </c>
      <c r="P403" s="128">
        <v>2420790</v>
      </c>
      <c r="Q403" s="129">
        <f>IFERROR(O403/$L$403,"-")</f>
        <v>0.27058823529411763</v>
      </c>
      <c r="R403" s="129">
        <f t="shared" si="398"/>
        <v>0.57499999999999996</v>
      </c>
      <c r="S403" s="124">
        <f t="shared" si="399"/>
        <v>105251.73913043478</v>
      </c>
      <c r="T403" s="539">
        <f>BU44</f>
        <v>20479</v>
      </c>
      <c r="U403" s="224" t="s">
        <v>104</v>
      </c>
      <c r="V403" s="120">
        <v>9848</v>
      </c>
      <c r="W403" s="128">
        <v>6750</v>
      </c>
      <c r="X403" s="128">
        <v>452658720</v>
      </c>
      <c r="Y403" s="129">
        <f>IFERROR(W403/$T$403,"-")</f>
        <v>0.32960593778993114</v>
      </c>
      <c r="Z403" s="129">
        <f t="shared" si="400"/>
        <v>0.68541835905767667</v>
      </c>
      <c r="AA403" s="128">
        <f t="shared" si="401"/>
        <v>67060.551111111112</v>
      </c>
      <c r="AB403" s="539">
        <f>BV44</f>
        <v>16736</v>
      </c>
      <c r="AC403" s="224" t="s">
        <v>104</v>
      </c>
      <c r="AD403" s="120">
        <v>8987</v>
      </c>
      <c r="AE403" s="128">
        <v>6185</v>
      </c>
      <c r="AF403" s="128">
        <v>473844260</v>
      </c>
      <c r="AG403" s="129">
        <f>IFERROR(AE403/$AB$403,"-")</f>
        <v>0.36956261950286806</v>
      </c>
      <c r="AH403" s="129">
        <f t="shared" si="402"/>
        <v>0.68821631245131853</v>
      </c>
      <c r="AI403" s="124">
        <f t="shared" si="403"/>
        <v>76611.844785772031</v>
      </c>
      <c r="AJ403" s="539">
        <f>BW44</f>
        <v>11456</v>
      </c>
      <c r="AK403" s="224" t="s">
        <v>104</v>
      </c>
      <c r="AL403" s="120">
        <v>6169</v>
      </c>
      <c r="AM403" s="128">
        <v>3935</v>
      </c>
      <c r="AN403" s="128">
        <v>309783020</v>
      </c>
      <c r="AO403" s="129">
        <f>IFERROR(AM403/$AJ$403,"-")</f>
        <v>0.34348812849162014</v>
      </c>
      <c r="AP403" s="129">
        <f t="shared" si="404"/>
        <v>0.63786675312044094</v>
      </c>
      <c r="AQ403" s="124">
        <f t="shared" si="405"/>
        <v>78725.036848792879</v>
      </c>
      <c r="AR403" s="539">
        <f>BX44</f>
        <v>6048</v>
      </c>
      <c r="AS403" s="224" t="s">
        <v>104</v>
      </c>
      <c r="AT403" s="120">
        <v>2842</v>
      </c>
      <c r="AU403" s="128">
        <v>1746</v>
      </c>
      <c r="AV403" s="128">
        <v>147059380</v>
      </c>
      <c r="AW403" s="129">
        <f>IFERROR(AU403/$AR$403,"-")</f>
        <v>0.28869047619047616</v>
      </c>
      <c r="AX403" s="129">
        <f t="shared" si="406"/>
        <v>0.61435608726249125</v>
      </c>
      <c r="AY403" s="128">
        <f t="shared" si="407"/>
        <v>84226.44902634593</v>
      </c>
      <c r="AZ403" s="539">
        <f>BY44</f>
        <v>2398</v>
      </c>
      <c r="BA403" s="224" t="s">
        <v>104</v>
      </c>
      <c r="BB403" s="120">
        <v>885</v>
      </c>
      <c r="BC403" s="128">
        <v>530</v>
      </c>
      <c r="BD403" s="128">
        <v>55354190</v>
      </c>
      <c r="BE403" s="129">
        <f>IFERROR(BC403/$AZ$403,"-")</f>
        <v>0.22101751459549623</v>
      </c>
      <c r="BF403" s="129">
        <f t="shared" si="408"/>
        <v>0.59887005649717517</v>
      </c>
      <c r="BG403" s="155">
        <f t="shared" si="409"/>
        <v>104441.8679245283</v>
      </c>
      <c r="BH403" s="539">
        <f>BZ44</f>
        <v>57228</v>
      </c>
      <c r="BI403" s="224" t="s">
        <v>104</v>
      </c>
      <c r="BJ403" s="120">
        <f t="shared" si="410"/>
        <v>28789</v>
      </c>
      <c r="BK403" s="128">
        <f t="shared" si="394"/>
        <v>19180</v>
      </c>
      <c r="BL403" s="128">
        <f t="shared" si="395"/>
        <v>1441731780</v>
      </c>
      <c r="BM403" s="129">
        <f>IFERROR(BK403/$BH$403,"-")</f>
        <v>0.33515062556790381</v>
      </c>
      <c r="BN403" s="129">
        <f t="shared" si="411"/>
        <v>0.66622668380284134</v>
      </c>
      <c r="BO403" s="128">
        <f t="shared" si="412"/>
        <v>75168.497393117825</v>
      </c>
      <c r="BP403" s="182"/>
    </row>
    <row r="404" spans="2:68" s="75" customFormat="1">
      <c r="B404" s="546"/>
      <c r="C404" s="547"/>
      <c r="D404" s="539"/>
      <c r="E404" s="225" t="s">
        <v>136</v>
      </c>
      <c r="F404" s="121">
        <v>9</v>
      </c>
      <c r="G404" s="130">
        <v>7</v>
      </c>
      <c r="H404" s="130">
        <v>391450</v>
      </c>
      <c r="I404" s="131">
        <f t="shared" ref="I404:I413" si="421">IFERROR(G404/$D$403,"-")</f>
        <v>0.26923076923076922</v>
      </c>
      <c r="J404" s="131">
        <f t="shared" si="396"/>
        <v>0.77777777777777779</v>
      </c>
      <c r="K404" s="156">
        <f t="shared" si="397"/>
        <v>55921.428571428572</v>
      </c>
      <c r="L404" s="539"/>
      <c r="M404" s="225" t="s">
        <v>136</v>
      </c>
      <c r="N404" s="121">
        <v>37</v>
      </c>
      <c r="O404" s="130">
        <v>24</v>
      </c>
      <c r="P404" s="130">
        <v>1999770</v>
      </c>
      <c r="Q404" s="131">
        <f t="shared" ref="Q404:Q413" si="422">IFERROR(O404/$L$403,"-")</f>
        <v>0.28235294117647058</v>
      </c>
      <c r="R404" s="131">
        <f t="shared" si="398"/>
        <v>0.64864864864864868</v>
      </c>
      <c r="S404" s="125">
        <f t="shared" si="399"/>
        <v>83323.75</v>
      </c>
      <c r="T404" s="539"/>
      <c r="U404" s="225" t="s">
        <v>136</v>
      </c>
      <c r="V404" s="121">
        <v>9217</v>
      </c>
      <c r="W404" s="130">
        <v>6266</v>
      </c>
      <c r="X404" s="130">
        <v>405653380</v>
      </c>
      <c r="Y404" s="131">
        <f t="shared" ref="Y404:Y413" si="423">IFERROR(W404/$T$403,"-")</f>
        <v>0.30597197128766052</v>
      </c>
      <c r="Z404" s="131">
        <f t="shared" si="400"/>
        <v>0.67983074753173489</v>
      </c>
      <c r="AA404" s="130">
        <f t="shared" si="401"/>
        <v>64738.809447813597</v>
      </c>
      <c r="AB404" s="539"/>
      <c r="AC404" s="225" t="s">
        <v>136</v>
      </c>
      <c r="AD404" s="121">
        <v>7811</v>
      </c>
      <c r="AE404" s="130">
        <v>5432</v>
      </c>
      <c r="AF404" s="130">
        <v>398821910</v>
      </c>
      <c r="AG404" s="131">
        <f t="shared" ref="AG404:AG413" si="424">IFERROR(AE404/$AB$403,"-")</f>
        <v>0.3245697896749522</v>
      </c>
      <c r="AH404" s="131">
        <f t="shared" si="402"/>
        <v>0.69542952246831391</v>
      </c>
      <c r="AI404" s="125">
        <f t="shared" si="403"/>
        <v>73420.822901325475</v>
      </c>
      <c r="AJ404" s="539"/>
      <c r="AK404" s="225" t="s">
        <v>136</v>
      </c>
      <c r="AL404" s="121">
        <v>5044</v>
      </c>
      <c r="AM404" s="130">
        <v>3274</v>
      </c>
      <c r="AN404" s="130">
        <v>245460070</v>
      </c>
      <c r="AO404" s="131">
        <f t="shared" ref="AO404:AO413" si="425">IFERROR(AM404/$AJ$403,"-")</f>
        <v>0.28578910614525138</v>
      </c>
      <c r="AP404" s="131">
        <f t="shared" si="404"/>
        <v>0.6490880253766852</v>
      </c>
      <c r="AQ404" s="125">
        <f t="shared" si="405"/>
        <v>74972.532070861329</v>
      </c>
      <c r="AR404" s="539"/>
      <c r="AS404" s="225" t="s">
        <v>136</v>
      </c>
      <c r="AT404" s="121">
        <v>2140</v>
      </c>
      <c r="AU404" s="130">
        <v>1325</v>
      </c>
      <c r="AV404" s="130">
        <v>107077090</v>
      </c>
      <c r="AW404" s="131">
        <f t="shared" ref="AW404:AW413" si="426">IFERROR(AU404/$AR$403,"-")</f>
        <v>0.21908068783068782</v>
      </c>
      <c r="AX404" s="131">
        <f t="shared" si="406"/>
        <v>0.61915887850467288</v>
      </c>
      <c r="AY404" s="130">
        <f t="shared" si="407"/>
        <v>80812.898113207542</v>
      </c>
      <c r="AZ404" s="539"/>
      <c r="BA404" s="225" t="s">
        <v>136</v>
      </c>
      <c r="BB404" s="121">
        <v>546</v>
      </c>
      <c r="BC404" s="130">
        <v>314</v>
      </c>
      <c r="BD404" s="130">
        <v>30880400</v>
      </c>
      <c r="BE404" s="131">
        <f t="shared" ref="BE404:BE413" si="427">IFERROR(BC404/$AZ$403,"-")</f>
        <v>0.13094245204336946</v>
      </c>
      <c r="BF404" s="131">
        <f t="shared" si="408"/>
        <v>0.57509157509157505</v>
      </c>
      <c r="BG404" s="156">
        <f t="shared" si="409"/>
        <v>98345.22292993631</v>
      </c>
      <c r="BH404" s="539"/>
      <c r="BI404" s="225" t="s">
        <v>136</v>
      </c>
      <c r="BJ404" s="121">
        <f t="shared" si="410"/>
        <v>24804</v>
      </c>
      <c r="BK404" s="130">
        <f t="shared" si="394"/>
        <v>16642</v>
      </c>
      <c r="BL404" s="130">
        <f t="shared" si="395"/>
        <v>1190284070</v>
      </c>
      <c r="BM404" s="131">
        <f t="shared" ref="BM404:BM413" si="428">IFERROR(BK404/$BH$403,"-")</f>
        <v>0.2908017054588663</v>
      </c>
      <c r="BN404" s="131">
        <f t="shared" si="411"/>
        <v>0.67094017094017089</v>
      </c>
      <c r="BO404" s="130">
        <f t="shared" si="412"/>
        <v>71522.898089171969</v>
      </c>
      <c r="BP404" s="182"/>
    </row>
    <row r="405" spans="2:68" s="75" customFormat="1">
      <c r="B405" s="546"/>
      <c r="C405" s="547"/>
      <c r="D405" s="539"/>
      <c r="E405" s="226" t="s">
        <v>103</v>
      </c>
      <c r="F405" s="121">
        <v>16</v>
      </c>
      <c r="G405" s="130">
        <v>10</v>
      </c>
      <c r="H405" s="130">
        <v>568800</v>
      </c>
      <c r="I405" s="131">
        <f t="shared" si="421"/>
        <v>0.38461538461538464</v>
      </c>
      <c r="J405" s="131">
        <f t="shared" si="396"/>
        <v>0.625</v>
      </c>
      <c r="K405" s="156">
        <f t="shared" si="397"/>
        <v>56880</v>
      </c>
      <c r="L405" s="539"/>
      <c r="M405" s="226" t="s">
        <v>103</v>
      </c>
      <c r="N405" s="121">
        <v>53</v>
      </c>
      <c r="O405" s="130">
        <v>34</v>
      </c>
      <c r="P405" s="130">
        <v>3395930</v>
      </c>
      <c r="Q405" s="131">
        <f t="shared" si="422"/>
        <v>0.4</v>
      </c>
      <c r="R405" s="131">
        <f t="shared" si="398"/>
        <v>0.64150943396226412</v>
      </c>
      <c r="S405" s="125">
        <f t="shared" si="399"/>
        <v>99880.294117647063</v>
      </c>
      <c r="T405" s="539"/>
      <c r="U405" s="226" t="s">
        <v>103</v>
      </c>
      <c r="V405" s="121">
        <v>11738</v>
      </c>
      <c r="W405" s="130">
        <v>7784</v>
      </c>
      <c r="X405" s="130">
        <v>521561380</v>
      </c>
      <c r="Y405" s="131">
        <f t="shared" si="423"/>
        <v>0.38009668440841837</v>
      </c>
      <c r="Z405" s="131">
        <f t="shared" si="400"/>
        <v>0.66314533992162206</v>
      </c>
      <c r="AA405" s="130">
        <f t="shared" si="401"/>
        <v>67004.288283658781</v>
      </c>
      <c r="AB405" s="539"/>
      <c r="AC405" s="226" t="s">
        <v>103</v>
      </c>
      <c r="AD405" s="121">
        <v>10667</v>
      </c>
      <c r="AE405" s="130">
        <v>7237</v>
      </c>
      <c r="AF405" s="130">
        <v>550724860</v>
      </c>
      <c r="AG405" s="131">
        <f t="shared" si="424"/>
        <v>0.43242112810707456</v>
      </c>
      <c r="AH405" s="131">
        <f t="shared" si="402"/>
        <v>0.67844754851410893</v>
      </c>
      <c r="AI405" s="125">
        <f t="shared" si="403"/>
        <v>76098.502141771445</v>
      </c>
      <c r="AJ405" s="539"/>
      <c r="AK405" s="226" t="s">
        <v>103</v>
      </c>
      <c r="AL405" s="121">
        <v>7834</v>
      </c>
      <c r="AM405" s="130">
        <v>4974</v>
      </c>
      <c r="AN405" s="130">
        <v>406140820</v>
      </c>
      <c r="AO405" s="131">
        <f t="shared" si="425"/>
        <v>0.43418296089385477</v>
      </c>
      <c r="AP405" s="131">
        <f t="shared" si="404"/>
        <v>0.63492468726065865</v>
      </c>
      <c r="AQ405" s="125">
        <f t="shared" si="405"/>
        <v>81652.758343385605</v>
      </c>
      <c r="AR405" s="539"/>
      <c r="AS405" s="226" t="s">
        <v>103</v>
      </c>
      <c r="AT405" s="121">
        <v>3947</v>
      </c>
      <c r="AU405" s="130">
        <v>2398</v>
      </c>
      <c r="AV405" s="130">
        <v>210172140</v>
      </c>
      <c r="AW405" s="131">
        <f t="shared" si="426"/>
        <v>0.39649470899470901</v>
      </c>
      <c r="AX405" s="131">
        <f t="shared" si="406"/>
        <v>0.60755003800354701</v>
      </c>
      <c r="AY405" s="130">
        <f t="shared" si="407"/>
        <v>87644.762301918265</v>
      </c>
      <c r="AZ405" s="539"/>
      <c r="BA405" s="226" t="s">
        <v>103</v>
      </c>
      <c r="BB405" s="121">
        <v>1357</v>
      </c>
      <c r="BC405" s="130">
        <v>803</v>
      </c>
      <c r="BD405" s="130">
        <v>86477020</v>
      </c>
      <c r="BE405" s="131">
        <f t="shared" si="427"/>
        <v>0.33486238532110091</v>
      </c>
      <c r="BF405" s="131">
        <f t="shared" si="408"/>
        <v>0.59174649963154013</v>
      </c>
      <c r="BG405" s="156">
        <f t="shared" si="409"/>
        <v>107692.42839352429</v>
      </c>
      <c r="BH405" s="539"/>
      <c r="BI405" s="226" t="s">
        <v>103</v>
      </c>
      <c r="BJ405" s="121">
        <f t="shared" si="410"/>
        <v>35612</v>
      </c>
      <c r="BK405" s="130">
        <f t="shared" si="394"/>
        <v>23240</v>
      </c>
      <c r="BL405" s="130">
        <f t="shared" si="395"/>
        <v>1779040950</v>
      </c>
      <c r="BM405" s="131">
        <f t="shared" si="428"/>
        <v>0.40609491857132873</v>
      </c>
      <c r="BN405" s="131">
        <f t="shared" si="411"/>
        <v>0.65258901493878463</v>
      </c>
      <c r="BO405" s="130">
        <f t="shared" si="412"/>
        <v>76550.815404475041</v>
      </c>
      <c r="BP405" s="182"/>
    </row>
    <row r="406" spans="2:68" s="75" customFormat="1">
      <c r="B406" s="546"/>
      <c r="C406" s="547"/>
      <c r="D406" s="539"/>
      <c r="E406" s="226" t="s">
        <v>106</v>
      </c>
      <c r="F406" s="121">
        <v>8</v>
      </c>
      <c r="G406" s="130">
        <v>6</v>
      </c>
      <c r="H406" s="130">
        <v>287380</v>
      </c>
      <c r="I406" s="131">
        <f t="shared" si="421"/>
        <v>0.23076923076923078</v>
      </c>
      <c r="J406" s="131">
        <f t="shared" si="396"/>
        <v>0.75</v>
      </c>
      <c r="K406" s="156">
        <f t="shared" si="397"/>
        <v>47896.666666666664</v>
      </c>
      <c r="L406" s="539"/>
      <c r="M406" s="226" t="s">
        <v>106</v>
      </c>
      <c r="N406" s="121">
        <v>14</v>
      </c>
      <c r="O406" s="130">
        <v>10</v>
      </c>
      <c r="P406" s="130">
        <v>1038210</v>
      </c>
      <c r="Q406" s="131">
        <f t="shared" si="422"/>
        <v>0.11764705882352941</v>
      </c>
      <c r="R406" s="131">
        <f t="shared" si="398"/>
        <v>0.7142857142857143</v>
      </c>
      <c r="S406" s="125">
        <f t="shared" si="399"/>
        <v>103821</v>
      </c>
      <c r="T406" s="539"/>
      <c r="U406" s="226" t="s">
        <v>106</v>
      </c>
      <c r="V406" s="121">
        <v>3695</v>
      </c>
      <c r="W406" s="130">
        <v>2480</v>
      </c>
      <c r="X406" s="130">
        <v>175713810</v>
      </c>
      <c r="Y406" s="131">
        <f t="shared" si="423"/>
        <v>0.12109966306948582</v>
      </c>
      <c r="Z406" s="131">
        <f t="shared" si="400"/>
        <v>0.67117726657645471</v>
      </c>
      <c r="AA406" s="130">
        <f t="shared" si="401"/>
        <v>70852.342741935485</v>
      </c>
      <c r="AB406" s="539"/>
      <c r="AC406" s="226" t="s">
        <v>106</v>
      </c>
      <c r="AD406" s="121">
        <v>3866</v>
      </c>
      <c r="AE406" s="130">
        <v>2719</v>
      </c>
      <c r="AF406" s="130">
        <v>208676750</v>
      </c>
      <c r="AG406" s="131">
        <f t="shared" si="424"/>
        <v>0.16246414913957935</v>
      </c>
      <c r="AH406" s="131">
        <f t="shared" si="402"/>
        <v>0.70331091567511639</v>
      </c>
      <c r="AI406" s="125">
        <f t="shared" si="403"/>
        <v>76747.609415226179</v>
      </c>
      <c r="AJ406" s="539"/>
      <c r="AK406" s="226" t="s">
        <v>106</v>
      </c>
      <c r="AL406" s="121">
        <v>3047</v>
      </c>
      <c r="AM406" s="130">
        <v>1995</v>
      </c>
      <c r="AN406" s="130">
        <v>156698730</v>
      </c>
      <c r="AO406" s="131">
        <f t="shared" si="425"/>
        <v>0.17414455307262569</v>
      </c>
      <c r="AP406" s="131">
        <f t="shared" si="404"/>
        <v>0.6547423695438136</v>
      </c>
      <c r="AQ406" s="125">
        <f t="shared" si="405"/>
        <v>78545.729323308275</v>
      </c>
      <c r="AR406" s="539"/>
      <c r="AS406" s="226" t="s">
        <v>106</v>
      </c>
      <c r="AT406" s="121">
        <v>1556</v>
      </c>
      <c r="AU406" s="130">
        <v>935</v>
      </c>
      <c r="AV406" s="130">
        <v>78505950</v>
      </c>
      <c r="AW406" s="131">
        <f t="shared" si="426"/>
        <v>0.15459656084656084</v>
      </c>
      <c r="AX406" s="131">
        <f t="shared" si="406"/>
        <v>0.60089974293059123</v>
      </c>
      <c r="AY406" s="130">
        <f t="shared" si="407"/>
        <v>83963.582887700541</v>
      </c>
      <c r="AZ406" s="539"/>
      <c r="BA406" s="226" t="s">
        <v>106</v>
      </c>
      <c r="BB406" s="121">
        <v>524</v>
      </c>
      <c r="BC406" s="130">
        <v>322</v>
      </c>
      <c r="BD406" s="130">
        <v>33985610</v>
      </c>
      <c r="BE406" s="131">
        <f t="shared" si="427"/>
        <v>0.13427856547122602</v>
      </c>
      <c r="BF406" s="131">
        <f t="shared" si="408"/>
        <v>0.6145038167938931</v>
      </c>
      <c r="BG406" s="156">
        <f t="shared" si="409"/>
        <v>105545.37267080745</v>
      </c>
      <c r="BH406" s="539"/>
      <c r="BI406" s="226" t="s">
        <v>106</v>
      </c>
      <c r="BJ406" s="121">
        <f t="shared" si="410"/>
        <v>12710</v>
      </c>
      <c r="BK406" s="130">
        <f t="shared" si="394"/>
        <v>8467</v>
      </c>
      <c r="BL406" s="130">
        <f t="shared" si="395"/>
        <v>654906440</v>
      </c>
      <c r="BM406" s="131">
        <f t="shared" si="428"/>
        <v>0.14795205144334941</v>
      </c>
      <c r="BN406" s="131">
        <f t="shared" si="411"/>
        <v>0.66616837136113294</v>
      </c>
      <c r="BO406" s="130">
        <f t="shared" si="412"/>
        <v>77348.109129561824</v>
      </c>
      <c r="BP406" s="182"/>
    </row>
    <row r="407" spans="2:68" s="75" customFormat="1">
      <c r="B407" s="546"/>
      <c r="C407" s="547"/>
      <c r="D407" s="539"/>
      <c r="E407" s="226" t="s">
        <v>119</v>
      </c>
      <c r="F407" s="121">
        <v>5</v>
      </c>
      <c r="G407" s="130">
        <v>2</v>
      </c>
      <c r="H407" s="130">
        <v>175550</v>
      </c>
      <c r="I407" s="131">
        <f t="shared" si="421"/>
        <v>7.6923076923076927E-2</v>
      </c>
      <c r="J407" s="131">
        <f t="shared" si="396"/>
        <v>0.4</v>
      </c>
      <c r="K407" s="156">
        <f t="shared" si="397"/>
        <v>87775</v>
      </c>
      <c r="L407" s="539"/>
      <c r="M407" s="226" t="s">
        <v>119</v>
      </c>
      <c r="N407" s="121">
        <v>27</v>
      </c>
      <c r="O407" s="130">
        <v>16</v>
      </c>
      <c r="P407" s="130">
        <v>1723070</v>
      </c>
      <c r="Q407" s="131">
        <f t="shared" si="422"/>
        <v>0.18823529411764706</v>
      </c>
      <c r="R407" s="131">
        <f t="shared" si="398"/>
        <v>0.59259259259259256</v>
      </c>
      <c r="S407" s="125">
        <f t="shared" si="399"/>
        <v>107691.875</v>
      </c>
      <c r="T407" s="539"/>
      <c r="U407" s="226" t="s">
        <v>119</v>
      </c>
      <c r="V407" s="121">
        <v>3971</v>
      </c>
      <c r="W407" s="130">
        <v>2704</v>
      </c>
      <c r="X407" s="130">
        <v>185414530</v>
      </c>
      <c r="Y407" s="131">
        <f t="shared" si="423"/>
        <v>0.13203769715318131</v>
      </c>
      <c r="Z407" s="131">
        <f t="shared" si="400"/>
        <v>0.68093679174011579</v>
      </c>
      <c r="AA407" s="130">
        <f t="shared" si="401"/>
        <v>68570.462278106512</v>
      </c>
      <c r="AB407" s="539"/>
      <c r="AC407" s="226" t="s">
        <v>119</v>
      </c>
      <c r="AD407" s="121">
        <v>4401</v>
      </c>
      <c r="AE407" s="130">
        <v>3087</v>
      </c>
      <c r="AF407" s="130">
        <v>242174650</v>
      </c>
      <c r="AG407" s="131">
        <f t="shared" si="424"/>
        <v>0.18445267686424474</v>
      </c>
      <c r="AH407" s="131">
        <f t="shared" si="402"/>
        <v>0.70143149284253581</v>
      </c>
      <c r="AI407" s="125">
        <f t="shared" si="403"/>
        <v>78449.838030450279</v>
      </c>
      <c r="AJ407" s="539"/>
      <c r="AK407" s="226" t="s">
        <v>119</v>
      </c>
      <c r="AL407" s="121">
        <v>3413</v>
      </c>
      <c r="AM407" s="130">
        <v>2217</v>
      </c>
      <c r="AN407" s="130">
        <v>191095310</v>
      </c>
      <c r="AO407" s="131">
        <f t="shared" si="425"/>
        <v>0.19352304469273743</v>
      </c>
      <c r="AP407" s="131">
        <f t="shared" si="404"/>
        <v>0.64957515382361564</v>
      </c>
      <c r="AQ407" s="125">
        <f t="shared" si="405"/>
        <v>86195.448804691026</v>
      </c>
      <c r="AR407" s="539"/>
      <c r="AS407" s="226" t="s">
        <v>119</v>
      </c>
      <c r="AT407" s="121">
        <v>1711</v>
      </c>
      <c r="AU407" s="130">
        <v>1066</v>
      </c>
      <c r="AV407" s="130">
        <v>96362210</v>
      </c>
      <c r="AW407" s="131">
        <f t="shared" si="426"/>
        <v>0.17625661375661375</v>
      </c>
      <c r="AX407" s="131">
        <f t="shared" si="406"/>
        <v>0.62302746931618935</v>
      </c>
      <c r="AY407" s="130">
        <f t="shared" si="407"/>
        <v>90396.069418386498</v>
      </c>
      <c r="AZ407" s="539"/>
      <c r="BA407" s="226" t="s">
        <v>119</v>
      </c>
      <c r="BB407" s="121">
        <v>585</v>
      </c>
      <c r="BC407" s="130">
        <v>366</v>
      </c>
      <c r="BD407" s="130">
        <v>41674220</v>
      </c>
      <c r="BE407" s="131">
        <f t="shared" si="427"/>
        <v>0.15262718932443703</v>
      </c>
      <c r="BF407" s="131">
        <f t="shared" si="408"/>
        <v>0.62564102564102564</v>
      </c>
      <c r="BG407" s="156">
        <f t="shared" si="409"/>
        <v>113863.98907103825</v>
      </c>
      <c r="BH407" s="539"/>
      <c r="BI407" s="226" t="s">
        <v>119</v>
      </c>
      <c r="BJ407" s="121">
        <f t="shared" si="410"/>
        <v>14113</v>
      </c>
      <c r="BK407" s="130">
        <f t="shared" si="394"/>
        <v>9458</v>
      </c>
      <c r="BL407" s="130">
        <f t="shared" si="395"/>
        <v>758619540</v>
      </c>
      <c r="BM407" s="131">
        <f t="shared" si="428"/>
        <v>0.16526874956315091</v>
      </c>
      <c r="BN407" s="131">
        <f t="shared" si="411"/>
        <v>0.67016226174449089</v>
      </c>
      <c r="BO407" s="130">
        <f t="shared" si="412"/>
        <v>80209.297948826395</v>
      </c>
      <c r="BP407" s="182"/>
    </row>
    <row r="408" spans="2:68" s="75" customFormat="1">
      <c r="B408" s="546"/>
      <c r="C408" s="547"/>
      <c r="D408" s="539"/>
      <c r="E408" s="226" t="s">
        <v>120</v>
      </c>
      <c r="F408" s="121">
        <v>3</v>
      </c>
      <c r="G408" s="130">
        <v>2</v>
      </c>
      <c r="H408" s="130">
        <v>158120</v>
      </c>
      <c r="I408" s="131">
        <f t="shared" si="421"/>
        <v>7.6923076923076927E-2</v>
      </c>
      <c r="J408" s="131">
        <f t="shared" si="396"/>
        <v>0.66666666666666663</v>
      </c>
      <c r="K408" s="156">
        <f t="shared" si="397"/>
        <v>79060</v>
      </c>
      <c r="L408" s="539"/>
      <c r="M408" s="226" t="s">
        <v>120</v>
      </c>
      <c r="N408" s="121">
        <v>9</v>
      </c>
      <c r="O408" s="130">
        <v>4</v>
      </c>
      <c r="P408" s="130">
        <v>311080</v>
      </c>
      <c r="Q408" s="131">
        <f t="shared" si="422"/>
        <v>4.7058823529411764E-2</v>
      </c>
      <c r="R408" s="131">
        <f t="shared" si="398"/>
        <v>0.44444444444444442</v>
      </c>
      <c r="S408" s="125">
        <f t="shared" si="399"/>
        <v>77770</v>
      </c>
      <c r="T408" s="539"/>
      <c r="U408" s="226" t="s">
        <v>120</v>
      </c>
      <c r="V408" s="121">
        <v>1447</v>
      </c>
      <c r="W408" s="130">
        <v>1027</v>
      </c>
      <c r="X408" s="130">
        <v>74673500</v>
      </c>
      <c r="Y408" s="131">
        <f t="shared" si="423"/>
        <v>5.0148933053371744E-2</v>
      </c>
      <c r="Z408" s="131">
        <f t="shared" si="400"/>
        <v>0.70974429854872145</v>
      </c>
      <c r="AA408" s="130">
        <f t="shared" si="401"/>
        <v>72710.321324245378</v>
      </c>
      <c r="AB408" s="539"/>
      <c r="AC408" s="226" t="s">
        <v>120</v>
      </c>
      <c r="AD408" s="121">
        <v>1447</v>
      </c>
      <c r="AE408" s="130">
        <v>1045</v>
      </c>
      <c r="AF408" s="130">
        <v>80113280</v>
      </c>
      <c r="AG408" s="131">
        <f t="shared" si="424"/>
        <v>6.2440248565965584E-2</v>
      </c>
      <c r="AH408" s="131">
        <f t="shared" si="402"/>
        <v>0.72218382861091912</v>
      </c>
      <c r="AI408" s="125">
        <f t="shared" si="403"/>
        <v>76663.425837320581</v>
      </c>
      <c r="AJ408" s="539"/>
      <c r="AK408" s="226" t="s">
        <v>120</v>
      </c>
      <c r="AL408" s="121">
        <v>1058</v>
      </c>
      <c r="AM408" s="130">
        <v>718</v>
      </c>
      <c r="AN408" s="130">
        <v>52588810</v>
      </c>
      <c r="AO408" s="131">
        <f t="shared" si="425"/>
        <v>6.2674581005586594E-2</v>
      </c>
      <c r="AP408" s="131">
        <f t="shared" si="404"/>
        <v>0.67863894139886582</v>
      </c>
      <c r="AQ408" s="125">
        <f t="shared" si="405"/>
        <v>73243.467966573822</v>
      </c>
      <c r="AR408" s="539"/>
      <c r="AS408" s="226" t="s">
        <v>120</v>
      </c>
      <c r="AT408" s="121">
        <v>467</v>
      </c>
      <c r="AU408" s="130">
        <v>310</v>
      </c>
      <c r="AV408" s="130">
        <v>25069350</v>
      </c>
      <c r="AW408" s="131">
        <f t="shared" si="426"/>
        <v>5.1256613756613757E-2</v>
      </c>
      <c r="AX408" s="131">
        <f t="shared" si="406"/>
        <v>0.6638115631691649</v>
      </c>
      <c r="AY408" s="130">
        <f t="shared" si="407"/>
        <v>80868.870967741939</v>
      </c>
      <c r="AZ408" s="539"/>
      <c r="BA408" s="226" t="s">
        <v>120</v>
      </c>
      <c r="BB408" s="121">
        <v>155</v>
      </c>
      <c r="BC408" s="130">
        <v>91</v>
      </c>
      <c r="BD408" s="130">
        <v>10263180</v>
      </c>
      <c r="BE408" s="131">
        <f t="shared" si="427"/>
        <v>3.7948290241868222E-2</v>
      </c>
      <c r="BF408" s="131">
        <f t="shared" si="408"/>
        <v>0.58709677419354833</v>
      </c>
      <c r="BG408" s="156">
        <f t="shared" si="409"/>
        <v>112782.1978021978</v>
      </c>
      <c r="BH408" s="539"/>
      <c r="BI408" s="226" t="s">
        <v>120</v>
      </c>
      <c r="BJ408" s="121">
        <f t="shared" si="410"/>
        <v>4586</v>
      </c>
      <c r="BK408" s="130">
        <f t="shared" si="394"/>
        <v>3197</v>
      </c>
      <c r="BL408" s="130">
        <f t="shared" si="395"/>
        <v>243177320</v>
      </c>
      <c r="BM408" s="131">
        <f t="shared" si="428"/>
        <v>5.586426224924862E-2</v>
      </c>
      <c r="BN408" s="131">
        <f t="shared" si="411"/>
        <v>0.6971216746620148</v>
      </c>
      <c r="BO408" s="130">
        <f t="shared" si="412"/>
        <v>76064.222708789486</v>
      </c>
      <c r="BP408" s="182"/>
    </row>
    <row r="409" spans="2:68" s="75" customFormat="1">
      <c r="B409" s="546"/>
      <c r="C409" s="547"/>
      <c r="D409" s="539"/>
      <c r="E409" s="226" t="s">
        <v>121</v>
      </c>
      <c r="F409" s="121">
        <v>4</v>
      </c>
      <c r="G409" s="130">
        <v>2</v>
      </c>
      <c r="H409" s="130">
        <v>153370</v>
      </c>
      <c r="I409" s="131">
        <f t="shared" si="421"/>
        <v>7.6923076923076927E-2</v>
      </c>
      <c r="J409" s="131">
        <f t="shared" si="396"/>
        <v>0.5</v>
      </c>
      <c r="K409" s="156">
        <f t="shared" si="397"/>
        <v>76685</v>
      </c>
      <c r="L409" s="539"/>
      <c r="M409" s="226" t="s">
        <v>121</v>
      </c>
      <c r="N409" s="121">
        <v>11</v>
      </c>
      <c r="O409" s="130">
        <v>6</v>
      </c>
      <c r="P409" s="130">
        <v>394200</v>
      </c>
      <c r="Q409" s="131">
        <f t="shared" si="422"/>
        <v>7.0588235294117646E-2</v>
      </c>
      <c r="R409" s="131">
        <f t="shared" si="398"/>
        <v>0.54545454545454541</v>
      </c>
      <c r="S409" s="125">
        <f t="shared" si="399"/>
        <v>65700</v>
      </c>
      <c r="T409" s="539"/>
      <c r="U409" s="226" t="s">
        <v>121</v>
      </c>
      <c r="V409" s="121">
        <v>1375</v>
      </c>
      <c r="W409" s="130">
        <v>864</v>
      </c>
      <c r="X409" s="130">
        <v>57447570</v>
      </c>
      <c r="Y409" s="131">
        <f t="shared" si="423"/>
        <v>4.218956003711119E-2</v>
      </c>
      <c r="Z409" s="131">
        <f t="shared" si="400"/>
        <v>0.62836363636363635</v>
      </c>
      <c r="AA409" s="130">
        <f t="shared" si="401"/>
        <v>66490.243055555562</v>
      </c>
      <c r="AB409" s="539"/>
      <c r="AC409" s="226" t="s">
        <v>121</v>
      </c>
      <c r="AD409" s="121">
        <v>1570</v>
      </c>
      <c r="AE409" s="130">
        <v>1014</v>
      </c>
      <c r="AF409" s="130">
        <v>81827130</v>
      </c>
      <c r="AG409" s="131">
        <f t="shared" si="424"/>
        <v>6.0587954110898665E-2</v>
      </c>
      <c r="AH409" s="131">
        <f t="shared" si="402"/>
        <v>0.64585987261146494</v>
      </c>
      <c r="AI409" s="125">
        <f t="shared" si="403"/>
        <v>80697.366863905321</v>
      </c>
      <c r="AJ409" s="539"/>
      <c r="AK409" s="226" t="s">
        <v>121</v>
      </c>
      <c r="AL409" s="121">
        <v>1399</v>
      </c>
      <c r="AM409" s="130">
        <v>856</v>
      </c>
      <c r="AN409" s="130">
        <v>72186990</v>
      </c>
      <c r="AO409" s="131">
        <f t="shared" si="425"/>
        <v>7.472067039106145E-2</v>
      </c>
      <c r="AP409" s="131">
        <f t="shared" si="404"/>
        <v>0.61186561829878483</v>
      </c>
      <c r="AQ409" s="125">
        <f t="shared" si="405"/>
        <v>84330.595794392517</v>
      </c>
      <c r="AR409" s="539"/>
      <c r="AS409" s="226" t="s">
        <v>121</v>
      </c>
      <c r="AT409" s="121">
        <v>887</v>
      </c>
      <c r="AU409" s="130">
        <v>536</v>
      </c>
      <c r="AV409" s="130">
        <v>46690770</v>
      </c>
      <c r="AW409" s="131">
        <f t="shared" si="426"/>
        <v>8.8624338624338619E-2</v>
      </c>
      <c r="AX409" s="131">
        <f t="shared" si="406"/>
        <v>0.60428410372040586</v>
      </c>
      <c r="AY409" s="130">
        <f t="shared" si="407"/>
        <v>87109.645522388062</v>
      </c>
      <c r="AZ409" s="539"/>
      <c r="BA409" s="226" t="s">
        <v>121</v>
      </c>
      <c r="BB409" s="121">
        <v>334</v>
      </c>
      <c r="BC409" s="130">
        <v>219</v>
      </c>
      <c r="BD409" s="130">
        <v>20955780</v>
      </c>
      <c r="BE409" s="131">
        <f t="shared" si="427"/>
        <v>9.1326105087572981E-2</v>
      </c>
      <c r="BF409" s="131">
        <f t="shared" si="408"/>
        <v>0.65568862275449102</v>
      </c>
      <c r="BG409" s="156">
        <f t="shared" si="409"/>
        <v>95688.493150684924</v>
      </c>
      <c r="BH409" s="539"/>
      <c r="BI409" s="226" t="s">
        <v>121</v>
      </c>
      <c r="BJ409" s="121">
        <f t="shared" si="410"/>
        <v>5580</v>
      </c>
      <c r="BK409" s="130">
        <f t="shared" si="394"/>
        <v>3497</v>
      </c>
      <c r="BL409" s="130">
        <f t="shared" si="395"/>
        <v>279655810</v>
      </c>
      <c r="BM409" s="131">
        <f t="shared" si="428"/>
        <v>6.1106451387432724E-2</v>
      </c>
      <c r="BN409" s="131">
        <f t="shared" si="411"/>
        <v>0.62670250896057345</v>
      </c>
      <c r="BO409" s="130">
        <f t="shared" si="412"/>
        <v>79970.205890763507</v>
      </c>
      <c r="BP409" s="182"/>
    </row>
    <row r="410" spans="2:68" s="75" customFormat="1">
      <c r="B410" s="546"/>
      <c r="C410" s="547"/>
      <c r="D410" s="539"/>
      <c r="E410" s="226" t="s">
        <v>122</v>
      </c>
      <c r="F410" s="121">
        <v>4</v>
      </c>
      <c r="G410" s="130">
        <v>3</v>
      </c>
      <c r="H410" s="130">
        <v>112730</v>
      </c>
      <c r="I410" s="131">
        <f t="shared" si="421"/>
        <v>0.11538461538461539</v>
      </c>
      <c r="J410" s="131">
        <f t="shared" si="396"/>
        <v>0.75</v>
      </c>
      <c r="K410" s="156">
        <f t="shared" si="397"/>
        <v>37576.666666666664</v>
      </c>
      <c r="L410" s="539"/>
      <c r="M410" s="226" t="s">
        <v>122</v>
      </c>
      <c r="N410" s="121">
        <v>7</v>
      </c>
      <c r="O410" s="130">
        <v>4</v>
      </c>
      <c r="P410" s="130">
        <v>121830</v>
      </c>
      <c r="Q410" s="131">
        <f t="shared" si="422"/>
        <v>4.7058823529411764E-2</v>
      </c>
      <c r="R410" s="131">
        <f t="shared" si="398"/>
        <v>0.5714285714285714</v>
      </c>
      <c r="S410" s="125">
        <f t="shared" si="399"/>
        <v>30457.5</v>
      </c>
      <c r="T410" s="539"/>
      <c r="U410" s="226" t="s">
        <v>122</v>
      </c>
      <c r="V410" s="121">
        <v>994</v>
      </c>
      <c r="W410" s="130">
        <v>683</v>
      </c>
      <c r="X410" s="130">
        <v>48775130</v>
      </c>
      <c r="Y410" s="131">
        <f t="shared" si="423"/>
        <v>3.3351237853410813E-2</v>
      </c>
      <c r="Z410" s="131">
        <f t="shared" si="400"/>
        <v>0.68712273641851107</v>
      </c>
      <c r="AA410" s="130">
        <f t="shared" si="401"/>
        <v>71413.074670571004</v>
      </c>
      <c r="AB410" s="539"/>
      <c r="AC410" s="226" t="s">
        <v>122</v>
      </c>
      <c r="AD410" s="121">
        <v>1017</v>
      </c>
      <c r="AE410" s="130">
        <v>729</v>
      </c>
      <c r="AF410" s="130">
        <v>61895160</v>
      </c>
      <c r="AG410" s="131">
        <f t="shared" si="424"/>
        <v>4.3558795411089868E-2</v>
      </c>
      <c r="AH410" s="131">
        <f t="shared" si="402"/>
        <v>0.7168141592920354</v>
      </c>
      <c r="AI410" s="125">
        <f t="shared" si="403"/>
        <v>84904.1975308642</v>
      </c>
      <c r="AJ410" s="539"/>
      <c r="AK410" s="226" t="s">
        <v>122</v>
      </c>
      <c r="AL410" s="121">
        <v>772</v>
      </c>
      <c r="AM410" s="130">
        <v>529</v>
      </c>
      <c r="AN410" s="130">
        <v>49504750</v>
      </c>
      <c r="AO410" s="131">
        <f t="shared" si="425"/>
        <v>4.6176675977653632E-2</v>
      </c>
      <c r="AP410" s="131">
        <f t="shared" si="404"/>
        <v>0.68523316062176165</v>
      </c>
      <c r="AQ410" s="125">
        <f t="shared" si="405"/>
        <v>93581.758034026469</v>
      </c>
      <c r="AR410" s="539"/>
      <c r="AS410" s="226" t="s">
        <v>122</v>
      </c>
      <c r="AT410" s="121">
        <v>392</v>
      </c>
      <c r="AU410" s="130">
        <v>260</v>
      </c>
      <c r="AV410" s="130">
        <v>27627480</v>
      </c>
      <c r="AW410" s="131">
        <f t="shared" si="426"/>
        <v>4.2989417989417987E-2</v>
      </c>
      <c r="AX410" s="131">
        <f t="shared" si="406"/>
        <v>0.66326530612244894</v>
      </c>
      <c r="AY410" s="130">
        <f t="shared" si="407"/>
        <v>106259.53846153847</v>
      </c>
      <c r="AZ410" s="539"/>
      <c r="BA410" s="226" t="s">
        <v>122</v>
      </c>
      <c r="BB410" s="121">
        <v>142</v>
      </c>
      <c r="BC410" s="130">
        <v>93</v>
      </c>
      <c r="BD410" s="130">
        <v>11895720</v>
      </c>
      <c r="BE410" s="131">
        <f t="shared" si="427"/>
        <v>3.8782318598832362E-2</v>
      </c>
      <c r="BF410" s="131">
        <f t="shared" si="408"/>
        <v>0.65492957746478875</v>
      </c>
      <c r="BG410" s="156">
        <f t="shared" si="409"/>
        <v>127910.96774193548</v>
      </c>
      <c r="BH410" s="539"/>
      <c r="BI410" s="226" t="s">
        <v>122</v>
      </c>
      <c r="BJ410" s="121">
        <f t="shared" si="410"/>
        <v>3328</v>
      </c>
      <c r="BK410" s="130">
        <f t="shared" si="394"/>
        <v>2301</v>
      </c>
      <c r="BL410" s="130">
        <f t="shared" si="395"/>
        <v>199932800</v>
      </c>
      <c r="BM410" s="131">
        <f t="shared" si="428"/>
        <v>4.0207590689872091E-2</v>
      </c>
      <c r="BN410" s="131">
        <f t="shared" si="411"/>
        <v>0.69140625</v>
      </c>
      <c r="BO410" s="130">
        <f t="shared" si="412"/>
        <v>86889.526292916125</v>
      </c>
      <c r="BP410" s="182"/>
    </row>
    <row r="411" spans="2:68" s="75" customFormat="1">
      <c r="B411" s="546"/>
      <c r="C411" s="547"/>
      <c r="D411" s="539"/>
      <c r="E411" s="226" t="s">
        <v>123</v>
      </c>
      <c r="F411" s="121">
        <v>13</v>
      </c>
      <c r="G411" s="130">
        <v>9</v>
      </c>
      <c r="H411" s="130">
        <v>621550</v>
      </c>
      <c r="I411" s="131">
        <f t="shared" si="421"/>
        <v>0.34615384615384615</v>
      </c>
      <c r="J411" s="131">
        <f t="shared" si="396"/>
        <v>0.69230769230769229</v>
      </c>
      <c r="K411" s="156">
        <f t="shared" si="397"/>
        <v>69061.111111111109</v>
      </c>
      <c r="L411" s="539"/>
      <c r="M411" s="226" t="s">
        <v>123</v>
      </c>
      <c r="N411" s="121">
        <v>35</v>
      </c>
      <c r="O411" s="130">
        <v>21</v>
      </c>
      <c r="P411" s="130">
        <v>2086060</v>
      </c>
      <c r="Q411" s="131">
        <f t="shared" si="422"/>
        <v>0.24705882352941178</v>
      </c>
      <c r="R411" s="131">
        <f t="shared" si="398"/>
        <v>0.6</v>
      </c>
      <c r="S411" s="125">
        <f t="shared" si="399"/>
        <v>99336.190476190473</v>
      </c>
      <c r="T411" s="539"/>
      <c r="U411" s="226" t="s">
        <v>123</v>
      </c>
      <c r="V411" s="121">
        <v>8141</v>
      </c>
      <c r="W411" s="130">
        <v>5832</v>
      </c>
      <c r="X411" s="130">
        <v>398041590</v>
      </c>
      <c r="Y411" s="131">
        <f t="shared" si="423"/>
        <v>0.28477953025050051</v>
      </c>
      <c r="Z411" s="131">
        <f t="shared" si="400"/>
        <v>0.71637390983908611</v>
      </c>
      <c r="AA411" s="130">
        <f t="shared" si="401"/>
        <v>68251.301440329218</v>
      </c>
      <c r="AB411" s="539"/>
      <c r="AC411" s="226" t="s">
        <v>123</v>
      </c>
      <c r="AD411" s="121">
        <v>6976</v>
      </c>
      <c r="AE411" s="130">
        <v>4998</v>
      </c>
      <c r="AF411" s="130">
        <v>380874650</v>
      </c>
      <c r="AG411" s="131">
        <f t="shared" si="424"/>
        <v>0.29863766730401531</v>
      </c>
      <c r="AH411" s="131">
        <f t="shared" si="402"/>
        <v>0.71645642201834858</v>
      </c>
      <c r="AI411" s="125">
        <f t="shared" si="403"/>
        <v>76205.412164865949</v>
      </c>
      <c r="AJ411" s="539"/>
      <c r="AK411" s="226" t="s">
        <v>123</v>
      </c>
      <c r="AL411" s="121">
        <v>4398</v>
      </c>
      <c r="AM411" s="130">
        <v>2926</v>
      </c>
      <c r="AN411" s="130">
        <v>231271840</v>
      </c>
      <c r="AO411" s="131">
        <f t="shared" si="425"/>
        <v>0.25541201117318435</v>
      </c>
      <c r="AP411" s="131">
        <f t="shared" si="404"/>
        <v>0.66530241018644842</v>
      </c>
      <c r="AQ411" s="125">
        <f t="shared" si="405"/>
        <v>79040.273410799724</v>
      </c>
      <c r="AR411" s="539"/>
      <c r="AS411" s="226" t="s">
        <v>123</v>
      </c>
      <c r="AT411" s="121">
        <v>1872</v>
      </c>
      <c r="AU411" s="130">
        <v>1181</v>
      </c>
      <c r="AV411" s="130">
        <v>102806760</v>
      </c>
      <c r="AW411" s="131">
        <f t="shared" si="426"/>
        <v>0.19527116402116401</v>
      </c>
      <c r="AX411" s="131">
        <f t="shared" si="406"/>
        <v>0.63087606837606836</v>
      </c>
      <c r="AY411" s="130">
        <f t="shared" si="407"/>
        <v>87050.601185436069</v>
      </c>
      <c r="AZ411" s="539"/>
      <c r="BA411" s="226" t="s">
        <v>123</v>
      </c>
      <c r="BB411" s="121">
        <v>530</v>
      </c>
      <c r="BC411" s="130">
        <v>335</v>
      </c>
      <c r="BD411" s="130">
        <v>30437180</v>
      </c>
      <c r="BE411" s="131">
        <f t="shared" si="427"/>
        <v>0.13969974979149291</v>
      </c>
      <c r="BF411" s="131">
        <f t="shared" si="408"/>
        <v>0.63207547169811318</v>
      </c>
      <c r="BG411" s="156">
        <f t="shared" si="409"/>
        <v>90857.253731343284</v>
      </c>
      <c r="BH411" s="539"/>
      <c r="BI411" s="226" t="s">
        <v>123</v>
      </c>
      <c r="BJ411" s="121">
        <f t="shared" si="410"/>
        <v>21965</v>
      </c>
      <c r="BK411" s="130">
        <f t="shared" si="394"/>
        <v>15302</v>
      </c>
      <c r="BL411" s="130">
        <f t="shared" si="395"/>
        <v>1146139630</v>
      </c>
      <c r="BM411" s="131">
        <f t="shared" si="428"/>
        <v>0.26738659397497727</v>
      </c>
      <c r="BN411" s="131">
        <f t="shared" si="411"/>
        <v>0.69665376735715911</v>
      </c>
      <c r="BO411" s="130">
        <f t="shared" si="412"/>
        <v>74901.295909031498</v>
      </c>
      <c r="BP411" s="182"/>
    </row>
    <row r="412" spans="2:68" s="75" customFormat="1">
      <c r="B412" s="546"/>
      <c r="C412" s="547"/>
      <c r="D412" s="539"/>
      <c r="E412" s="226" t="s">
        <v>124</v>
      </c>
      <c r="F412" s="121">
        <v>3</v>
      </c>
      <c r="G412" s="130">
        <v>0</v>
      </c>
      <c r="H412" s="130">
        <v>0</v>
      </c>
      <c r="I412" s="131">
        <f t="shared" si="421"/>
        <v>0</v>
      </c>
      <c r="J412" s="131">
        <f t="shared" si="396"/>
        <v>0</v>
      </c>
      <c r="K412" s="156" t="str">
        <f t="shared" si="397"/>
        <v>-</v>
      </c>
      <c r="L412" s="539"/>
      <c r="M412" s="226" t="s">
        <v>124</v>
      </c>
      <c r="N412" s="121">
        <v>17</v>
      </c>
      <c r="O412" s="130">
        <v>11</v>
      </c>
      <c r="P412" s="130">
        <v>1603830</v>
      </c>
      <c r="Q412" s="131">
        <f t="shared" si="422"/>
        <v>0.12941176470588237</v>
      </c>
      <c r="R412" s="131">
        <f t="shared" si="398"/>
        <v>0.6470588235294118</v>
      </c>
      <c r="S412" s="125">
        <f t="shared" si="399"/>
        <v>145802.72727272726</v>
      </c>
      <c r="T412" s="539"/>
      <c r="U412" s="226" t="s">
        <v>124</v>
      </c>
      <c r="V412" s="121">
        <v>1442</v>
      </c>
      <c r="W412" s="130">
        <v>991</v>
      </c>
      <c r="X412" s="130">
        <v>65846800</v>
      </c>
      <c r="Y412" s="131">
        <f t="shared" si="423"/>
        <v>4.8391034718492112E-2</v>
      </c>
      <c r="Z412" s="131">
        <f t="shared" si="400"/>
        <v>0.68723994452149795</v>
      </c>
      <c r="AA412" s="130">
        <f t="shared" si="401"/>
        <v>66444.803229061552</v>
      </c>
      <c r="AB412" s="539"/>
      <c r="AC412" s="226" t="s">
        <v>124</v>
      </c>
      <c r="AD412" s="121">
        <v>1725</v>
      </c>
      <c r="AE412" s="130">
        <v>1139</v>
      </c>
      <c r="AF412" s="130">
        <v>94692570</v>
      </c>
      <c r="AG412" s="131">
        <f t="shared" si="424"/>
        <v>6.8056883365200771E-2</v>
      </c>
      <c r="AH412" s="131">
        <f t="shared" si="402"/>
        <v>0.66028985507246374</v>
      </c>
      <c r="AI412" s="125">
        <f t="shared" si="403"/>
        <v>83136.584723441614</v>
      </c>
      <c r="AJ412" s="539"/>
      <c r="AK412" s="226" t="s">
        <v>124</v>
      </c>
      <c r="AL412" s="121">
        <v>1622</v>
      </c>
      <c r="AM412" s="130">
        <v>1029</v>
      </c>
      <c r="AN412" s="130">
        <v>87924620</v>
      </c>
      <c r="AO412" s="131">
        <f t="shared" si="425"/>
        <v>8.9821927374301683E-2</v>
      </c>
      <c r="AP412" s="131">
        <f t="shared" si="404"/>
        <v>0.63440197287299627</v>
      </c>
      <c r="AQ412" s="125">
        <f t="shared" si="405"/>
        <v>85446.666666666672</v>
      </c>
      <c r="AR412" s="539"/>
      <c r="AS412" s="226" t="s">
        <v>124</v>
      </c>
      <c r="AT412" s="121">
        <v>957</v>
      </c>
      <c r="AU412" s="130">
        <v>582</v>
      </c>
      <c r="AV412" s="130">
        <v>58386240</v>
      </c>
      <c r="AW412" s="131">
        <f t="shared" si="426"/>
        <v>9.6230158730158735E-2</v>
      </c>
      <c r="AX412" s="131">
        <f t="shared" si="406"/>
        <v>0.60815047021943569</v>
      </c>
      <c r="AY412" s="130">
        <f t="shared" si="407"/>
        <v>100320</v>
      </c>
      <c r="AZ412" s="539"/>
      <c r="BA412" s="226" t="s">
        <v>124</v>
      </c>
      <c r="BB412" s="121">
        <v>403</v>
      </c>
      <c r="BC412" s="130">
        <v>246</v>
      </c>
      <c r="BD412" s="130">
        <v>26407780</v>
      </c>
      <c r="BE412" s="131">
        <f t="shared" si="427"/>
        <v>0.10258548790658882</v>
      </c>
      <c r="BF412" s="131">
        <f t="shared" si="408"/>
        <v>0.61042183622828783</v>
      </c>
      <c r="BG412" s="156">
        <f t="shared" si="409"/>
        <v>107348.69918699187</v>
      </c>
      <c r="BH412" s="539"/>
      <c r="BI412" s="226" t="s">
        <v>124</v>
      </c>
      <c r="BJ412" s="121">
        <f t="shared" si="410"/>
        <v>6169</v>
      </c>
      <c r="BK412" s="130">
        <f t="shared" si="394"/>
        <v>3998</v>
      </c>
      <c r="BL412" s="130">
        <f t="shared" si="395"/>
        <v>334861840</v>
      </c>
      <c r="BM412" s="131">
        <f t="shared" si="428"/>
        <v>6.9860907248200182E-2</v>
      </c>
      <c r="BN412" s="131">
        <f t="shared" si="411"/>
        <v>0.64807910520343659</v>
      </c>
      <c r="BO412" s="130">
        <f t="shared" si="412"/>
        <v>83757.338669334669</v>
      </c>
      <c r="BP412" s="182"/>
    </row>
    <row r="413" spans="2:68" s="75" customFormat="1">
      <c r="B413" s="546"/>
      <c r="C413" s="547"/>
      <c r="D413" s="539"/>
      <c r="E413" s="223" t="s">
        <v>117</v>
      </c>
      <c r="F413" s="121">
        <v>1</v>
      </c>
      <c r="G413" s="130">
        <v>0</v>
      </c>
      <c r="H413" s="130">
        <v>0</v>
      </c>
      <c r="I413" s="131">
        <f t="shared" si="421"/>
        <v>0</v>
      </c>
      <c r="J413" s="131">
        <f t="shared" si="396"/>
        <v>0</v>
      </c>
      <c r="K413" s="156" t="str">
        <f t="shared" si="397"/>
        <v>-</v>
      </c>
      <c r="L413" s="539"/>
      <c r="M413" s="227" t="s">
        <v>117</v>
      </c>
      <c r="N413" s="121">
        <v>8</v>
      </c>
      <c r="O413" s="130">
        <v>4</v>
      </c>
      <c r="P413" s="130">
        <v>502190</v>
      </c>
      <c r="Q413" s="131">
        <f t="shared" si="422"/>
        <v>4.7058823529411764E-2</v>
      </c>
      <c r="R413" s="131">
        <f t="shared" si="398"/>
        <v>0.5</v>
      </c>
      <c r="S413" s="125">
        <f t="shared" si="399"/>
        <v>125547.5</v>
      </c>
      <c r="T413" s="539"/>
      <c r="U413" s="227" t="s">
        <v>117</v>
      </c>
      <c r="V413" s="121">
        <v>2012</v>
      </c>
      <c r="W413" s="130">
        <v>1232</v>
      </c>
      <c r="X413" s="130">
        <v>72850980</v>
      </c>
      <c r="Y413" s="131">
        <f t="shared" si="423"/>
        <v>6.0159187460325211E-2</v>
      </c>
      <c r="Z413" s="131">
        <f t="shared" si="400"/>
        <v>0.6123260437375746</v>
      </c>
      <c r="AA413" s="130">
        <f t="shared" si="401"/>
        <v>59132.288961038961</v>
      </c>
      <c r="AB413" s="539"/>
      <c r="AC413" s="227" t="s">
        <v>117</v>
      </c>
      <c r="AD413" s="121">
        <v>1151</v>
      </c>
      <c r="AE413" s="130">
        <v>756</v>
      </c>
      <c r="AF413" s="130">
        <v>59656420</v>
      </c>
      <c r="AG413" s="131">
        <f t="shared" si="424"/>
        <v>4.5172084130019122E-2</v>
      </c>
      <c r="AH413" s="131">
        <f t="shared" si="402"/>
        <v>0.65682015638575153</v>
      </c>
      <c r="AI413" s="125">
        <f t="shared" si="403"/>
        <v>78910.608465608471</v>
      </c>
      <c r="AJ413" s="539"/>
      <c r="AK413" s="227" t="s">
        <v>117</v>
      </c>
      <c r="AL413" s="121">
        <v>582</v>
      </c>
      <c r="AM413" s="130">
        <v>335</v>
      </c>
      <c r="AN413" s="130">
        <v>30636090</v>
      </c>
      <c r="AO413" s="131">
        <f t="shared" si="425"/>
        <v>2.9242318435754189E-2</v>
      </c>
      <c r="AP413" s="131">
        <f t="shared" si="404"/>
        <v>0.57560137457044669</v>
      </c>
      <c r="AQ413" s="125">
        <f t="shared" si="405"/>
        <v>91451.014925373136</v>
      </c>
      <c r="AR413" s="539"/>
      <c r="AS413" s="227" t="s">
        <v>117</v>
      </c>
      <c r="AT413" s="121">
        <v>337</v>
      </c>
      <c r="AU413" s="130">
        <v>178</v>
      </c>
      <c r="AV413" s="130">
        <v>22948450</v>
      </c>
      <c r="AW413" s="131">
        <f t="shared" si="426"/>
        <v>2.943121693121693E-2</v>
      </c>
      <c r="AX413" s="131">
        <f t="shared" si="406"/>
        <v>0.52818991097922852</v>
      </c>
      <c r="AY413" s="130">
        <f t="shared" si="407"/>
        <v>128923.87640449438</v>
      </c>
      <c r="AZ413" s="539"/>
      <c r="BA413" s="227" t="s">
        <v>117</v>
      </c>
      <c r="BB413" s="121">
        <v>165</v>
      </c>
      <c r="BC413" s="130">
        <v>84</v>
      </c>
      <c r="BD413" s="130">
        <v>13216510</v>
      </c>
      <c r="BE413" s="131">
        <f t="shared" si="427"/>
        <v>3.5029190992493742E-2</v>
      </c>
      <c r="BF413" s="131">
        <f t="shared" si="408"/>
        <v>0.50909090909090904</v>
      </c>
      <c r="BG413" s="156">
        <f t="shared" si="409"/>
        <v>157339.40476190476</v>
      </c>
      <c r="BH413" s="539"/>
      <c r="BI413" s="227" t="s">
        <v>117</v>
      </c>
      <c r="BJ413" s="121">
        <f t="shared" si="410"/>
        <v>4256</v>
      </c>
      <c r="BK413" s="130">
        <f t="shared" si="394"/>
        <v>2589</v>
      </c>
      <c r="BL413" s="130">
        <f t="shared" si="395"/>
        <v>199810640</v>
      </c>
      <c r="BM413" s="131">
        <f t="shared" si="428"/>
        <v>4.5240092262528835E-2</v>
      </c>
      <c r="BN413" s="131">
        <f t="shared" si="411"/>
        <v>0.60831766917293228</v>
      </c>
      <c r="BO413" s="130">
        <f t="shared" si="412"/>
        <v>77176.763229045959</v>
      </c>
      <c r="BP413" s="182"/>
    </row>
    <row r="414" spans="2:68" s="75" customFormat="1">
      <c r="B414" s="546">
        <v>38</v>
      </c>
      <c r="C414" s="548" t="s">
        <v>39</v>
      </c>
      <c r="D414" s="540">
        <f>BS45</f>
        <v>13</v>
      </c>
      <c r="E414" s="224" t="s">
        <v>104</v>
      </c>
      <c r="F414" s="120">
        <v>10</v>
      </c>
      <c r="G414" s="128">
        <v>7</v>
      </c>
      <c r="H414" s="128">
        <v>647700</v>
      </c>
      <c r="I414" s="129">
        <f>IFERROR(G414/$D$414,"-")</f>
        <v>0.53846153846153844</v>
      </c>
      <c r="J414" s="129">
        <f t="shared" si="396"/>
        <v>0.7</v>
      </c>
      <c r="K414" s="155">
        <f t="shared" si="397"/>
        <v>92528.571428571435</v>
      </c>
      <c r="L414" s="540">
        <f>BT45</f>
        <v>37</v>
      </c>
      <c r="M414" s="224" t="s">
        <v>104</v>
      </c>
      <c r="N414" s="120">
        <v>20</v>
      </c>
      <c r="O414" s="128">
        <v>9</v>
      </c>
      <c r="P414" s="128">
        <v>1421160</v>
      </c>
      <c r="Q414" s="129">
        <f>IFERROR(O414/$L$414,"-")</f>
        <v>0.24324324324324326</v>
      </c>
      <c r="R414" s="129">
        <f t="shared" si="398"/>
        <v>0.45</v>
      </c>
      <c r="S414" s="124">
        <f t="shared" si="399"/>
        <v>157906.66666666666</v>
      </c>
      <c r="T414" s="540">
        <f>BU45</f>
        <v>4240</v>
      </c>
      <c r="U414" s="224" t="s">
        <v>104</v>
      </c>
      <c r="V414" s="120">
        <v>2085</v>
      </c>
      <c r="W414" s="128">
        <v>1263</v>
      </c>
      <c r="X414" s="128">
        <v>91475580</v>
      </c>
      <c r="Y414" s="129">
        <f>IFERROR(W414/$T$414,"-")</f>
        <v>0.29787735849056601</v>
      </c>
      <c r="Z414" s="129">
        <f t="shared" si="400"/>
        <v>0.60575539568345327</v>
      </c>
      <c r="AA414" s="128">
        <f t="shared" si="401"/>
        <v>72427.220902612826</v>
      </c>
      <c r="AB414" s="540">
        <f>BV45</f>
        <v>3592</v>
      </c>
      <c r="AC414" s="224" t="s">
        <v>104</v>
      </c>
      <c r="AD414" s="120">
        <v>2004</v>
      </c>
      <c r="AE414" s="128">
        <v>1287</v>
      </c>
      <c r="AF414" s="128">
        <v>102548260</v>
      </c>
      <c r="AG414" s="129">
        <f>IFERROR(AE414/$AB$414,"-")</f>
        <v>0.35829621380846327</v>
      </c>
      <c r="AH414" s="129">
        <f t="shared" si="402"/>
        <v>0.64221556886227549</v>
      </c>
      <c r="AI414" s="124">
        <f t="shared" si="403"/>
        <v>79680.077700077702</v>
      </c>
      <c r="AJ414" s="540">
        <f>BW45</f>
        <v>2351</v>
      </c>
      <c r="AK414" s="224" t="s">
        <v>104</v>
      </c>
      <c r="AL414" s="120">
        <v>1185</v>
      </c>
      <c r="AM414" s="128">
        <v>703</v>
      </c>
      <c r="AN414" s="128">
        <v>56020660</v>
      </c>
      <c r="AO414" s="129">
        <f>IFERROR(AM414/$AJ$414,"-")</f>
        <v>0.29902169289663971</v>
      </c>
      <c r="AP414" s="129">
        <f t="shared" si="404"/>
        <v>0.59324894514767934</v>
      </c>
      <c r="AQ414" s="124">
        <f t="shared" si="405"/>
        <v>79687.994310099573</v>
      </c>
      <c r="AR414" s="540">
        <f>BX45</f>
        <v>1234</v>
      </c>
      <c r="AS414" s="224" t="s">
        <v>104</v>
      </c>
      <c r="AT414" s="120">
        <v>556</v>
      </c>
      <c r="AU414" s="128">
        <v>309</v>
      </c>
      <c r="AV414" s="128">
        <v>28963070</v>
      </c>
      <c r="AW414" s="129">
        <f>IFERROR(AU414/$AR$414,"-")</f>
        <v>0.25040518638573744</v>
      </c>
      <c r="AX414" s="129">
        <f t="shared" si="406"/>
        <v>0.55575539568345322</v>
      </c>
      <c r="AY414" s="128">
        <f t="shared" si="407"/>
        <v>93731.61812297735</v>
      </c>
      <c r="AZ414" s="540">
        <f>BY45</f>
        <v>490</v>
      </c>
      <c r="BA414" s="224" t="s">
        <v>104</v>
      </c>
      <c r="BB414" s="120">
        <v>165</v>
      </c>
      <c r="BC414" s="128">
        <v>83</v>
      </c>
      <c r="BD414" s="128">
        <v>9664340</v>
      </c>
      <c r="BE414" s="129">
        <f>IFERROR(BC414/$AZ$414,"-")</f>
        <v>0.16938775510204082</v>
      </c>
      <c r="BF414" s="129">
        <f t="shared" si="408"/>
        <v>0.50303030303030305</v>
      </c>
      <c r="BG414" s="155">
        <f t="shared" si="409"/>
        <v>116437.8313253012</v>
      </c>
      <c r="BH414" s="540">
        <f>BZ45</f>
        <v>11957</v>
      </c>
      <c r="BI414" s="224" t="s">
        <v>104</v>
      </c>
      <c r="BJ414" s="120">
        <f t="shared" si="410"/>
        <v>6025</v>
      </c>
      <c r="BK414" s="128">
        <f t="shared" si="394"/>
        <v>3661</v>
      </c>
      <c r="BL414" s="128">
        <f t="shared" si="395"/>
        <v>290740770</v>
      </c>
      <c r="BM414" s="129">
        <f>IFERROR(BK414/$BH$414,"-")</f>
        <v>0.30618048005352511</v>
      </c>
      <c r="BN414" s="129">
        <f t="shared" si="411"/>
        <v>0.60763485477178425</v>
      </c>
      <c r="BO414" s="128">
        <f t="shared" si="412"/>
        <v>79415.670581808256</v>
      </c>
      <c r="BP414" s="182"/>
    </row>
    <row r="415" spans="2:68" s="75" customFormat="1">
      <c r="B415" s="546"/>
      <c r="C415" s="549"/>
      <c r="D415" s="536"/>
      <c r="E415" s="225" t="s">
        <v>136</v>
      </c>
      <c r="F415" s="121">
        <v>6</v>
      </c>
      <c r="G415" s="130">
        <v>4</v>
      </c>
      <c r="H415" s="130">
        <v>416020</v>
      </c>
      <c r="I415" s="131">
        <f t="shared" ref="I415:I424" si="429">IFERROR(G415/$D$414,"-")</f>
        <v>0.30769230769230771</v>
      </c>
      <c r="J415" s="131">
        <f t="shared" si="396"/>
        <v>0.66666666666666663</v>
      </c>
      <c r="K415" s="156">
        <f t="shared" si="397"/>
        <v>104005</v>
      </c>
      <c r="L415" s="536"/>
      <c r="M415" s="225" t="s">
        <v>136</v>
      </c>
      <c r="N415" s="121">
        <v>9</v>
      </c>
      <c r="O415" s="130">
        <v>5</v>
      </c>
      <c r="P415" s="130">
        <v>473580</v>
      </c>
      <c r="Q415" s="131">
        <f t="shared" ref="Q415:Q424" si="430">IFERROR(O415/$L$414,"-")</f>
        <v>0.13513513513513514</v>
      </c>
      <c r="R415" s="131">
        <f t="shared" si="398"/>
        <v>0.55555555555555558</v>
      </c>
      <c r="S415" s="125">
        <f t="shared" si="399"/>
        <v>94716</v>
      </c>
      <c r="T415" s="536"/>
      <c r="U415" s="225" t="s">
        <v>136</v>
      </c>
      <c r="V415" s="121">
        <v>1899</v>
      </c>
      <c r="W415" s="130">
        <v>1132</v>
      </c>
      <c r="X415" s="130">
        <v>79659020</v>
      </c>
      <c r="Y415" s="131">
        <f t="shared" ref="Y415:Y424" si="431">IFERROR(W415/$T$414,"-")</f>
        <v>0.26698113207547169</v>
      </c>
      <c r="Z415" s="131">
        <f t="shared" si="400"/>
        <v>0.59610321221695628</v>
      </c>
      <c r="AA415" s="130">
        <f t="shared" si="401"/>
        <v>70370.159010600706</v>
      </c>
      <c r="AB415" s="536"/>
      <c r="AC415" s="225" t="s">
        <v>136</v>
      </c>
      <c r="AD415" s="121">
        <v>1620</v>
      </c>
      <c r="AE415" s="130">
        <v>1073</v>
      </c>
      <c r="AF415" s="130">
        <v>84880070</v>
      </c>
      <c r="AG415" s="131">
        <f t="shared" ref="AG415:AG424" si="432">IFERROR(AE415/$AB$414,"-")</f>
        <v>0.29871937639198221</v>
      </c>
      <c r="AH415" s="131">
        <f t="shared" si="402"/>
        <v>0.66234567901234565</v>
      </c>
      <c r="AI415" s="125">
        <f t="shared" si="403"/>
        <v>79105.377446411934</v>
      </c>
      <c r="AJ415" s="536"/>
      <c r="AK415" s="225" t="s">
        <v>136</v>
      </c>
      <c r="AL415" s="121">
        <v>968</v>
      </c>
      <c r="AM415" s="130">
        <v>566</v>
      </c>
      <c r="AN415" s="130">
        <v>44486810</v>
      </c>
      <c r="AO415" s="131">
        <f t="shared" ref="AO415:AO424" si="433">IFERROR(AM415/$AJ$414,"-")</f>
        <v>0.24074861760952787</v>
      </c>
      <c r="AP415" s="131">
        <f t="shared" si="404"/>
        <v>0.58471074380165289</v>
      </c>
      <c r="AQ415" s="125">
        <f t="shared" si="405"/>
        <v>78598.604240282686</v>
      </c>
      <c r="AR415" s="536"/>
      <c r="AS415" s="225" t="s">
        <v>136</v>
      </c>
      <c r="AT415" s="121">
        <v>361</v>
      </c>
      <c r="AU415" s="130">
        <v>187</v>
      </c>
      <c r="AV415" s="130">
        <v>14984180</v>
      </c>
      <c r="AW415" s="131">
        <f t="shared" ref="AW415:AW424" si="434">IFERROR(AU415/$AR$414,"-")</f>
        <v>0.15153970826580226</v>
      </c>
      <c r="AX415" s="131">
        <f t="shared" si="406"/>
        <v>0.51800554016620504</v>
      </c>
      <c r="AY415" s="130">
        <f t="shared" si="407"/>
        <v>80129.30481283422</v>
      </c>
      <c r="AZ415" s="536"/>
      <c r="BA415" s="225" t="s">
        <v>136</v>
      </c>
      <c r="BB415" s="121">
        <v>86</v>
      </c>
      <c r="BC415" s="130">
        <v>33</v>
      </c>
      <c r="BD415" s="130">
        <v>3192140</v>
      </c>
      <c r="BE415" s="131">
        <f t="shared" ref="BE415:BE424" si="435">IFERROR(BC415/$AZ$414,"-")</f>
        <v>6.7346938775510207E-2</v>
      </c>
      <c r="BF415" s="131">
        <f t="shared" si="408"/>
        <v>0.38372093023255816</v>
      </c>
      <c r="BG415" s="156">
        <f t="shared" si="409"/>
        <v>96731.515151515152</v>
      </c>
      <c r="BH415" s="536"/>
      <c r="BI415" s="225" t="s">
        <v>136</v>
      </c>
      <c r="BJ415" s="121">
        <f t="shared" si="410"/>
        <v>4949</v>
      </c>
      <c r="BK415" s="130">
        <f t="shared" si="394"/>
        <v>3000</v>
      </c>
      <c r="BL415" s="130">
        <f t="shared" si="395"/>
        <v>228091820</v>
      </c>
      <c r="BM415" s="131">
        <f t="shared" ref="BM415:BM424" si="436">IFERROR(BK415/$BH$414,"-")</f>
        <v>0.25089905494689302</v>
      </c>
      <c r="BN415" s="131">
        <f t="shared" si="411"/>
        <v>0.60618306728632043</v>
      </c>
      <c r="BO415" s="130">
        <f t="shared" si="412"/>
        <v>76030.606666666674</v>
      </c>
      <c r="BP415" s="182"/>
    </row>
    <row r="416" spans="2:68" s="75" customFormat="1">
      <c r="B416" s="546"/>
      <c r="C416" s="549"/>
      <c r="D416" s="536"/>
      <c r="E416" s="226" t="s">
        <v>103</v>
      </c>
      <c r="F416" s="121">
        <v>10</v>
      </c>
      <c r="G416" s="130">
        <v>4</v>
      </c>
      <c r="H416" s="130">
        <v>197910</v>
      </c>
      <c r="I416" s="131">
        <f t="shared" si="429"/>
        <v>0.30769230769230771</v>
      </c>
      <c r="J416" s="131">
        <f t="shared" si="396"/>
        <v>0.4</v>
      </c>
      <c r="K416" s="156">
        <f t="shared" si="397"/>
        <v>49477.5</v>
      </c>
      <c r="L416" s="536"/>
      <c r="M416" s="226" t="s">
        <v>103</v>
      </c>
      <c r="N416" s="121">
        <v>17</v>
      </c>
      <c r="O416" s="130">
        <v>7</v>
      </c>
      <c r="P416" s="130">
        <v>1170260</v>
      </c>
      <c r="Q416" s="131">
        <f t="shared" si="430"/>
        <v>0.1891891891891892</v>
      </c>
      <c r="R416" s="131">
        <f t="shared" si="398"/>
        <v>0.41176470588235292</v>
      </c>
      <c r="S416" s="125">
        <f t="shared" si="399"/>
        <v>167180</v>
      </c>
      <c r="T416" s="536"/>
      <c r="U416" s="226" t="s">
        <v>103</v>
      </c>
      <c r="V416" s="121">
        <v>2689</v>
      </c>
      <c r="W416" s="130">
        <v>1581</v>
      </c>
      <c r="X416" s="130">
        <v>108373800</v>
      </c>
      <c r="Y416" s="131">
        <f t="shared" si="431"/>
        <v>0.37287735849056602</v>
      </c>
      <c r="Z416" s="131">
        <f t="shared" si="400"/>
        <v>0.58795091111937525</v>
      </c>
      <c r="AA416" s="130">
        <f t="shared" si="401"/>
        <v>68547.628083491465</v>
      </c>
      <c r="AB416" s="536"/>
      <c r="AC416" s="226" t="s">
        <v>103</v>
      </c>
      <c r="AD416" s="121">
        <v>2469</v>
      </c>
      <c r="AE416" s="130">
        <v>1552</v>
      </c>
      <c r="AF416" s="130">
        <v>121684270</v>
      </c>
      <c r="AG416" s="131">
        <f t="shared" si="432"/>
        <v>0.43207126948775054</v>
      </c>
      <c r="AH416" s="131">
        <f t="shared" si="402"/>
        <v>0.62859457270149854</v>
      </c>
      <c r="AI416" s="125">
        <f t="shared" si="403"/>
        <v>78404.813144329892</v>
      </c>
      <c r="AJ416" s="536"/>
      <c r="AK416" s="226" t="s">
        <v>103</v>
      </c>
      <c r="AL416" s="121">
        <v>1585</v>
      </c>
      <c r="AM416" s="130">
        <v>914</v>
      </c>
      <c r="AN416" s="130">
        <v>76224520</v>
      </c>
      <c r="AO416" s="131">
        <f t="shared" si="433"/>
        <v>0.38877073585708211</v>
      </c>
      <c r="AP416" s="131">
        <f t="shared" si="404"/>
        <v>0.57665615141955839</v>
      </c>
      <c r="AQ416" s="125">
        <f t="shared" si="405"/>
        <v>83396.630196936545</v>
      </c>
      <c r="AR416" s="536"/>
      <c r="AS416" s="226" t="s">
        <v>103</v>
      </c>
      <c r="AT416" s="121">
        <v>765</v>
      </c>
      <c r="AU416" s="130">
        <v>400</v>
      </c>
      <c r="AV416" s="130">
        <v>38295620</v>
      </c>
      <c r="AW416" s="131">
        <f t="shared" si="434"/>
        <v>0.32414910858995138</v>
      </c>
      <c r="AX416" s="131">
        <f t="shared" si="406"/>
        <v>0.52287581699346408</v>
      </c>
      <c r="AY416" s="130">
        <f t="shared" si="407"/>
        <v>95739.05</v>
      </c>
      <c r="AZ416" s="536"/>
      <c r="BA416" s="226" t="s">
        <v>103</v>
      </c>
      <c r="BB416" s="121">
        <v>243</v>
      </c>
      <c r="BC416" s="130">
        <v>119</v>
      </c>
      <c r="BD416" s="130">
        <v>13920880</v>
      </c>
      <c r="BE416" s="131">
        <f t="shared" si="435"/>
        <v>0.24285714285714285</v>
      </c>
      <c r="BF416" s="131">
        <f t="shared" si="408"/>
        <v>0.48971193415637859</v>
      </c>
      <c r="BG416" s="156">
        <f t="shared" si="409"/>
        <v>116982.18487394958</v>
      </c>
      <c r="BH416" s="536"/>
      <c r="BI416" s="226" t="s">
        <v>103</v>
      </c>
      <c r="BJ416" s="121">
        <f t="shared" si="410"/>
        <v>7778</v>
      </c>
      <c r="BK416" s="130">
        <f t="shared" si="394"/>
        <v>4577</v>
      </c>
      <c r="BL416" s="130">
        <f t="shared" si="395"/>
        <v>359867260</v>
      </c>
      <c r="BM416" s="131">
        <f t="shared" si="436"/>
        <v>0.38278832483064312</v>
      </c>
      <c r="BN416" s="131">
        <f t="shared" si="411"/>
        <v>0.58845461558241197</v>
      </c>
      <c r="BO416" s="130">
        <f t="shared" si="412"/>
        <v>78625.138737164089</v>
      </c>
      <c r="BP416" s="182"/>
    </row>
    <row r="417" spans="2:68" s="75" customFormat="1">
      <c r="B417" s="546"/>
      <c r="C417" s="549"/>
      <c r="D417" s="536"/>
      <c r="E417" s="226" t="s">
        <v>106</v>
      </c>
      <c r="F417" s="121">
        <v>4</v>
      </c>
      <c r="G417" s="130">
        <v>2</v>
      </c>
      <c r="H417" s="130">
        <v>93920</v>
      </c>
      <c r="I417" s="131">
        <f t="shared" si="429"/>
        <v>0.15384615384615385</v>
      </c>
      <c r="J417" s="131">
        <f t="shared" si="396"/>
        <v>0.5</v>
      </c>
      <c r="K417" s="156">
        <f t="shared" si="397"/>
        <v>46960</v>
      </c>
      <c r="L417" s="536"/>
      <c r="M417" s="226" t="s">
        <v>106</v>
      </c>
      <c r="N417" s="121">
        <v>7</v>
      </c>
      <c r="O417" s="130">
        <v>2</v>
      </c>
      <c r="P417" s="130">
        <v>113900</v>
      </c>
      <c r="Q417" s="131">
        <f t="shared" si="430"/>
        <v>5.4054054054054057E-2</v>
      </c>
      <c r="R417" s="131">
        <f t="shared" si="398"/>
        <v>0.2857142857142857</v>
      </c>
      <c r="S417" s="125">
        <f t="shared" si="399"/>
        <v>56950</v>
      </c>
      <c r="T417" s="536"/>
      <c r="U417" s="226" t="s">
        <v>106</v>
      </c>
      <c r="V417" s="121">
        <v>820</v>
      </c>
      <c r="W417" s="130">
        <v>506</v>
      </c>
      <c r="X417" s="130">
        <v>37736600</v>
      </c>
      <c r="Y417" s="131">
        <f t="shared" si="431"/>
        <v>0.11933962264150944</v>
      </c>
      <c r="Z417" s="131">
        <f t="shared" si="400"/>
        <v>0.61707317073170731</v>
      </c>
      <c r="AA417" s="130">
        <f t="shared" si="401"/>
        <v>74578.260869565216</v>
      </c>
      <c r="AB417" s="536"/>
      <c r="AC417" s="226" t="s">
        <v>106</v>
      </c>
      <c r="AD417" s="121">
        <v>850</v>
      </c>
      <c r="AE417" s="130">
        <v>552</v>
      </c>
      <c r="AF417" s="130">
        <v>42239250</v>
      </c>
      <c r="AG417" s="131">
        <f t="shared" si="432"/>
        <v>0.15367483296213807</v>
      </c>
      <c r="AH417" s="131">
        <f t="shared" si="402"/>
        <v>0.64941176470588236</v>
      </c>
      <c r="AI417" s="125">
        <f t="shared" si="403"/>
        <v>76520.380434782608</v>
      </c>
      <c r="AJ417" s="536"/>
      <c r="AK417" s="226" t="s">
        <v>106</v>
      </c>
      <c r="AL417" s="121">
        <v>613</v>
      </c>
      <c r="AM417" s="130">
        <v>361</v>
      </c>
      <c r="AN417" s="130">
        <v>31433330</v>
      </c>
      <c r="AO417" s="131">
        <f t="shared" si="433"/>
        <v>0.15355168013611228</v>
      </c>
      <c r="AP417" s="131">
        <f t="shared" si="404"/>
        <v>0.58890701468189233</v>
      </c>
      <c r="AQ417" s="125">
        <f t="shared" si="405"/>
        <v>87072.936288088647</v>
      </c>
      <c r="AR417" s="536"/>
      <c r="AS417" s="226" t="s">
        <v>106</v>
      </c>
      <c r="AT417" s="121">
        <v>314</v>
      </c>
      <c r="AU417" s="130">
        <v>178</v>
      </c>
      <c r="AV417" s="130">
        <v>15865850</v>
      </c>
      <c r="AW417" s="131">
        <f t="shared" si="434"/>
        <v>0.14424635332252836</v>
      </c>
      <c r="AX417" s="131">
        <f t="shared" si="406"/>
        <v>0.56687898089171973</v>
      </c>
      <c r="AY417" s="130">
        <f t="shared" si="407"/>
        <v>89133.988764044945</v>
      </c>
      <c r="AZ417" s="536"/>
      <c r="BA417" s="226" t="s">
        <v>106</v>
      </c>
      <c r="BB417" s="121">
        <v>102</v>
      </c>
      <c r="BC417" s="130">
        <v>46</v>
      </c>
      <c r="BD417" s="130">
        <v>4877760</v>
      </c>
      <c r="BE417" s="131">
        <f t="shared" si="435"/>
        <v>9.3877551020408165E-2</v>
      </c>
      <c r="BF417" s="131">
        <f t="shared" si="408"/>
        <v>0.45098039215686275</v>
      </c>
      <c r="BG417" s="156">
        <f t="shared" si="409"/>
        <v>106038.26086956522</v>
      </c>
      <c r="BH417" s="536"/>
      <c r="BI417" s="226" t="s">
        <v>106</v>
      </c>
      <c r="BJ417" s="121">
        <f t="shared" si="410"/>
        <v>2710</v>
      </c>
      <c r="BK417" s="130">
        <f t="shared" si="394"/>
        <v>1647</v>
      </c>
      <c r="BL417" s="130">
        <f t="shared" si="395"/>
        <v>132360610</v>
      </c>
      <c r="BM417" s="131">
        <f t="shared" si="436"/>
        <v>0.13774358116584429</v>
      </c>
      <c r="BN417" s="131">
        <f t="shared" si="411"/>
        <v>0.60774907749077489</v>
      </c>
      <c r="BO417" s="130">
        <f t="shared" si="412"/>
        <v>80364.669095324833</v>
      </c>
      <c r="BP417" s="182"/>
    </row>
    <row r="418" spans="2:68" s="75" customFormat="1">
      <c r="B418" s="546"/>
      <c r="C418" s="549"/>
      <c r="D418" s="536"/>
      <c r="E418" s="226" t="s">
        <v>119</v>
      </c>
      <c r="F418" s="121">
        <v>5</v>
      </c>
      <c r="G418" s="130">
        <v>3</v>
      </c>
      <c r="H418" s="130">
        <v>240640</v>
      </c>
      <c r="I418" s="131">
        <f t="shared" si="429"/>
        <v>0.23076923076923078</v>
      </c>
      <c r="J418" s="131">
        <f t="shared" si="396"/>
        <v>0.6</v>
      </c>
      <c r="K418" s="156">
        <f t="shared" si="397"/>
        <v>80213.333333333328</v>
      </c>
      <c r="L418" s="536"/>
      <c r="M418" s="226" t="s">
        <v>119</v>
      </c>
      <c r="N418" s="121">
        <v>11</v>
      </c>
      <c r="O418" s="130">
        <v>3</v>
      </c>
      <c r="P418" s="130">
        <v>857560</v>
      </c>
      <c r="Q418" s="131">
        <f t="shared" si="430"/>
        <v>8.1081081081081086E-2</v>
      </c>
      <c r="R418" s="131">
        <f t="shared" si="398"/>
        <v>0.27272727272727271</v>
      </c>
      <c r="S418" s="125">
        <f t="shared" si="399"/>
        <v>285853.33333333331</v>
      </c>
      <c r="T418" s="536"/>
      <c r="U418" s="226" t="s">
        <v>119</v>
      </c>
      <c r="V418" s="121">
        <v>1028</v>
      </c>
      <c r="W418" s="130">
        <v>639</v>
      </c>
      <c r="X418" s="130">
        <v>46173310</v>
      </c>
      <c r="Y418" s="131">
        <f t="shared" si="431"/>
        <v>0.15070754716981133</v>
      </c>
      <c r="Z418" s="131">
        <f t="shared" si="400"/>
        <v>0.62159533073929962</v>
      </c>
      <c r="AA418" s="130">
        <f t="shared" si="401"/>
        <v>72258.701095461656</v>
      </c>
      <c r="AB418" s="536"/>
      <c r="AC418" s="226" t="s">
        <v>119</v>
      </c>
      <c r="AD418" s="121">
        <v>1217</v>
      </c>
      <c r="AE418" s="130">
        <v>795</v>
      </c>
      <c r="AF418" s="130">
        <v>65420930</v>
      </c>
      <c r="AG418" s="131">
        <f t="shared" si="432"/>
        <v>0.22132516703786193</v>
      </c>
      <c r="AH418" s="131">
        <f t="shared" si="402"/>
        <v>0.65324568611339362</v>
      </c>
      <c r="AI418" s="125">
        <f t="shared" si="403"/>
        <v>82290.477987421385</v>
      </c>
      <c r="AJ418" s="536"/>
      <c r="AK418" s="226" t="s">
        <v>119</v>
      </c>
      <c r="AL418" s="121">
        <v>820</v>
      </c>
      <c r="AM418" s="130">
        <v>497</v>
      </c>
      <c r="AN418" s="130">
        <v>43240000</v>
      </c>
      <c r="AO418" s="131">
        <f t="shared" si="433"/>
        <v>0.21139940450871969</v>
      </c>
      <c r="AP418" s="131">
        <f t="shared" si="404"/>
        <v>0.60609756097560974</v>
      </c>
      <c r="AQ418" s="125">
        <f t="shared" si="405"/>
        <v>87002.012072434605</v>
      </c>
      <c r="AR418" s="536"/>
      <c r="AS418" s="226" t="s">
        <v>119</v>
      </c>
      <c r="AT418" s="121">
        <v>371</v>
      </c>
      <c r="AU418" s="130">
        <v>216</v>
      </c>
      <c r="AV418" s="130">
        <v>19976180</v>
      </c>
      <c r="AW418" s="131">
        <f t="shared" si="434"/>
        <v>0.17504051863857376</v>
      </c>
      <c r="AX418" s="131">
        <f t="shared" si="406"/>
        <v>0.58221024258760112</v>
      </c>
      <c r="AY418" s="130">
        <f t="shared" si="407"/>
        <v>92482.314814814818</v>
      </c>
      <c r="AZ418" s="536"/>
      <c r="BA418" s="226" t="s">
        <v>119</v>
      </c>
      <c r="BB418" s="121">
        <v>108</v>
      </c>
      <c r="BC418" s="130">
        <v>60</v>
      </c>
      <c r="BD418" s="130">
        <v>6585450</v>
      </c>
      <c r="BE418" s="131">
        <f t="shared" si="435"/>
        <v>0.12244897959183673</v>
      </c>
      <c r="BF418" s="131">
        <f t="shared" si="408"/>
        <v>0.55555555555555558</v>
      </c>
      <c r="BG418" s="156">
        <f t="shared" si="409"/>
        <v>109757.5</v>
      </c>
      <c r="BH418" s="536"/>
      <c r="BI418" s="226" t="s">
        <v>119</v>
      </c>
      <c r="BJ418" s="121">
        <f t="shared" si="410"/>
        <v>3560</v>
      </c>
      <c r="BK418" s="130">
        <f t="shared" si="394"/>
        <v>2213</v>
      </c>
      <c r="BL418" s="130">
        <f t="shared" si="395"/>
        <v>182494070</v>
      </c>
      <c r="BM418" s="131">
        <f t="shared" si="436"/>
        <v>0.18507986953249142</v>
      </c>
      <c r="BN418" s="131">
        <f t="shared" si="411"/>
        <v>0.62162921348314604</v>
      </c>
      <c r="BO418" s="130">
        <f t="shared" si="412"/>
        <v>82464.559421599639</v>
      </c>
      <c r="BP418" s="182"/>
    </row>
    <row r="419" spans="2:68" s="75" customFormat="1">
      <c r="B419" s="546"/>
      <c r="C419" s="549"/>
      <c r="D419" s="536"/>
      <c r="E419" s="226" t="s">
        <v>120</v>
      </c>
      <c r="F419" s="121">
        <v>2</v>
      </c>
      <c r="G419" s="130">
        <v>1</v>
      </c>
      <c r="H419" s="130">
        <v>65250</v>
      </c>
      <c r="I419" s="131">
        <f t="shared" si="429"/>
        <v>7.6923076923076927E-2</v>
      </c>
      <c r="J419" s="131">
        <f t="shared" si="396"/>
        <v>0.5</v>
      </c>
      <c r="K419" s="156">
        <f t="shared" si="397"/>
        <v>65250</v>
      </c>
      <c r="L419" s="536"/>
      <c r="M419" s="226" t="s">
        <v>120</v>
      </c>
      <c r="N419" s="121">
        <v>5</v>
      </c>
      <c r="O419" s="130">
        <v>1</v>
      </c>
      <c r="P419" s="130">
        <v>81100</v>
      </c>
      <c r="Q419" s="131">
        <f t="shared" si="430"/>
        <v>2.7027027027027029E-2</v>
      </c>
      <c r="R419" s="131">
        <f t="shared" si="398"/>
        <v>0.2</v>
      </c>
      <c r="S419" s="125">
        <f t="shared" si="399"/>
        <v>81100</v>
      </c>
      <c r="T419" s="536"/>
      <c r="U419" s="226" t="s">
        <v>120</v>
      </c>
      <c r="V419" s="121">
        <v>497</v>
      </c>
      <c r="W419" s="130">
        <v>315</v>
      </c>
      <c r="X419" s="130">
        <v>22127870</v>
      </c>
      <c r="Y419" s="131">
        <f t="shared" si="431"/>
        <v>7.4292452830188677E-2</v>
      </c>
      <c r="Z419" s="131">
        <f t="shared" si="400"/>
        <v>0.63380281690140849</v>
      </c>
      <c r="AA419" s="130">
        <f t="shared" si="401"/>
        <v>70247.206349206346</v>
      </c>
      <c r="AB419" s="536"/>
      <c r="AC419" s="226" t="s">
        <v>120</v>
      </c>
      <c r="AD419" s="121">
        <v>531</v>
      </c>
      <c r="AE419" s="130">
        <v>357</v>
      </c>
      <c r="AF419" s="130">
        <v>26344990</v>
      </c>
      <c r="AG419" s="131">
        <f t="shared" si="432"/>
        <v>9.938752783964365E-2</v>
      </c>
      <c r="AH419" s="131">
        <f t="shared" si="402"/>
        <v>0.67231638418079098</v>
      </c>
      <c r="AI419" s="125">
        <f t="shared" si="403"/>
        <v>73795.490196078434</v>
      </c>
      <c r="AJ419" s="536"/>
      <c r="AK419" s="226" t="s">
        <v>120</v>
      </c>
      <c r="AL419" s="121">
        <v>271</v>
      </c>
      <c r="AM419" s="130">
        <v>177</v>
      </c>
      <c r="AN419" s="130">
        <v>14119720</v>
      </c>
      <c r="AO419" s="131">
        <f t="shared" si="433"/>
        <v>7.5287111867290521E-2</v>
      </c>
      <c r="AP419" s="131">
        <f t="shared" si="404"/>
        <v>0.65313653136531369</v>
      </c>
      <c r="AQ419" s="125">
        <f t="shared" si="405"/>
        <v>79772.429378531073</v>
      </c>
      <c r="AR419" s="536"/>
      <c r="AS419" s="226" t="s">
        <v>120</v>
      </c>
      <c r="AT419" s="121">
        <v>116</v>
      </c>
      <c r="AU419" s="130">
        <v>64</v>
      </c>
      <c r="AV419" s="130">
        <v>4762330</v>
      </c>
      <c r="AW419" s="131">
        <f t="shared" si="434"/>
        <v>5.1863857374392218E-2</v>
      </c>
      <c r="AX419" s="131">
        <f t="shared" si="406"/>
        <v>0.55172413793103448</v>
      </c>
      <c r="AY419" s="130">
        <f t="shared" si="407"/>
        <v>74411.40625</v>
      </c>
      <c r="AZ419" s="536"/>
      <c r="BA419" s="226" t="s">
        <v>120</v>
      </c>
      <c r="BB419" s="121">
        <v>22</v>
      </c>
      <c r="BC419" s="130">
        <v>8</v>
      </c>
      <c r="BD419" s="130">
        <v>273830</v>
      </c>
      <c r="BE419" s="131">
        <f t="shared" si="435"/>
        <v>1.6326530612244899E-2</v>
      </c>
      <c r="BF419" s="131">
        <f t="shared" si="408"/>
        <v>0.36363636363636365</v>
      </c>
      <c r="BG419" s="156">
        <f t="shared" si="409"/>
        <v>34228.75</v>
      </c>
      <c r="BH419" s="536"/>
      <c r="BI419" s="226" t="s">
        <v>120</v>
      </c>
      <c r="BJ419" s="121">
        <f t="shared" si="410"/>
        <v>1444</v>
      </c>
      <c r="BK419" s="130">
        <f t="shared" si="394"/>
        <v>923</v>
      </c>
      <c r="BL419" s="130">
        <f t="shared" si="395"/>
        <v>67775090</v>
      </c>
      <c r="BM419" s="131">
        <f t="shared" si="436"/>
        <v>7.719327590532743E-2</v>
      </c>
      <c r="BN419" s="131">
        <f t="shared" si="411"/>
        <v>0.63919667590027696</v>
      </c>
      <c r="BO419" s="130">
        <f t="shared" si="412"/>
        <v>73429.133261105089</v>
      </c>
      <c r="BP419" s="182"/>
    </row>
    <row r="420" spans="2:68" s="75" customFormat="1">
      <c r="B420" s="546"/>
      <c r="C420" s="549"/>
      <c r="D420" s="536"/>
      <c r="E420" s="226" t="s">
        <v>121</v>
      </c>
      <c r="F420" s="121">
        <v>5</v>
      </c>
      <c r="G420" s="130">
        <v>2</v>
      </c>
      <c r="H420" s="130">
        <v>93920</v>
      </c>
      <c r="I420" s="131">
        <f t="shared" si="429"/>
        <v>0.15384615384615385</v>
      </c>
      <c r="J420" s="131">
        <f t="shared" si="396"/>
        <v>0.4</v>
      </c>
      <c r="K420" s="156">
        <f t="shared" si="397"/>
        <v>46960</v>
      </c>
      <c r="L420" s="536"/>
      <c r="M420" s="226" t="s">
        <v>121</v>
      </c>
      <c r="N420" s="121">
        <v>7</v>
      </c>
      <c r="O420" s="130">
        <v>3</v>
      </c>
      <c r="P420" s="130">
        <v>923030</v>
      </c>
      <c r="Q420" s="131">
        <f t="shared" si="430"/>
        <v>8.1081081081081086E-2</v>
      </c>
      <c r="R420" s="131">
        <f t="shared" si="398"/>
        <v>0.42857142857142855</v>
      </c>
      <c r="S420" s="125">
        <f t="shared" si="399"/>
        <v>307676.66666666669</v>
      </c>
      <c r="T420" s="536"/>
      <c r="U420" s="226" t="s">
        <v>121</v>
      </c>
      <c r="V420" s="121">
        <v>325</v>
      </c>
      <c r="W420" s="130">
        <v>195</v>
      </c>
      <c r="X420" s="130">
        <v>13532370</v>
      </c>
      <c r="Y420" s="131">
        <f t="shared" si="431"/>
        <v>4.5990566037735846E-2</v>
      </c>
      <c r="Z420" s="131">
        <f t="shared" si="400"/>
        <v>0.6</v>
      </c>
      <c r="AA420" s="130">
        <f t="shared" si="401"/>
        <v>69396.769230769234</v>
      </c>
      <c r="AB420" s="536"/>
      <c r="AC420" s="226" t="s">
        <v>121</v>
      </c>
      <c r="AD420" s="121">
        <v>367</v>
      </c>
      <c r="AE420" s="130">
        <v>222</v>
      </c>
      <c r="AF420" s="130">
        <v>18783230</v>
      </c>
      <c r="AG420" s="131">
        <f t="shared" si="432"/>
        <v>6.1804008908685967E-2</v>
      </c>
      <c r="AH420" s="131">
        <f t="shared" si="402"/>
        <v>0.60490463215258861</v>
      </c>
      <c r="AI420" s="125">
        <f t="shared" si="403"/>
        <v>84609.144144144142</v>
      </c>
      <c r="AJ420" s="536"/>
      <c r="AK420" s="226" t="s">
        <v>121</v>
      </c>
      <c r="AL420" s="121">
        <v>293</v>
      </c>
      <c r="AM420" s="130">
        <v>155</v>
      </c>
      <c r="AN420" s="130">
        <v>14726270</v>
      </c>
      <c r="AO420" s="131">
        <f t="shared" si="433"/>
        <v>6.5929391748192262E-2</v>
      </c>
      <c r="AP420" s="131">
        <f t="shared" si="404"/>
        <v>0.52901023890784982</v>
      </c>
      <c r="AQ420" s="125">
        <f t="shared" si="405"/>
        <v>95008.193548387091</v>
      </c>
      <c r="AR420" s="536"/>
      <c r="AS420" s="226" t="s">
        <v>121</v>
      </c>
      <c r="AT420" s="121">
        <v>193</v>
      </c>
      <c r="AU420" s="130">
        <v>103</v>
      </c>
      <c r="AV420" s="130">
        <v>8943620</v>
      </c>
      <c r="AW420" s="131">
        <f t="shared" si="434"/>
        <v>8.3468395461912481E-2</v>
      </c>
      <c r="AX420" s="131">
        <f t="shared" si="406"/>
        <v>0.53367875647668395</v>
      </c>
      <c r="AY420" s="130">
        <f t="shared" si="407"/>
        <v>86831.262135922327</v>
      </c>
      <c r="AZ420" s="536"/>
      <c r="BA420" s="226" t="s">
        <v>121</v>
      </c>
      <c r="BB420" s="121">
        <v>71</v>
      </c>
      <c r="BC420" s="130">
        <v>34</v>
      </c>
      <c r="BD420" s="130">
        <v>3057100</v>
      </c>
      <c r="BE420" s="131">
        <f t="shared" si="435"/>
        <v>6.9387755102040816E-2</v>
      </c>
      <c r="BF420" s="131">
        <f t="shared" si="408"/>
        <v>0.47887323943661969</v>
      </c>
      <c r="BG420" s="156">
        <f t="shared" si="409"/>
        <v>89914.705882352937</v>
      </c>
      <c r="BH420" s="536"/>
      <c r="BI420" s="226" t="s">
        <v>121</v>
      </c>
      <c r="BJ420" s="121">
        <f t="shared" si="410"/>
        <v>1261</v>
      </c>
      <c r="BK420" s="130">
        <f t="shared" si="394"/>
        <v>714</v>
      </c>
      <c r="BL420" s="130">
        <f t="shared" si="395"/>
        <v>60059540</v>
      </c>
      <c r="BM420" s="131">
        <f t="shared" si="436"/>
        <v>5.9713975077360544E-2</v>
      </c>
      <c r="BN420" s="131">
        <f t="shared" si="411"/>
        <v>0.56621728786677239</v>
      </c>
      <c r="BO420" s="130">
        <f t="shared" si="412"/>
        <v>84117.002801120441</v>
      </c>
      <c r="BP420" s="182"/>
    </row>
    <row r="421" spans="2:68" s="75" customFormat="1">
      <c r="B421" s="546"/>
      <c r="C421" s="549"/>
      <c r="D421" s="536"/>
      <c r="E421" s="226" t="s">
        <v>122</v>
      </c>
      <c r="F421" s="121">
        <v>0</v>
      </c>
      <c r="G421" s="130">
        <v>0</v>
      </c>
      <c r="H421" s="130">
        <v>0</v>
      </c>
      <c r="I421" s="131">
        <f t="shared" si="429"/>
        <v>0</v>
      </c>
      <c r="J421" s="131" t="str">
        <f t="shared" si="396"/>
        <v>-</v>
      </c>
      <c r="K421" s="156" t="str">
        <f t="shared" si="397"/>
        <v>-</v>
      </c>
      <c r="L421" s="536"/>
      <c r="M421" s="226" t="s">
        <v>122</v>
      </c>
      <c r="N421" s="121">
        <v>3</v>
      </c>
      <c r="O421" s="130">
        <v>2</v>
      </c>
      <c r="P421" s="130">
        <v>90440</v>
      </c>
      <c r="Q421" s="131">
        <f t="shared" si="430"/>
        <v>5.4054054054054057E-2</v>
      </c>
      <c r="R421" s="131">
        <f t="shared" si="398"/>
        <v>0.66666666666666663</v>
      </c>
      <c r="S421" s="125">
        <f t="shared" si="399"/>
        <v>45220</v>
      </c>
      <c r="T421" s="536"/>
      <c r="U421" s="226" t="s">
        <v>122</v>
      </c>
      <c r="V421" s="121">
        <v>221</v>
      </c>
      <c r="W421" s="130">
        <v>140</v>
      </c>
      <c r="X421" s="130">
        <v>10488020</v>
      </c>
      <c r="Y421" s="131">
        <f t="shared" si="431"/>
        <v>3.3018867924528301E-2</v>
      </c>
      <c r="Z421" s="131">
        <f t="shared" si="400"/>
        <v>0.63348416289592757</v>
      </c>
      <c r="AA421" s="130">
        <f t="shared" si="401"/>
        <v>74914.428571428565</v>
      </c>
      <c r="AB421" s="536"/>
      <c r="AC421" s="226" t="s">
        <v>122</v>
      </c>
      <c r="AD421" s="121">
        <v>264</v>
      </c>
      <c r="AE421" s="130">
        <v>183</v>
      </c>
      <c r="AF421" s="130">
        <v>16838200</v>
      </c>
      <c r="AG421" s="131">
        <f t="shared" si="432"/>
        <v>5.0946547884187079E-2</v>
      </c>
      <c r="AH421" s="131">
        <f t="shared" si="402"/>
        <v>0.69318181818181823</v>
      </c>
      <c r="AI421" s="125">
        <f t="shared" si="403"/>
        <v>92012.021857923493</v>
      </c>
      <c r="AJ421" s="536"/>
      <c r="AK421" s="226" t="s">
        <v>122</v>
      </c>
      <c r="AL421" s="121">
        <v>201</v>
      </c>
      <c r="AM421" s="130">
        <v>118</v>
      </c>
      <c r="AN421" s="130">
        <v>11862430</v>
      </c>
      <c r="AO421" s="131">
        <f t="shared" si="433"/>
        <v>5.0191407911527007E-2</v>
      </c>
      <c r="AP421" s="131">
        <f t="shared" si="404"/>
        <v>0.58706467661691542</v>
      </c>
      <c r="AQ421" s="125">
        <f t="shared" si="405"/>
        <v>100529.06779661016</v>
      </c>
      <c r="AR421" s="536"/>
      <c r="AS421" s="226" t="s">
        <v>122</v>
      </c>
      <c r="AT421" s="121">
        <v>117</v>
      </c>
      <c r="AU421" s="130">
        <v>67</v>
      </c>
      <c r="AV421" s="130">
        <v>8391880</v>
      </c>
      <c r="AW421" s="131">
        <f t="shared" si="434"/>
        <v>5.4294975688816853E-2</v>
      </c>
      <c r="AX421" s="131">
        <f t="shared" si="406"/>
        <v>0.57264957264957261</v>
      </c>
      <c r="AY421" s="130">
        <f t="shared" si="407"/>
        <v>125251.94029850746</v>
      </c>
      <c r="AZ421" s="536"/>
      <c r="BA421" s="226" t="s">
        <v>122</v>
      </c>
      <c r="BB421" s="121">
        <v>35</v>
      </c>
      <c r="BC421" s="130">
        <v>19</v>
      </c>
      <c r="BD421" s="130">
        <v>2448050</v>
      </c>
      <c r="BE421" s="131">
        <f t="shared" si="435"/>
        <v>3.8775510204081633E-2</v>
      </c>
      <c r="BF421" s="131">
        <f t="shared" si="408"/>
        <v>0.54285714285714282</v>
      </c>
      <c r="BG421" s="156">
        <f t="shared" si="409"/>
        <v>128844.73684210527</v>
      </c>
      <c r="BH421" s="536"/>
      <c r="BI421" s="226" t="s">
        <v>122</v>
      </c>
      <c r="BJ421" s="121">
        <f t="shared" si="410"/>
        <v>841</v>
      </c>
      <c r="BK421" s="130">
        <f t="shared" si="394"/>
        <v>529</v>
      </c>
      <c r="BL421" s="130">
        <f t="shared" si="395"/>
        <v>50119020</v>
      </c>
      <c r="BM421" s="131">
        <f t="shared" si="436"/>
        <v>4.4241866688968803E-2</v>
      </c>
      <c r="BN421" s="131">
        <f t="shared" si="411"/>
        <v>0.62901307966706299</v>
      </c>
      <c r="BO421" s="130">
        <f t="shared" si="412"/>
        <v>94742.948960302456</v>
      </c>
      <c r="BP421" s="182"/>
    </row>
    <row r="422" spans="2:68" s="75" customFormat="1">
      <c r="B422" s="546"/>
      <c r="C422" s="549"/>
      <c r="D422" s="536"/>
      <c r="E422" s="226" t="s">
        <v>123</v>
      </c>
      <c r="F422" s="121">
        <v>6</v>
      </c>
      <c r="G422" s="130">
        <v>3</v>
      </c>
      <c r="H422" s="130">
        <v>261900</v>
      </c>
      <c r="I422" s="131">
        <f t="shared" si="429"/>
        <v>0.23076923076923078</v>
      </c>
      <c r="J422" s="131">
        <f t="shared" si="396"/>
        <v>0.5</v>
      </c>
      <c r="K422" s="156">
        <f t="shared" si="397"/>
        <v>87300</v>
      </c>
      <c r="L422" s="536"/>
      <c r="M422" s="226" t="s">
        <v>123</v>
      </c>
      <c r="N422" s="121">
        <v>15</v>
      </c>
      <c r="O422" s="130">
        <v>7</v>
      </c>
      <c r="P422" s="130">
        <v>1176630</v>
      </c>
      <c r="Q422" s="131">
        <f t="shared" si="430"/>
        <v>0.1891891891891892</v>
      </c>
      <c r="R422" s="131">
        <f t="shared" si="398"/>
        <v>0.46666666666666667</v>
      </c>
      <c r="S422" s="125">
        <f t="shared" si="399"/>
        <v>168090</v>
      </c>
      <c r="T422" s="536"/>
      <c r="U422" s="226" t="s">
        <v>123</v>
      </c>
      <c r="V422" s="121">
        <v>1630</v>
      </c>
      <c r="W422" s="130">
        <v>1077</v>
      </c>
      <c r="X422" s="130">
        <v>76137450</v>
      </c>
      <c r="Y422" s="131">
        <f t="shared" si="431"/>
        <v>0.25400943396226416</v>
      </c>
      <c r="Z422" s="131">
        <f t="shared" si="400"/>
        <v>0.66073619631901837</v>
      </c>
      <c r="AA422" s="130">
        <f t="shared" si="401"/>
        <v>70694.011142061281</v>
      </c>
      <c r="AB422" s="536"/>
      <c r="AC422" s="226" t="s">
        <v>123</v>
      </c>
      <c r="AD422" s="121">
        <v>1486</v>
      </c>
      <c r="AE422" s="130">
        <v>1011</v>
      </c>
      <c r="AF422" s="130">
        <v>82307560</v>
      </c>
      <c r="AG422" s="131">
        <f t="shared" si="432"/>
        <v>0.28145879732739421</v>
      </c>
      <c r="AH422" s="131">
        <f t="shared" si="402"/>
        <v>0.68034993270524902</v>
      </c>
      <c r="AI422" s="125">
        <f t="shared" si="403"/>
        <v>81412.027695351135</v>
      </c>
      <c r="AJ422" s="536"/>
      <c r="AK422" s="226" t="s">
        <v>123</v>
      </c>
      <c r="AL422" s="121">
        <v>849</v>
      </c>
      <c r="AM422" s="130">
        <v>554</v>
      </c>
      <c r="AN422" s="130">
        <v>46030000</v>
      </c>
      <c r="AO422" s="131">
        <f t="shared" si="433"/>
        <v>0.23564440663547426</v>
      </c>
      <c r="AP422" s="131">
        <f t="shared" si="404"/>
        <v>0.65253239104829208</v>
      </c>
      <c r="AQ422" s="125">
        <f t="shared" si="405"/>
        <v>83086.642599277984</v>
      </c>
      <c r="AR422" s="536"/>
      <c r="AS422" s="226" t="s">
        <v>123</v>
      </c>
      <c r="AT422" s="121">
        <v>321</v>
      </c>
      <c r="AU422" s="130">
        <v>186</v>
      </c>
      <c r="AV422" s="130">
        <v>16525240</v>
      </c>
      <c r="AW422" s="131">
        <f t="shared" si="434"/>
        <v>0.1507293354943274</v>
      </c>
      <c r="AX422" s="131">
        <f t="shared" si="406"/>
        <v>0.57943925233644855</v>
      </c>
      <c r="AY422" s="130">
        <f t="shared" si="407"/>
        <v>88845.37634408602</v>
      </c>
      <c r="AZ422" s="536"/>
      <c r="BA422" s="226" t="s">
        <v>123</v>
      </c>
      <c r="BB422" s="121">
        <v>82</v>
      </c>
      <c r="BC422" s="130">
        <v>39</v>
      </c>
      <c r="BD422" s="130">
        <v>3554970</v>
      </c>
      <c r="BE422" s="131">
        <f t="shared" si="435"/>
        <v>7.9591836734693874E-2</v>
      </c>
      <c r="BF422" s="131">
        <f t="shared" si="408"/>
        <v>0.47560975609756095</v>
      </c>
      <c r="BG422" s="156">
        <f t="shared" si="409"/>
        <v>91153.076923076922</v>
      </c>
      <c r="BH422" s="536"/>
      <c r="BI422" s="226" t="s">
        <v>123</v>
      </c>
      <c r="BJ422" s="121">
        <f t="shared" si="410"/>
        <v>4389</v>
      </c>
      <c r="BK422" s="130">
        <f t="shared" si="394"/>
        <v>2877</v>
      </c>
      <c r="BL422" s="130">
        <f t="shared" si="395"/>
        <v>225993750</v>
      </c>
      <c r="BM422" s="131">
        <f t="shared" si="436"/>
        <v>0.24061219369407041</v>
      </c>
      <c r="BN422" s="131">
        <f t="shared" si="411"/>
        <v>0.65550239234449759</v>
      </c>
      <c r="BO422" s="130">
        <f t="shared" si="412"/>
        <v>78551.876955161628</v>
      </c>
      <c r="BP422" s="182"/>
    </row>
    <row r="423" spans="2:68" s="75" customFormat="1">
      <c r="B423" s="546"/>
      <c r="C423" s="549"/>
      <c r="D423" s="536"/>
      <c r="E423" s="226" t="s">
        <v>124</v>
      </c>
      <c r="F423" s="121">
        <v>2</v>
      </c>
      <c r="G423" s="130">
        <v>1</v>
      </c>
      <c r="H423" s="130">
        <v>74480</v>
      </c>
      <c r="I423" s="131">
        <f t="shared" si="429"/>
        <v>7.6923076923076927E-2</v>
      </c>
      <c r="J423" s="131">
        <f t="shared" si="396"/>
        <v>0.5</v>
      </c>
      <c r="K423" s="156">
        <f t="shared" si="397"/>
        <v>74480</v>
      </c>
      <c r="L423" s="536"/>
      <c r="M423" s="226" t="s">
        <v>124</v>
      </c>
      <c r="N423" s="121">
        <v>6</v>
      </c>
      <c r="O423" s="130">
        <v>1</v>
      </c>
      <c r="P423" s="130">
        <v>152020</v>
      </c>
      <c r="Q423" s="131">
        <f t="shared" si="430"/>
        <v>2.7027027027027029E-2</v>
      </c>
      <c r="R423" s="131">
        <f t="shared" si="398"/>
        <v>0.16666666666666666</v>
      </c>
      <c r="S423" s="125">
        <f t="shared" si="399"/>
        <v>152020</v>
      </c>
      <c r="T423" s="536"/>
      <c r="U423" s="226" t="s">
        <v>124</v>
      </c>
      <c r="V423" s="121">
        <v>414</v>
      </c>
      <c r="W423" s="130">
        <v>265</v>
      </c>
      <c r="X423" s="130">
        <v>20929780</v>
      </c>
      <c r="Y423" s="131">
        <f t="shared" si="431"/>
        <v>6.25E-2</v>
      </c>
      <c r="Z423" s="131">
        <f t="shared" si="400"/>
        <v>0.64009661835748788</v>
      </c>
      <c r="AA423" s="130">
        <f t="shared" si="401"/>
        <v>78980.301886792455</v>
      </c>
      <c r="AB423" s="536"/>
      <c r="AC423" s="226" t="s">
        <v>124</v>
      </c>
      <c r="AD423" s="121">
        <v>500</v>
      </c>
      <c r="AE423" s="130">
        <v>331</v>
      </c>
      <c r="AF423" s="130">
        <v>28157270</v>
      </c>
      <c r="AG423" s="131">
        <f t="shared" si="432"/>
        <v>9.2149220489977729E-2</v>
      </c>
      <c r="AH423" s="131">
        <f t="shared" si="402"/>
        <v>0.66200000000000003</v>
      </c>
      <c r="AI423" s="125">
        <f t="shared" si="403"/>
        <v>85067.280966767372</v>
      </c>
      <c r="AJ423" s="536"/>
      <c r="AK423" s="226" t="s">
        <v>124</v>
      </c>
      <c r="AL423" s="121">
        <v>367</v>
      </c>
      <c r="AM423" s="130">
        <v>212</v>
      </c>
      <c r="AN423" s="130">
        <v>21089520</v>
      </c>
      <c r="AO423" s="131">
        <f t="shared" si="433"/>
        <v>9.0174393874946829E-2</v>
      </c>
      <c r="AP423" s="131">
        <f t="shared" si="404"/>
        <v>0.57765667574931878</v>
      </c>
      <c r="AQ423" s="125">
        <f t="shared" si="405"/>
        <v>99478.867924528298</v>
      </c>
      <c r="AR423" s="536"/>
      <c r="AS423" s="226" t="s">
        <v>124</v>
      </c>
      <c r="AT423" s="121">
        <v>222</v>
      </c>
      <c r="AU423" s="130">
        <v>122</v>
      </c>
      <c r="AV423" s="130">
        <v>11220530</v>
      </c>
      <c r="AW423" s="131">
        <f t="shared" si="434"/>
        <v>9.8865478119935166E-2</v>
      </c>
      <c r="AX423" s="131">
        <f t="shared" si="406"/>
        <v>0.5495495495495496</v>
      </c>
      <c r="AY423" s="130">
        <f t="shared" si="407"/>
        <v>91971.557377049176</v>
      </c>
      <c r="AZ423" s="536"/>
      <c r="BA423" s="226" t="s">
        <v>124</v>
      </c>
      <c r="BB423" s="121">
        <v>77</v>
      </c>
      <c r="BC423" s="130">
        <v>36</v>
      </c>
      <c r="BD423" s="130">
        <v>3656540</v>
      </c>
      <c r="BE423" s="131">
        <f t="shared" si="435"/>
        <v>7.3469387755102047E-2</v>
      </c>
      <c r="BF423" s="131">
        <f t="shared" si="408"/>
        <v>0.46753246753246752</v>
      </c>
      <c r="BG423" s="156">
        <f t="shared" si="409"/>
        <v>101570.55555555556</v>
      </c>
      <c r="BH423" s="536"/>
      <c r="BI423" s="226" t="s">
        <v>124</v>
      </c>
      <c r="BJ423" s="121">
        <f t="shared" si="410"/>
        <v>1588</v>
      </c>
      <c r="BK423" s="130">
        <f t="shared" si="394"/>
        <v>968</v>
      </c>
      <c r="BL423" s="130">
        <f t="shared" si="395"/>
        <v>85280140</v>
      </c>
      <c r="BM423" s="131">
        <f t="shared" si="436"/>
        <v>8.0956761729530813E-2</v>
      </c>
      <c r="BN423" s="131">
        <f t="shared" si="411"/>
        <v>0.60957178841309823</v>
      </c>
      <c r="BO423" s="130">
        <f t="shared" si="412"/>
        <v>88099.318181818177</v>
      </c>
      <c r="BP423" s="182"/>
    </row>
    <row r="424" spans="2:68" s="75" customFormat="1">
      <c r="B424" s="546"/>
      <c r="C424" s="549"/>
      <c r="D424" s="536"/>
      <c r="E424" s="223" t="s">
        <v>117</v>
      </c>
      <c r="F424" s="121">
        <v>0</v>
      </c>
      <c r="G424" s="130">
        <v>0</v>
      </c>
      <c r="H424" s="130">
        <v>0</v>
      </c>
      <c r="I424" s="131">
        <f t="shared" si="429"/>
        <v>0</v>
      </c>
      <c r="J424" s="131" t="str">
        <f t="shared" si="396"/>
        <v>-</v>
      </c>
      <c r="K424" s="156" t="str">
        <f t="shared" si="397"/>
        <v>-</v>
      </c>
      <c r="L424" s="536"/>
      <c r="M424" s="227" t="s">
        <v>117</v>
      </c>
      <c r="N424" s="121">
        <v>6</v>
      </c>
      <c r="O424" s="130">
        <v>1</v>
      </c>
      <c r="P424" s="130">
        <v>487620</v>
      </c>
      <c r="Q424" s="131">
        <f t="shared" si="430"/>
        <v>2.7027027027027029E-2</v>
      </c>
      <c r="R424" s="131">
        <f t="shared" si="398"/>
        <v>0.16666666666666666</v>
      </c>
      <c r="S424" s="125">
        <f t="shared" si="399"/>
        <v>487620</v>
      </c>
      <c r="T424" s="536"/>
      <c r="U424" s="227" t="s">
        <v>117</v>
      </c>
      <c r="V424" s="121">
        <v>336</v>
      </c>
      <c r="W424" s="130">
        <v>187</v>
      </c>
      <c r="X424" s="130">
        <v>10942420</v>
      </c>
      <c r="Y424" s="131">
        <f t="shared" si="431"/>
        <v>4.4103773584905658E-2</v>
      </c>
      <c r="Z424" s="131">
        <f t="shared" si="400"/>
        <v>0.55654761904761907</v>
      </c>
      <c r="AA424" s="130">
        <f t="shared" si="401"/>
        <v>58515.614973262032</v>
      </c>
      <c r="AB424" s="536"/>
      <c r="AC424" s="227" t="s">
        <v>117</v>
      </c>
      <c r="AD424" s="121">
        <v>175</v>
      </c>
      <c r="AE424" s="130">
        <v>100</v>
      </c>
      <c r="AF424" s="130">
        <v>6577020</v>
      </c>
      <c r="AG424" s="131">
        <f t="shared" si="432"/>
        <v>2.7839643652561249E-2</v>
      </c>
      <c r="AH424" s="131">
        <f t="shared" si="402"/>
        <v>0.5714285714285714</v>
      </c>
      <c r="AI424" s="125">
        <f t="shared" si="403"/>
        <v>65770.2</v>
      </c>
      <c r="AJ424" s="536"/>
      <c r="AK424" s="227" t="s">
        <v>117</v>
      </c>
      <c r="AL424" s="121">
        <v>116</v>
      </c>
      <c r="AM424" s="130">
        <v>52</v>
      </c>
      <c r="AN424" s="130">
        <v>6867600</v>
      </c>
      <c r="AO424" s="131">
        <f t="shared" si="433"/>
        <v>2.2118247554232241E-2</v>
      </c>
      <c r="AP424" s="131">
        <f t="shared" si="404"/>
        <v>0.44827586206896552</v>
      </c>
      <c r="AQ424" s="125">
        <f t="shared" si="405"/>
        <v>132069.23076923078</v>
      </c>
      <c r="AR424" s="536"/>
      <c r="AS424" s="227" t="s">
        <v>117</v>
      </c>
      <c r="AT424" s="121">
        <v>59</v>
      </c>
      <c r="AU424" s="130">
        <v>29</v>
      </c>
      <c r="AV424" s="130">
        <v>3779310</v>
      </c>
      <c r="AW424" s="131">
        <f t="shared" si="434"/>
        <v>2.3500810372771474E-2</v>
      </c>
      <c r="AX424" s="131">
        <f t="shared" si="406"/>
        <v>0.49152542372881358</v>
      </c>
      <c r="AY424" s="130">
        <f t="shared" si="407"/>
        <v>130321.03448275862</v>
      </c>
      <c r="AZ424" s="536"/>
      <c r="BA424" s="227" t="s">
        <v>117</v>
      </c>
      <c r="BB424" s="121">
        <v>35</v>
      </c>
      <c r="BC424" s="130">
        <v>17</v>
      </c>
      <c r="BD424" s="130">
        <v>2680330</v>
      </c>
      <c r="BE424" s="131">
        <f t="shared" si="435"/>
        <v>3.4693877551020408E-2</v>
      </c>
      <c r="BF424" s="131">
        <f t="shared" si="408"/>
        <v>0.48571428571428571</v>
      </c>
      <c r="BG424" s="156">
        <f t="shared" si="409"/>
        <v>157666.4705882353</v>
      </c>
      <c r="BH424" s="536"/>
      <c r="BI424" s="227" t="s">
        <v>117</v>
      </c>
      <c r="BJ424" s="121">
        <f t="shared" si="410"/>
        <v>727</v>
      </c>
      <c r="BK424" s="130">
        <f t="shared" si="394"/>
        <v>386</v>
      </c>
      <c r="BL424" s="130">
        <f t="shared" si="395"/>
        <v>31334300</v>
      </c>
      <c r="BM424" s="131">
        <f t="shared" si="436"/>
        <v>3.2282345069833573E-2</v>
      </c>
      <c r="BN424" s="131">
        <f t="shared" si="411"/>
        <v>0.530949105914718</v>
      </c>
      <c r="BO424" s="130">
        <f t="shared" si="412"/>
        <v>81176.943005181354</v>
      </c>
      <c r="BP424" s="182"/>
    </row>
    <row r="425" spans="2:68" s="75" customFormat="1">
      <c r="B425" s="546">
        <v>39</v>
      </c>
      <c r="C425" s="548" t="s">
        <v>7</v>
      </c>
      <c r="D425" s="540">
        <f>BS46</f>
        <v>31</v>
      </c>
      <c r="E425" s="224" t="s">
        <v>104</v>
      </c>
      <c r="F425" s="120">
        <v>20</v>
      </c>
      <c r="G425" s="128">
        <v>13</v>
      </c>
      <c r="H425" s="128">
        <v>1044450</v>
      </c>
      <c r="I425" s="129">
        <f>IFERROR(G425/$D$425,"-")</f>
        <v>0.41935483870967744</v>
      </c>
      <c r="J425" s="129">
        <f t="shared" si="396"/>
        <v>0.65</v>
      </c>
      <c r="K425" s="155">
        <f t="shared" si="397"/>
        <v>80342.307692307688</v>
      </c>
      <c r="L425" s="540">
        <f>BT46</f>
        <v>123</v>
      </c>
      <c r="M425" s="224" t="s">
        <v>104</v>
      </c>
      <c r="N425" s="120">
        <v>64</v>
      </c>
      <c r="O425" s="128">
        <v>39</v>
      </c>
      <c r="P425" s="128">
        <v>3849660</v>
      </c>
      <c r="Q425" s="129">
        <f>IFERROR(O425/$L$425,"-")</f>
        <v>0.31707317073170732</v>
      </c>
      <c r="R425" s="129">
        <f t="shared" si="398"/>
        <v>0.609375</v>
      </c>
      <c r="S425" s="124">
        <f t="shared" si="399"/>
        <v>98709.230769230766</v>
      </c>
      <c r="T425" s="540">
        <f>BU46</f>
        <v>23380</v>
      </c>
      <c r="U425" s="224" t="s">
        <v>104</v>
      </c>
      <c r="V425" s="120">
        <v>11600</v>
      </c>
      <c r="W425" s="128">
        <v>7481</v>
      </c>
      <c r="X425" s="128">
        <v>481516220</v>
      </c>
      <c r="Y425" s="129">
        <f>IFERROR(W425/$T$425,"-")</f>
        <v>0.31997433704020528</v>
      </c>
      <c r="Z425" s="129">
        <f t="shared" si="400"/>
        <v>0.64491379310344832</v>
      </c>
      <c r="AA425" s="128">
        <f t="shared" si="401"/>
        <v>64365.221227108676</v>
      </c>
      <c r="AB425" s="540">
        <f>BV46</f>
        <v>20979</v>
      </c>
      <c r="AC425" s="224" t="s">
        <v>104</v>
      </c>
      <c r="AD425" s="120">
        <v>11834</v>
      </c>
      <c r="AE425" s="128">
        <v>7692</v>
      </c>
      <c r="AF425" s="128">
        <v>544122130</v>
      </c>
      <c r="AG425" s="129">
        <f>IFERROR(AE425/$AB$425,"-")</f>
        <v>0.36665236665236667</v>
      </c>
      <c r="AH425" s="129">
        <f t="shared" si="402"/>
        <v>0.64999154977184381</v>
      </c>
      <c r="AI425" s="124">
        <f t="shared" si="403"/>
        <v>70738.70644825793</v>
      </c>
      <c r="AJ425" s="540">
        <f>BW46</f>
        <v>12999</v>
      </c>
      <c r="AK425" s="224" t="s">
        <v>104</v>
      </c>
      <c r="AL425" s="120">
        <v>7270</v>
      </c>
      <c r="AM425" s="128">
        <v>4535</v>
      </c>
      <c r="AN425" s="128">
        <v>340809910</v>
      </c>
      <c r="AO425" s="129">
        <f>IFERROR(AM425/$AJ$425,"-")</f>
        <v>0.34887299023001772</v>
      </c>
      <c r="AP425" s="129">
        <f t="shared" si="404"/>
        <v>0.62379642365887211</v>
      </c>
      <c r="AQ425" s="124">
        <f t="shared" si="405"/>
        <v>75151.027563395808</v>
      </c>
      <c r="AR425" s="540">
        <f>BX46</f>
        <v>6448</v>
      </c>
      <c r="AS425" s="224" t="s">
        <v>104</v>
      </c>
      <c r="AT425" s="120">
        <v>3314</v>
      </c>
      <c r="AU425" s="128">
        <v>1904</v>
      </c>
      <c r="AV425" s="128">
        <v>147897010</v>
      </c>
      <c r="AW425" s="129">
        <f>IFERROR(AU425/$AR$425,"-")</f>
        <v>0.29528535980148884</v>
      </c>
      <c r="AX425" s="129">
        <f t="shared" si="406"/>
        <v>0.57453228726614358</v>
      </c>
      <c r="AY425" s="128">
        <f t="shared" si="407"/>
        <v>77677.001050420164</v>
      </c>
      <c r="AZ425" s="540">
        <f>BY46</f>
        <v>2510</v>
      </c>
      <c r="BA425" s="224" t="s">
        <v>104</v>
      </c>
      <c r="BB425" s="120">
        <v>1054</v>
      </c>
      <c r="BC425" s="128">
        <v>613</v>
      </c>
      <c r="BD425" s="128">
        <v>54395150</v>
      </c>
      <c r="BE425" s="129">
        <f>IFERROR(BC425/$AZ$425,"-")</f>
        <v>0.24422310756972113</v>
      </c>
      <c r="BF425" s="129">
        <f t="shared" si="408"/>
        <v>0.58159392789373809</v>
      </c>
      <c r="BG425" s="155">
        <f t="shared" si="409"/>
        <v>88735.970636215337</v>
      </c>
      <c r="BH425" s="540">
        <f>BZ46</f>
        <v>66470</v>
      </c>
      <c r="BI425" s="224" t="s">
        <v>104</v>
      </c>
      <c r="BJ425" s="120">
        <f t="shared" si="410"/>
        <v>35156</v>
      </c>
      <c r="BK425" s="128">
        <f t="shared" si="394"/>
        <v>22277</v>
      </c>
      <c r="BL425" s="128">
        <f t="shared" si="395"/>
        <v>1573634530</v>
      </c>
      <c r="BM425" s="129">
        <f>IFERROR(BK425/$BH$425,"-")</f>
        <v>0.33514367383782157</v>
      </c>
      <c r="BN425" s="129">
        <f t="shared" si="411"/>
        <v>0.63366139492547502</v>
      </c>
      <c r="BO425" s="128">
        <f t="shared" si="412"/>
        <v>70639.427660816087</v>
      </c>
      <c r="BP425" s="182"/>
    </row>
    <row r="426" spans="2:68" s="75" customFormat="1">
      <c r="B426" s="546"/>
      <c r="C426" s="549"/>
      <c r="D426" s="536"/>
      <c r="E426" s="225" t="s">
        <v>136</v>
      </c>
      <c r="F426" s="121">
        <v>11</v>
      </c>
      <c r="G426" s="130">
        <v>9</v>
      </c>
      <c r="H426" s="130">
        <v>659250</v>
      </c>
      <c r="I426" s="131">
        <f t="shared" ref="I426:I435" si="437">IFERROR(G426/$D$425,"-")</f>
        <v>0.29032258064516131</v>
      </c>
      <c r="J426" s="131">
        <f t="shared" si="396"/>
        <v>0.81818181818181823</v>
      </c>
      <c r="K426" s="156">
        <f t="shared" si="397"/>
        <v>73250</v>
      </c>
      <c r="L426" s="536"/>
      <c r="M426" s="225" t="s">
        <v>136</v>
      </c>
      <c r="N426" s="121">
        <v>51</v>
      </c>
      <c r="O426" s="130">
        <v>27</v>
      </c>
      <c r="P426" s="130">
        <v>1332240</v>
      </c>
      <c r="Q426" s="131">
        <f t="shared" ref="Q426:Q435" si="438">IFERROR(O426/$L$425,"-")</f>
        <v>0.21951219512195122</v>
      </c>
      <c r="R426" s="131">
        <f t="shared" si="398"/>
        <v>0.52941176470588236</v>
      </c>
      <c r="S426" s="125">
        <f t="shared" si="399"/>
        <v>49342.222222222219</v>
      </c>
      <c r="T426" s="536"/>
      <c r="U426" s="225" t="s">
        <v>136</v>
      </c>
      <c r="V426" s="121">
        <v>10806</v>
      </c>
      <c r="W426" s="130">
        <v>7079</v>
      </c>
      <c r="X426" s="130">
        <v>440086200</v>
      </c>
      <c r="Y426" s="131">
        <f t="shared" ref="Y426:Y435" si="439">IFERROR(W426/$T$425,"-")</f>
        <v>0.30278015397775876</v>
      </c>
      <c r="Z426" s="131">
        <f t="shared" si="400"/>
        <v>0.65509901906348322</v>
      </c>
      <c r="AA426" s="130">
        <f t="shared" si="401"/>
        <v>62167.848566181667</v>
      </c>
      <c r="AB426" s="536"/>
      <c r="AC426" s="225" t="s">
        <v>136</v>
      </c>
      <c r="AD426" s="121">
        <v>10080</v>
      </c>
      <c r="AE426" s="130">
        <v>6665</v>
      </c>
      <c r="AF426" s="130">
        <v>469962850</v>
      </c>
      <c r="AG426" s="131">
        <f t="shared" ref="AG426:AG435" si="440">IFERROR(AE426/$AB$425,"-")</f>
        <v>0.31769865103198436</v>
      </c>
      <c r="AH426" s="131">
        <f t="shared" si="402"/>
        <v>0.66121031746031744</v>
      </c>
      <c r="AI426" s="125">
        <f t="shared" si="403"/>
        <v>70512.055513878469</v>
      </c>
      <c r="AJ426" s="536"/>
      <c r="AK426" s="225" t="s">
        <v>136</v>
      </c>
      <c r="AL426" s="121">
        <v>5663</v>
      </c>
      <c r="AM426" s="130">
        <v>3521</v>
      </c>
      <c r="AN426" s="130">
        <v>248374960</v>
      </c>
      <c r="AO426" s="131">
        <f t="shared" ref="AO426:AO435" si="441">IFERROR(AM426/$AJ$425,"-")</f>
        <v>0.2708669897684437</v>
      </c>
      <c r="AP426" s="131">
        <f t="shared" si="404"/>
        <v>0.6217552533992583</v>
      </c>
      <c r="AQ426" s="125">
        <f t="shared" si="405"/>
        <v>70541.028117012218</v>
      </c>
      <c r="AR426" s="536"/>
      <c r="AS426" s="225" t="s">
        <v>136</v>
      </c>
      <c r="AT426" s="121">
        <v>2305</v>
      </c>
      <c r="AU426" s="130">
        <v>1307</v>
      </c>
      <c r="AV426" s="130">
        <v>94010520</v>
      </c>
      <c r="AW426" s="131">
        <f t="shared" ref="AW426:AW435" si="442">IFERROR(AU426/$AR$425,"-")</f>
        <v>0.20269851116625309</v>
      </c>
      <c r="AX426" s="131">
        <f t="shared" si="406"/>
        <v>0.56702819956616057</v>
      </c>
      <c r="AY426" s="130">
        <f t="shared" si="407"/>
        <v>71928.477429227234</v>
      </c>
      <c r="AZ426" s="536"/>
      <c r="BA426" s="225" t="s">
        <v>136</v>
      </c>
      <c r="BB426" s="121">
        <v>571</v>
      </c>
      <c r="BC426" s="130">
        <v>302</v>
      </c>
      <c r="BD426" s="130">
        <v>23777180</v>
      </c>
      <c r="BE426" s="131">
        <f t="shared" ref="BE426:BE435" si="443">IFERROR(BC426/$AZ$425,"-")</f>
        <v>0.12031872509960159</v>
      </c>
      <c r="BF426" s="131">
        <f t="shared" si="408"/>
        <v>0.52889667250437833</v>
      </c>
      <c r="BG426" s="156">
        <f t="shared" si="409"/>
        <v>78732.384105960271</v>
      </c>
      <c r="BH426" s="536"/>
      <c r="BI426" s="225" t="s">
        <v>136</v>
      </c>
      <c r="BJ426" s="121">
        <f t="shared" si="410"/>
        <v>29487</v>
      </c>
      <c r="BK426" s="130">
        <f t="shared" si="394"/>
        <v>18910</v>
      </c>
      <c r="BL426" s="130">
        <f t="shared" si="395"/>
        <v>1278203200</v>
      </c>
      <c r="BM426" s="131">
        <f t="shared" ref="BM426:BM435" si="444">IFERROR(BK426/$BH$425,"-")</f>
        <v>0.28448924326763952</v>
      </c>
      <c r="BN426" s="131">
        <f t="shared" si="411"/>
        <v>0.64129955573642627</v>
      </c>
      <c r="BO426" s="130">
        <f t="shared" si="412"/>
        <v>67594.034902168161</v>
      </c>
      <c r="BP426" s="182"/>
    </row>
    <row r="427" spans="2:68" s="75" customFormat="1">
      <c r="B427" s="546"/>
      <c r="C427" s="549"/>
      <c r="D427" s="536"/>
      <c r="E427" s="226" t="s">
        <v>103</v>
      </c>
      <c r="F427" s="121">
        <v>23</v>
      </c>
      <c r="G427" s="130">
        <v>15</v>
      </c>
      <c r="H427" s="130">
        <v>1254140</v>
      </c>
      <c r="I427" s="131">
        <f t="shared" si="437"/>
        <v>0.4838709677419355</v>
      </c>
      <c r="J427" s="131">
        <f t="shared" si="396"/>
        <v>0.65217391304347827</v>
      </c>
      <c r="K427" s="156">
        <f t="shared" si="397"/>
        <v>83609.333333333328</v>
      </c>
      <c r="L427" s="536"/>
      <c r="M427" s="226" t="s">
        <v>103</v>
      </c>
      <c r="N427" s="121">
        <v>68</v>
      </c>
      <c r="O427" s="130">
        <v>38</v>
      </c>
      <c r="P427" s="130">
        <v>3079330</v>
      </c>
      <c r="Q427" s="131">
        <f t="shared" si="438"/>
        <v>0.30894308943089432</v>
      </c>
      <c r="R427" s="131">
        <f t="shared" si="398"/>
        <v>0.55882352941176472</v>
      </c>
      <c r="S427" s="125">
        <f t="shared" si="399"/>
        <v>81035</v>
      </c>
      <c r="T427" s="536"/>
      <c r="U427" s="226" t="s">
        <v>103</v>
      </c>
      <c r="V427" s="121">
        <v>13706</v>
      </c>
      <c r="W427" s="130">
        <v>8608</v>
      </c>
      <c r="X427" s="130">
        <v>542559390</v>
      </c>
      <c r="Y427" s="131">
        <f t="shared" si="439"/>
        <v>0.36817792985457654</v>
      </c>
      <c r="Z427" s="131">
        <f t="shared" si="400"/>
        <v>0.62804611119217857</v>
      </c>
      <c r="AA427" s="130">
        <f t="shared" si="401"/>
        <v>63029.668912639405</v>
      </c>
      <c r="AB427" s="536"/>
      <c r="AC427" s="226" t="s">
        <v>103</v>
      </c>
      <c r="AD427" s="121">
        <v>13778</v>
      </c>
      <c r="AE427" s="130">
        <v>8905</v>
      </c>
      <c r="AF427" s="130">
        <v>635432680</v>
      </c>
      <c r="AG427" s="131">
        <f t="shared" si="440"/>
        <v>0.42447209113875778</v>
      </c>
      <c r="AH427" s="131">
        <f t="shared" si="402"/>
        <v>0.64632022064160255</v>
      </c>
      <c r="AI427" s="125">
        <f t="shared" si="403"/>
        <v>71356.842223469954</v>
      </c>
      <c r="AJ427" s="536"/>
      <c r="AK427" s="226" t="s">
        <v>103</v>
      </c>
      <c r="AL427" s="121">
        <v>9031</v>
      </c>
      <c r="AM427" s="130">
        <v>5503</v>
      </c>
      <c r="AN427" s="130">
        <v>404791680</v>
      </c>
      <c r="AO427" s="131">
        <f t="shared" si="441"/>
        <v>0.42334025694284177</v>
      </c>
      <c r="AP427" s="131">
        <f t="shared" si="404"/>
        <v>0.60934558742110512</v>
      </c>
      <c r="AQ427" s="125">
        <f t="shared" si="405"/>
        <v>73558.364528439037</v>
      </c>
      <c r="AR427" s="536"/>
      <c r="AS427" s="226" t="s">
        <v>103</v>
      </c>
      <c r="AT427" s="121">
        <v>4478</v>
      </c>
      <c r="AU427" s="130">
        <v>2545</v>
      </c>
      <c r="AV427" s="130">
        <v>201488080</v>
      </c>
      <c r="AW427" s="131">
        <f t="shared" si="442"/>
        <v>0.39469602977667495</v>
      </c>
      <c r="AX427" s="131">
        <f t="shared" si="406"/>
        <v>0.56833407771326483</v>
      </c>
      <c r="AY427" s="130">
        <f t="shared" si="407"/>
        <v>79170.168958742637</v>
      </c>
      <c r="AZ427" s="536"/>
      <c r="BA427" s="226" t="s">
        <v>103</v>
      </c>
      <c r="BB427" s="121">
        <v>1492</v>
      </c>
      <c r="BC427" s="130">
        <v>840</v>
      </c>
      <c r="BD427" s="130">
        <v>73004090</v>
      </c>
      <c r="BE427" s="131">
        <f t="shared" si="443"/>
        <v>0.33466135458167329</v>
      </c>
      <c r="BF427" s="131">
        <f t="shared" si="408"/>
        <v>0.5630026809651475</v>
      </c>
      <c r="BG427" s="156">
        <f t="shared" si="409"/>
        <v>86909.630952380947</v>
      </c>
      <c r="BH427" s="536"/>
      <c r="BI427" s="226" t="s">
        <v>103</v>
      </c>
      <c r="BJ427" s="121">
        <f t="shared" si="410"/>
        <v>42576</v>
      </c>
      <c r="BK427" s="130">
        <f t="shared" si="394"/>
        <v>26454</v>
      </c>
      <c r="BL427" s="130">
        <f t="shared" si="395"/>
        <v>1861609390</v>
      </c>
      <c r="BM427" s="131">
        <f t="shared" si="444"/>
        <v>0.39798405295622086</v>
      </c>
      <c r="BN427" s="131">
        <f t="shared" si="411"/>
        <v>0.62133596392333712</v>
      </c>
      <c r="BO427" s="130">
        <f t="shared" si="412"/>
        <v>70371.565358735912</v>
      </c>
      <c r="BP427" s="182"/>
    </row>
    <row r="428" spans="2:68" s="75" customFormat="1">
      <c r="B428" s="546"/>
      <c r="C428" s="549"/>
      <c r="D428" s="536"/>
      <c r="E428" s="226" t="s">
        <v>106</v>
      </c>
      <c r="F428" s="121">
        <v>9</v>
      </c>
      <c r="G428" s="130">
        <v>6</v>
      </c>
      <c r="H428" s="130">
        <v>559020</v>
      </c>
      <c r="I428" s="131">
        <f t="shared" si="437"/>
        <v>0.19354838709677419</v>
      </c>
      <c r="J428" s="131">
        <f t="shared" si="396"/>
        <v>0.66666666666666663</v>
      </c>
      <c r="K428" s="156">
        <f t="shared" si="397"/>
        <v>93170</v>
      </c>
      <c r="L428" s="536"/>
      <c r="M428" s="226" t="s">
        <v>106</v>
      </c>
      <c r="N428" s="121">
        <v>29</v>
      </c>
      <c r="O428" s="130">
        <v>19</v>
      </c>
      <c r="P428" s="130">
        <v>1231650</v>
      </c>
      <c r="Q428" s="131">
        <f t="shared" si="438"/>
        <v>0.15447154471544716</v>
      </c>
      <c r="R428" s="131">
        <f t="shared" si="398"/>
        <v>0.65517241379310343</v>
      </c>
      <c r="S428" s="125">
        <f t="shared" si="399"/>
        <v>64823.684210526313</v>
      </c>
      <c r="T428" s="536"/>
      <c r="U428" s="226" t="s">
        <v>106</v>
      </c>
      <c r="V428" s="121">
        <v>4491</v>
      </c>
      <c r="W428" s="130">
        <v>2827</v>
      </c>
      <c r="X428" s="130">
        <v>180474960</v>
      </c>
      <c r="Y428" s="131">
        <f t="shared" si="439"/>
        <v>0.1209153122326775</v>
      </c>
      <c r="Z428" s="131">
        <f t="shared" si="400"/>
        <v>0.62948118459140501</v>
      </c>
      <c r="AA428" s="130">
        <f t="shared" si="401"/>
        <v>63839.745313052706</v>
      </c>
      <c r="AB428" s="536"/>
      <c r="AC428" s="226" t="s">
        <v>106</v>
      </c>
      <c r="AD428" s="121">
        <v>5282</v>
      </c>
      <c r="AE428" s="130">
        <v>3451</v>
      </c>
      <c r="AF428" s="130">
        <v>242896050</v>
      </c>
      <c r="AG428" s="131">
        <f t="shared" si="440"/>
        <v>0.16449783116449784</v>
      </c>
      <c r="AH428" s="131">
        <f t="shared" si="402"/>
        <v>0.65335100340780006</v>
      </c>
      <c r="AI428" s="125">
        <f t="shared" si="403"/>
        <v>70384.250941756007</v>
      </c>
      <c r="AJ428" s="536"/>
      <c r="AK428" s="226" t="s">
        <v>106</v>
      </c>
      <c r="AL428" s="121">
        <v>3680</v>
      </c>
      <c r="AM428" s="130">
        <v>2260</v>
      </c>
      <c r="AN428" s="130">
        <v>162696240</v>
      </c>
      <c r="AO428" s="131">
        <f t="shared" si="441"/>
        <v>0.17385952765597354</v>
      </c>
      <c r="AP428" s="131">
        <f t="shared" si="404"/>
        <v>0.61413043478260865</v>
      </c>
      <c r="AQ428" s="125">
        <f t="shared" si="405"/>
        <v>71989.486725663723</v>
      </c>
      <c r="AR428" s="536"/>
      <c r="AS428" s="226" t="s">
        <v>106</v>
      </c>
      <c r="AT428" s="121">
        <v>1837</v>
      </c>
      <c r="AU428" s="130">
        <v>1045</v>
      </c>
      <c r="AV428" s="130">
        <v>81095840</v>
      </c>
      <c r="AW428" s="131">
        <f t="shared" si="442"/>
        <v>0.16206575682382135</v>
      </c>
      <c r="AX428" s="131">
        <f t="shared" si="406"/>
        <v>0.56886227544910184</v>
      </c>
      <c r="AY428" s="130">
        <f t="shared" si="407"/>
        <v>77603.674641148318</v>
      </c>
      <c r="AZ428" s="536"/>
      <c r="BA428" s="226" t="s">
        <v>106</v>
      </c>
      <c r="BB428" s="121">
        <v>604</v>
      </c>
      <c r="BC428" s="130">
        <v>333</v>
      </c>
      <c r="BD428" s="130">
        <v>31791490</v>
      </c>
      <c r="BE428" s="131">
        <f t="shared" si="443"/>
        <v>0.13266932270916335</v>
      </c>
      <c r="BF428" s="131">
        <f t="shared" si="408"/>
        <v>0.55132450331125826</v>
      </c>
      <c r="BG428" s="156">
        <f t="shared" si="409"/>
        <v>95469.939939939941</v>
      </c>
      <c r="BH428" s="536"/>
      <c r="BI428" s="226" t="s">
        <v>106</v>
      </c>
      <c r="BJ428" s="121">
        <f t="shared" si="410"/>
        <v>15932</v>
      </c>
      <c r="BK428" s="130">
        <f t="shared" si="394"/>
        <v>9941</v>
      </c>
      <c r="BL428" s="130">
        <f t="shared" si="395"/>
        <v>700745250</v>
      </c>
      <c r="BM428" s="131">
        <f t="shared" si="444"/>
        <v>0.14955619076275012</v>
      </c>
      <c r="BN428" s="131">
        <f t="shared" si="411"/>
        <v>0.62396434848104443</v>
      </c>
      <c r="BO428" s="130">
        <f t="shared" si="412"/>
        <v>70490.418468966905</v>
      </c>
      <c r="BP428" s="182"/>
    </row>
    <row r="429" spans="2:68" s="75" customFormat="1">
      <c r="B429" s="546"/>
      <c r="C429" s="549"/>
      <c r="D429" s="536"/>
      <c r="E429" s="226" t="s">
        <v>119</v>
      </c>
      <c r="F429" s="121">
        <v>7</v>
      </c>
      <c r="G429" s="130">
        <v>3</v>
      </c>
      <c r="H429" s="130">
        <v>214080</v>
      </c>
      <c r="I429" s="131">
        <f t="shared" si="437"/>
        <v>9.6774193548387094E-2</v>
      </c>
      <c r="J429" s="131">
        <f t="shared" si="396"/>
        <v>0.42857142857142855</v>
      </c>
      <c r="K429" s="156">
        <f t="shared" si="397"/>
        <v>71360</v>
      </c>
      <c r="L429" s="536"/>
      <c r="M429" s="226" t="s">
        <v>119</v>
      </c>
      <c r="N429" s="121">
        <v>42</v>
      </c>
      <c r="O429" s="130">
        <v>25</v>
      </c>
      <c r="P429" s="130">
        <v>1730210</v>
      </c>
      <c r="Q429" s="131">
        <f t="shared" si="438"/>
        <v>0.2032520325203252</v>
      </c>
      <c r="R429" s="131">
        <f t="shared" si="398"/>
        <v>0.59523809523809523</v>
      </c>
      <c r="S429" s="125">
        <f t="shared" si="399"/>
        <v>69208.399999999994</v>
      </c>
      <c r="T429" s="536"/>
      <c r="U429" s="226" t="s">
        <v>119</v>
      </c>
      <c r="V429" s="121">
        <v>4918</v>
      </c>
      <c r="W429" s="130">
        <v>3205</v>
      </c>
      <c r="X429" s="130">
        <v>207441220</v>
      </c>
      <c r="Y429" s="131">
        <f t="shared" si="439"/>
        <v>0.13708297690333618</v>
      </c>
      <c r="Z429" s="131">
        <f t="shared" si="400"/>
        <v>0.65168767791785276</v>
      </c>
      <c r="AA429" s="130">
        <f t="shared" si="401"/>
        <v>64724.249609984399</v>
      </c>
      <c r="AB429" s="536"/>
      <c r="AC429" s="226" t="s">
        <v>119</v>
      </c>
      <c r="AD429" s="121">
        <v>6011</v>
      </c>
      <c r="AE429" s="130">
        <v>3959</v>
      </c>
      <c r="AF429" s="130">
        <v>288650610</v>
      </c>
      <c r="AG429" s="131">
        <f t="shared" si="440"/>
        <v>0.18871252204585537</v>
      </c>
      <c r="AH429" s="131">
        <f t="shared" si="402"/>
        <v>0.6586258526035601</v>
      </c>
      <c r="AI429" s="125">
        <f t="shared" si="403"/>
        <v>72909.979792876984</v>
      </c>
      <c r="AJ429" s="536"/>
      <c r="AK429" s="226" t="s">
        <v>119</v>
      </c>
      <c r="AL429" s="121">
        <v>4197</v>
      </c>
      <c r="AM429" s="130">
        <v>2654</v>
      </c>
      <c r="AN429" s="130">
        <v>199444520</v>
      </c>
      <c r="AO429" s="131">
        <f t="shared" si="441"/>
        <v>0.20416955150396185</v>
      </c>
      <c r="AP429" s="131">
        <f t="shared" si="404"/>
        <v>0.63235644507981892</v>
      </c>
      <c r="AQ429" s="125">
        <f t="shared" si="405"/>
        <v>75148.651092690285</v>
      </c>
      <c r="AR429" s="536"/>
      <c r="AS429" s="226" t="s">
        <v>119</v>
      </c>
      <c r="AT429" s="121">
        <v>2105</v>
      </c>
      <c r="AU429" s="130">
        <v>1282</v>
      </c>
      <c r="AV429" s="130">
        <v>100714880</v>
      </c>
      <c r="AW429" s="131">
        <f t="shared" si="442"/>
        <v>0.19882133995037221</v>
      </c>
      <c r="AX429" s="131">
        <f t="shared" si="406"/>
        <v>0.60902612826603331</v>
      </c>
      <c r="AY429" s="130">
        <f t="shared" si="407"/>
        <v>78560.748829953198</v>
      </c>
      <c r="AZ429" s="536"/>
      <c r="BA429" s="226" t="s">
        <v>119</v>
      </c>
      <c r="BB429" s="121">
        <v>720</v>
      </c>
      <c r="BC429" s="130">
        <v>417</v>
      </c>
      <c r="BD429" s="130">
        <v>39029430</v>
      </c>
      <c r="BE429" s="131">
        <f t="shared" si="443"/>
        <v>0.16613545816733069</v>
      </c>
      <c r="BF429" s="131">
        <f t="shared" si="408"/>
        <v>0.57916666666666672</v>
      </c>
      <c r="BG429" s="156">
        <f t="shared" si="409"/>
        <v>93595.75539568346</v>
      </c>
      <c r="BH429" s="536"/>
      <c r="BI429" s="226" t="s">
        <v>119</v>
      </c>
      <c r="BJ429" s="121">
        <f t="shared" si="410"/>
        <v>18000</v>
      </c>
      <c r="BK429" s="130">
        <f t="shared" si="394"/>
        <v>11545</v>
      </c>
      <c r="BL429" s="130">
        <f t="shared" si="395"/>
        <v>837224950</v>
      </c>
      <c r="BM429" s="131">
        <f t="shared" si="444"/>
        <v>0.17368737776440499</v>
      </c>
      <c r="BN429" s="131">
        <f t="shared" si="411"/>
        <v>0.6413888888888889</v>
      </c>
      <c r="BO429" s="130">
        <f t="shared" si="412"/>
        <v>72518.401905586841</v>
      </c>
      <c r="BP429" s="182"/>
    </row>
    <row r="430" spans="2:68" s="75" customFormat="1">
      <c r="B430" s="546"/>
      <c r="C430" s="549"/>
      <c r="D430" s="536"/>
      <c r="E430" s="226" t="s">
        <v>120</v>
      </c>
      <c r="F430" s="121">
        <v>5</v>
      </c>
      <c r="G430" s="130">
        <v>3</v>
      </c>
      <c r="H430" s="130">
        <v>145800</v>
      </c>
      <c r="I430" s="131">
        <f t="shared" si="437"/>
        <v>9.6774193548387094E-2</v>
      </c>
      <c r="J430" s="131">
        <f t="shared" si="396"/>
        <v>0.6</v>
      </c>
      <c r="K430" s="156">
        <f t="shared" si="397"/>
        <v>48600</v>
      </c>
      <c r="L430" s="536"/>
      <c r="M430" s="226" t="s">
        <v>120</v>
      </c>
      <c r="N430" s="121">
        <v>17</v>
      </c>
      <c r="O430" s="130">
        <v>8</v>
      </c>
      <c r="P430" s="130">
        <v>366570</v>
      </c>
      <c r="Q430" s="131">
        <f t="shared" si="438"/>
        <v>6.5040650406504072E-2</v>
      </c>
      <c r="R430" s="131">
        <f t="shared" si="398"/>
        <v>0.47058823529411764</v>
      </c>
      <c r="S430" s="125">
        <f t="shared" si="399"/>
        <v>45821.25</v>
      </c>
      <c r="T430" s="536"/>
      <c r="U430" s="226" t="s">
        <v>120</v>
      </c>
      <c r="V430" s="121">
        <v>2481</v>
      </c>
      <c r="W430" s="130">
        <v>1636</v>
      </c>
      <c r="X430" s="130">
        <v>103458530</v>
      </c>
      <c r="Y430" s="131">
        <f t="shared" si="439"/>
        <v>6.9974337040205309E-2</v>
      </c>
      <c r="Z430" s="131">
        <f t="shared" si="400"/>
        <v>0.65941152760983479</v>
      </c>
      <c r="AA430" s="130">
        <f t="shared" si="401"/>
        <v>63238.710268948656</v>
      </c>
      <c r="AB430" s="536"/>
      <c r="AC430" s="226" t="s">
        <v>120</v>
      </c>
      <c r="AD430" s="121">
        <v>2698</v>
      </c>
      <c r="AE430" s="130">
        <v>1871</v>
      </c>
      <c r="AF430" s="130">
        <v>136828500</v>
      </c>
      <c r="AG430" s="131">
        <f t="shared" si="440"/>
        <v>8.9184422517755851E-2</v>
      </c>
      <c r="AH430" s="131">
        <f t="shared" si="402"/>
        <v>0.69347664936990361</v>
      </c>
      <c r="AI430" s="125">
        <f t="shared" si="403"/>
        <v>73131.213254943883</v>
      </c>
      <c r="AJ430" s="536"/>
      <c r="AK430" s="226" t="s">
        <v>120</v>
      </c>
      <c r="AL430" s="121">
        <v>1569</v>
      </c>
      <c r="AM430" s="130">
        <v>1015</v>
      </c>
      <c r="AN430" s="130">
        <v>70329300</v>
      </c>
      <c r="AO430" s="131">
        <f t="shared" si="441"/>
        <v>7.8082929456112005E-2</v>
      </c>
      <c r="AP430" s="131">
        <f t="shared" si="404"/>
        <v>0.64690885914595286</v>
      </c>
      <c r="AQ430" s="125">
        <f t="shared" si="405"/>
        <v>69289.950738916261</v>
      </c>
      <c r="AR430" s="536"/>
      <c r="AS430" s="226" t="s">
        <v>120</v>
      </c>
      <c r="AT430" s="121">
        <v>630</v>
      </c>
      <c r="AU430" s="130">
        <v>377</v>
      </c>
      <c r="AV430" s="130">
        <v>25081620</v>
      </c>
      <c r="AW430" s="131">
        <f t="shared" si="442"/>
        <v>5.8467741935483868E-2</v>
      </c>
      <c r="AX430" s="131">
        <f t="shared" si="406"/>
        <v>0.5984126984126984</v>
      </c>
      <c r="AY430" s="130">
        <f t="shared" si="407"/>
        <v>66529.496021220155</v>
      </c>
      <c r="AZ430" s="536"/>
      <c r="BA430" s="226" t="s">
        <v>120</v>
      </c>
      <c r="BB430" s="121">
        <v>165</v>
      </c>
      <c r="BC430" s="130">
        <v>97</v>
      </c>
      <c r="BD430" s="130">
        <v>8408150</v>
      </c>
      <c r="BE430" s="131">
        <f t="shared" si="443"/>
        <v>3.8645418326693229E-2</v>
      </c>
      <c r="BF430" s="131">
        <f t="shared" si="408"/>
        <v>0.58787878787878789</v>
      </c>
      <c r="BG430" s="156">
        <f t="shared" si="409"/>
        <v>86681.958762886599</v>
      </c>
      <c r="BH430" s="536"/>
      <c r="BI430" s="226" t="s">
        <v>120</v>
      </c>
      <c r="BJ430" s="121">
        <f t="shared" si="410"/>
        <v>7565</v>
      </c>
      <c r="BK430" s="130">
        <f t="shared" si="394"/>
        <v>5007</v>
      </c>
      <c r="BL430" s="130">
        <f t="shared" si="395"/>
        <v>344618470</v>
      </c>
      <c r="BM430" s="131">
        <f t="shared" si="444"/>
        <v>7.5327215285091023E-2</v>
      </c>
      <c r="BN430" s="131">
        <f t="shared" si="411"/>
        <v>0.66186384666226039</v>
      </c>
      <c r="BO430" s="130">
        <f t="shared" si="412"/>
        <v>68827.335729978033</v>
      </c>
      <c r="BP430" s="182"/>
    </row>
    <row r="431" spans="2:68" s="75" customFormat="1">
      <c r="B431" s="546"/>
      <c r="C431" s="549"/>
      <c r="D431" s="536"/>
      <c r="E431" s="226" t="s">
        <v>121</v>
      </c>
      <c r="F431" s="121">
        <v>5</v>
      </c>
      <c r="G431" s="130">
        <v>2</v>
      </c>
      <c r="H431" s="130">
        <v>52120</v>
      </c>
      <c r="I431" s="131">
        <f t="shared" si="437"/>
        <v>6.4516129032258063E-2</v>
      </c>
      <c r="J431" s="131">
        <f t="shared" si="396"/>
        <v>0.4</v>
      </c>
      <c r="K431" s="156">
        <f t="shared" si="397"/>
        <v>26060</v>
      </c>
      <c r="L431" s="536"/>
      <c r="M431" s="226" t="s">
        <v>121</v>
      </c>
      <c r="N431" s="121">
        <v>17</v>
      </c>
      <c r="O431" s="130">
        <v>6</v>
      </c>
      <c r="P431" s="130">
        <v>290080</v>
      </c>
      <c r="Q431" s="131">
        <f t="shared" si="438"/>
        <v>4.878048780487805E-2</v>
      </c>
      <c r="R431" s="131">
        <f t="shared" si="398"/>
        <v>0.35294117647058826</v>
      </c>
      <c r="S431" s="125">
        <f t="shared" si="399"/>
        <v>48346.666666666664</v>
      </c>
      <c r="T431" s="536"/>
      <c r="U431" s="226" t="s">
        <v>121</v>
      </c>
      <c r="V431" s="121">
        <v>1243</v>
      </c>
      <c r="W431" s="130">
        <v>720</v>
      </c>
      <c r="X431" s="130">
        <v>48142430</v>
      </c>
      <c r="Y431" s="131">
        <f t="shared" si="439"/>
        <v>3.0795551753635585E-2</v>
      </c>
      <c r="Z431" s="131">
        <f t="shared" si="400"/>
        <v>0.57924376508447306</v>
      </c>
      <c r="AA431" s="130">
        <f t="shared" si="401"/>
        <v>66864.486111111109</v>
      </c>
      <c r="AB431" s="536"/>
      <c r="AC431" s="226" t="s">
        <v>121</v>
      </c>
      <c r="AD431" s="121">
        <v>1550</v>
      </c>
      <c r="AE431" s="130">
        <v>928</v>
      </c>
      <c r="AF431" s="130">
        <v>71023200</v>
      </c>
      <c r="AG431" s="131">
        <f t="shared" si="440"/>
        <v>4.4234710901377566E-2</v>
      </c>
      <c r="AH431" s="131">
        <f t="shared" si="402"/>
        <v>0.59870967741935488</v>
      </c>
      <c r="AI431" s="125">
        <f t="shared" si="403"/>
        <v>76533.620689655174</v>
      </c>
      <c r="AJ431" s="536"/>
      <c r="AK431" s="226" t="s">
        <v>121</v>
      </c>
      <c r="AL431" s="121">
        <v>1363</v>
      </c>
      <c r="AM431" s="130">
        <v>795</v>
      </c>
      <c r="AN431" s="130">
        <v>53114180</v>
      </c>
      <c r="AO431" s="131">
        <f t="shared" si="441"/>
        <v>6.1158550657742901E-2</v>
      </c>
      <c r="AP431" s="131">
        <f t="shared" si="404"/>
        <v>0.58327219369038885</v>
      </c>
      <c r="AQ431" s="125">
        <f t="shared" si="405"/>
        <v>66810.289308176099</v>
      </c>
      <c r="AR431" s="536"/>
      <c r="AS431" s="226" t="s">
        <v>121</v>
      </c>
      <c r="AT431" s="121">
        <v>792</v>
      </c>
      <c r="AU431" s="130">
        <v>440</v>
      </c>
      <c r="AV431" s="130">
        <v>34353270</v>
      </c>
      <c r="AW431" s="131">
        <f t="shared" si="442"/>
        <v>6.8238213399503728E-2</v>
      </c>
      <c r="AX431" s="131">
        <f t="shared" si="406"/>
        <v>0.55555555555555558</v>
      </c>
      <c r="AY431" s="130">
        <f t="shared" si="407"/>
        <v>78075.613636363632</v>
      </c>
      <c r="AZ431" s="536"/>
      <c r="BA431" s="226" t="s">
        <v>121</v>
      </c>
      <c r="BB431" s="121">
        <v>325</v>
      </c>
      <c r="BC431" s="130">
        <v>181</v>
      </c>
      <c r="BD431" s="130">
        <v>15654750</v>
      </c>
      <c r="BE431" s="131">
        <f t="shared" si="443"/>
        <v>7.211155378486056E-2</v>
      </c>
      <c r="BF431" s="131">
        <f t="shared" si="408"/>
        <v>0.55692307692307697</v>
      </c>
      <c r="BG431" s="156">
        <f t="shared" si="409"/>
        <v>86490.331491712714</v>
      </c>
      <c r="BH431" s="536"/>
      <c r="BI431" s="226" t="s">
        <v>121</v>
      </c>
      <c r="BJ431" s="121">
        <f t="shared" si="410"/>
        <v>5295</v>
      </c>
      <c r="BK431" s="130">
        <f t="shared" si="394"/>
        <v>3072</v>
      </c>
      <c r="BL431" s="130">
        <f t="shared" si="395"/>
        <v>222630030</v>
      </c>
      <c r="BM431" s="131">
        <f t="shared" si="444"/>
        <v>4.6216338197683164E-2</v>
      </c>
      <c r="BN431" s="131">
        <f t="shared" si="411"/>
        <v>0.58016997167138806</v>
      </c>
      <c r="BO431" s="130">
        <f t="shared" si="412"/>
        <v>72470.712890625</v>
      </c>
      <c r="BP431" s="182"/>
    </row>
    <row r="432" spans="2:68" s="75" customFormat="1">
      <c r="B432" s="546"/>
      <c r="C432" s="549"/>
      <c r="D432" s="536"/>
      <c r="E432" s="226" t="s">
        <v>122</v>
      </c>
      <c r="F432" s="121">
        <v>10</v>
      </c>
      <c r="G432" s="130">
        <v>9</v>
      </c>
      <c r="H432" s="130">
        <v>779990</v>
      </c>
      <c r="I432" s="131">
        <f t="shared" si="437"/>
        <v>0.29032258064516131</v>
      </c>
      <c r="J432" s="131">
        <f t="shared" si="396"/>
        <v>0.9</v>
      </c>
      <c r="K432" s="156">
        <f t="shared" si="397"/>
        <v>86665.555555555562</v>
      </c>
      <c r="L432" s="536"/>
      <c r="M432" s="226" t="s">
        <v>122</v>
      </c>
      <c r="N432" s="121">
        <v>17</v>
      </c>
      <c r="O432" s="130">
        <v>7</v>
      </c>
      <c r="P432" s="130">
        <v>748940</v>
      </c>
      <c r="Q432" s="131">
        <f t="shared" si="438"/>
        <v>5.6910569105691054E-2</v>
      </c>
      <c r="R432" s="131">
        <f t="shared" si="398"/>
        <v>0.41176470588235292</v>
      </c>
      <c r="S432" s="125">
        <f t="shared" si="399"/>
        <v>106991.42857142857</v>
      </c>
      <c r="T432" s="536"/>
      <c r="U432" s="226" t="s">
        <v>122</v>
      </c>
      <c r="V432" s="121">
        <v>1142</v>
      </c>
      <c r="W432" s="130">
        <v>782</v>
      </c>
      <c r="X432" s="130">
        <v>52778260</v>
      </c>
      <c r="Y432" s="131">
        <f t="shared" si="439"/>
        <v>3.344739093242087E-2</v>
      </c>
      <c r="Z432" s="131">
        <f t="shared" si="400"/>
        <v>0.6847635726795096</v>
      </c>
      <c r="AA432" s="130">
        <f t="shared" si="401"/>
        <v>67491.381074168792</v>
      </c>
      <c r="AB432" s="536"/>
      <c r="AC432" s="226" t="s">
        <v>122</v>
      </c>
      <c r="AD432" s="121">
        <v>1273</v>
      </c>
      <c r="AE432" s="130">
        <v>875</v>
      </c>
      <c r="AF432" s="130">
        <v>67867460</v>
      </c>
      <c r="AG432" s="131">
        <f t="shared" si="440"/>
        <v>4.1708375041708372E-2</v>
      </c>
      <c r="AH432" s="131">
        <f t="shared" si="402"/>
        <v>0.68735271013354282</v>
      </c>
      <c r="AI432" s="125">
        <f t="shared" si="403"/>
        <v>77562.811428571425</v>
      </c>
      <c r="AJ432" s="536"/>
      <c r="AK432" s="226" t="s">
        <v>122</v>
      </c>
      <c r="AL432" s="121">
        <v>967</v>
      </c>
      <c r="AM432" s="130">
        <v>627</v>
      </c>
      <c r="AN432" s="130">
        <v>52968480</v>
      </c>
      <c r="AO432" s="131">
        <f t="shared" si="441"/>
        <v>4.823447957535195E-2</v>
      </c>
      <c r="AP432" s="131">
        <f t="shared" si="404"/>
        <v>0.64839710444674248</v>
      </c>
      <c r="AQ432" s="125">
        <f t="shared" si="405"/>
        <v>84479.23444976077</v>
      </c>
      <c r="AR432" s="536"/>
      <c r="AS432" s="226" t="s">
        <v>122</v>
      </c>
      <c r="AT432" s="121">
        <v>493</v>
      </c>
      <c r="AU432" s="130">
        <v>334</v>
      </c>
      <c r="AV432" s="130">
        <v>31004860</v>
      </c>
      <c r="AW432" s="131">
        <f t="shared" si="442"/>
        <v>5.1799007444168738E-2</v>
      </c>
      <c r="AX432" s="131">
        <f t="shared" si="406"/>
        <v>0.67748478701825554</v>
      </c>
      <c r="AY432" s="130">
        <f t="shared" si="407"/>
        <v>92828.922155688619</v>
      </c>
      <c r="AZ432" s="536"/>
      <c r="BA432" s="226" t="s">
        <v>122</v>
      </c>
      <c r="BB432" s="121">
        <v>166</v>
      </c>
      <c r="BC432" s="130">
        <v>113</v>
      </c>
      <c r="BD432" s="130">
        <v>9894280</v>
      </c>
      <c r="BE432" s="131">
        <f t="shared" si="443"/>
        <v>4.50199203187251E-2</v>
      </c>
      <c r="BF432" s="131">
        <f t="shared" si="408"/>
        <v>0.68072289156626509</v>
      </c>
      <c r="BG432" s="156">
        <f t="shared" si="409"/>
        <v>87560</v>
      </c>
      <c r="BH432" s="536"/>
      <c r="BI432" s="226" t="s">
        <v>122</v>
      </c>
      <c r="BJ432" s="121">
        <f t="shared" si="410"/>
        <v>4068</v>
      </c>
      <c r="BK432" s="130">
        <f t="shared" si="394"/>
        <v>2747</v>
      </c>
      <c r="BL432" s="130">
        <f t="shared" si="395"/>
        <v>216042270</v>
      </c>
      <c r="BM432" s="131">
        <f t="shared" si="444"/>
        <v>4.1326914397472547E-2</v>
      </c>
      <c r="BN432" s="131">
        <f t="shared" si="411"/>
        <v>0.67527040314650932</v>
      </c>
      <c r="BO432" s="130">
        <f t="shared" si="412"/>
        <v>78646.621769202771</v>
      </c>
      <c r="BP432" s="182"/>
    </row>
    <row r="433" spans="2:68" s="75" customFormat="1">
      <c r="B433" s="546"/>
      <c r="C433" s="549"/>
      <c r="D433" s="536"/>
      <c r="E433" s="226" t="s">
        <v>123</v>
      </c>
      <c r="F433" s="121">
        <v>14</v>
      </c>
      <c r="G433" s="130">
        <v>12</v>
      </c>
      <c r="H433" s="130">
        <v>885680</v>
      </c>
      <c r="I433" s="131">
        <f t="shared" si="437"/>
        <v>0.38709677419354838</v>
      </c>
      <c r="J433" s="131">
        <f t="shared" si="396"/>
        <v>0.8571428571428571</v>
      </c>
      <c r="K433" s="156">
        <f t="shared" si="397"/>
        <v>73806.666666666672</v>
      </c>
      <c r="L433" s="536"/>
      <c r="M433" s="226" t="s">
        <v>123</v>
      </c>
      <c r="N433" s="121">
        <v>35</v>
      </c>
      <c r="O433" s="130">
        <v>19</v>
      </c>
      <c r="P433" s="130">
        <v>1405560</v>
      </c>
      <c r="Q433" s="131">
        <f t="shared" si="438"/>
        <v>0.15447154471544716</v>
      </c>
      <c r="R433" s="131">
        <f t="shared" si="398"/>
        <v>0.54285714285714282</v>
      </c>
      <c r="S433" s="125">
        <f t="shared" si="399"/>
        <v>73976.84210526316</v>
      </c>
      <c r="T433" s="536"/>
      <c r="U433" s="226" t="s">
        <v>123</v>
      </c>
      <c r="V433" s="121">
        <v>9144</v>
      </c>
      <c r="W433" s="130">
        <v>6285</v>
      </c>
      <c r="X433" s="130">
        <v>404248480</v>
      </c>
      <c r="Y433" s="131">
        <f t="shared" si="439"/>
        <v>0.26881950384944397</v>
      </c>
      <c r="Z433" s="131">
        <f t="shared" si="400"/>
        <v>0.68733595800524938</v>
      </c>
      <c r="AA433" s="130">
        <f t="shared" si="401"/>
        <v>64319.567223548132</v>
      </c>
      <c r="AB433" s="536"/>
      <c r="AC433" s="226" t="s">
        <v>123</v>
      </c>
      <c r="AD433" s="121">
        <v>9136</v>
      </c>
      <c r="AE433" s="130">
        <v>6221</v>
      </c>
      <c r="AF433" s="130">
        <v>432754110</v>
      </c>
      <c r="AG433" s="131">
        <f t="shared" si="440"/>
        <v>0.2965346298679632</v>
      </c>
      <c r="AH433" s="131">
        <f t="shared" si="402"/>
        <v>0.68093257443082311</v>
      </c>
      <c r="AI433" s="125">
        <f t="shared" si="403"/>
        <v>69563.431924127959</v>
      </c>
      <c r="AJ433" s="536"/>
      <c r="AK433" s="226" t="s">
        <v>123</v>
      </c>
      <c r="AL433" s="121">
        <v>5206</v>
      </c>
      <c r="AM433" s="130">
        <v>3346</v>
      </c>
      <c r="AN433" s="130">
        <v>236789800</v>
      </c>
      <c r="AO433" s="131">
        <f t="shared" si="441"/>
        <v>0.25740441572428646</v>
      </c>
      <c r="AP433" s="131">
        <f t="shared" si="404"/>
        <v>0.64271993853246256</v>
      </c>
      <c r="AQ433" s="125">
        <f t="shared" si="405"/>
        <v>70768.021518230729</v>
      </c>
      <c r="AR433" s="536"/>
      <c r="AS433" s="226" t="s">
        <v>123</v>
      </c>
      <c r="AT433" s="121">
        <v>2038</v>
      </c>
      <c r="AU433" s="130">
        <v>1222</v>
      </c>
      <c r="AV433" s="130">
        <v>92569170</v>
      </c>
      <c r="AW433" s="131">
        <f t="shared" si="442"/>
        <v>0.18951612903225806</v>
      </c>
      <c r="AX433" s="131">
        <f t="shared" si="406"/>
        <v>0.59960745829244355</v>
      </c>
      <c r="AY433" s="130">
        <f t="shared" si="407"/>
        <v>75752.184942716864</v>
      </c>
      <c r="AZ433" s="536"/>
      <c r="BA433" s="226" t="s">
        <v>123</v>
      </c>
      <c r="BB433" s="121">
        <v>573</v>
      </c>
      <c r="BC433" s="130">
        <v>321</v>
      </c>
      <c r="BD433" s="130">
        <v>29295570</v>
      </c>
      <c r="BE433" s="131">
        <f t="shared" si="443"/>
        <v>0.12788844621513945</v>
      </c>
      <c r="BF433" s="131">
        <f t="shared" si="408"/>
        <v>0.56020942408376961</v>
      </c>
      <c r="BG433" s="156">
        <f t="shared" si="409"/>
        <v>91263.457943925227</v>
      </c>
      <c r="BH433" s="536"/>
      <c r="BI433" s="226" t="s">
        <v>123</v>
      </c>
      <c r="BJ433" s="121">
        <f t="shared" si="410"/>
        <v>26146</v>
      </c>
      <c r="BK433" s="130">
        <f t="shared" si="394"/>
        <v>17426</v>
      </c>
      <c r="BL433" s="130">
        <f t="shared" si="395"/>
        <v>1197948370</v>
      </c>
      <c r="BM433" s="131">
        <f t="shared" si="444"/>
        <v>0.26216338197683164</v>
      </c>
      <c r="BN433" s="131">
        <f t="shared" si="411"/>
        <v>0.66648818174864222</v>
      </c>
      <c r="BO433" s="130">
        <f t="shared" si="412"/>
        <v>68744.885228968211</v>
      </c>
      <c r="BP433" s="182"/>
    </row>
    <row r="434" spans="2:68" s="75" customFormat="1">
      <c r="B434" s="546"/>
      <c r="C434" s="549"/>
      <c r="D434" s="536"/>
      <c r="E434" s="226" t="s">
        <v>124</v>
      </c>
      <c r="F434" s="121">
        <v>1</v>
      </c>
      <c r="G434" s="130">
        <v>1</v>
      </c>
      <c r="H434" s="130">
        <v>7880</v>
      </c>
      <c r="I434" s="131">
        <f t="shared" si="437"/>
        <v>3.2258064516129031E-2</v>
      </c>
      <c r="J434" s="131">
        <f t="shared" si="396"/>
        <v>1</v>
      </c>
      <c r="K434" s="156">
        <f t="shared" si="397"/>
        <v>7880</v>
      </c>
      <c r="L434" s="536"/>
      <c r="M434" s="226" t="s">
        <v>124</v>
      </c>
      <c r="N434" s="121">
        <v>15</v>
      </c>
      <c r="O434" s="130">
        <v>9</v>
      </c>
      <c r="P434" s="130">
        <v>871600</v>
      </c>
      <c r="Q434" s="131">
        <f t="shared" si="438"/>
        <v>7.3170731707317069E-2</v>
      </c>
      <c r="R434" s="131">
        <f t="shared" si="398"/>
        <v>0.6</v>
      </c>
      <c r="S434" s="125">
        <f t="shared" si="399"/>
        <v>96844.444444444438</v>
      </c>
      <c r="T434" s="536"/>
      <c r="U434" s="226" t="s">
        <v>124</v>
      </c>
      <c r="V434" s="121">
        <v>1418</v>
      </c>
      <c r="W434" s="130">
        <v>932</v>
      </c>
      <c r="X434" s="130">
        <v>61192360</v>
      </c>
      <c r="Y434" s="131">
        <f t="shared" si="439"/>
        <v>3.9863130881094951E-2</v>
      </c>
      <c r="Z434" s="131">
        <f t="shared" si="400"/>
        <v>0.65726375176304652</v>
      </c>
      <c r="AA434" s="130">
        <f t="shared" si="401"/>
        <v>65657.038626609443</v>
      </c>
      <c r="AB434" s="536"/>
      <c r="AC434" s="226" t="s">
        <v>124</v>
      </c>
      <c r="AD434" s="121">
        <v>1919</v>
      </c>
      <c r="AE434" s="130">
        <v>1261</v>
      </c>
      <c r="AF434" s="130">
        <v>94961320</v>
      </c>
      <c r="AG434" s="131">
        <f t="shared" si="440"/>
        <v>6.0107726774393438E-2</v>
      </c>
      <c r="AH434" s="131">
        <f t="shared" si="402"/>
        <v>0.65711307972902555</v>
      </c>
      <c r="AI434" s="125">
        <f t="shared" si="403"/>
        <v>75306.360031720862</v>
      </c>
      <c r="AJ434" s="536"/>
      <c r="AK434" s="226" t="s">
        <v>124</v>
      </c>
      <c r="AL434" s="121">
        <v>1536</v>
      </c>
      <c r="AM434" s="130">
        <v>991</v>
      </c>
      <c r="AN434" s="130">
        <v>77472690</v>
      </c>
      <c r="AO434" s="131">
        <f t="shared" si="441"/>
        <v>7.623663358719901E-2</v>
      </c>
      <c r="AP434" s="131">
        <f t="shared" si="404"/>
        <v>0.64518229166666663</v>
      </c>
      <c r="AQ434" s="125">
        <f t="shared" si="405"/>
        <v>78176.276488395553</v>
      </c>
      <c r="AR434" s="536"/>
      <c r="AS434" s="226" t="s">
        <v>124</v>
      </c>
      <c r="AT434" s="121">
        <v>948</v>
      </c>
      <c r="AU434" s="130">
        <v>595</v>
      </c>
      <c r="AV434" s="130">
        <v>50572850</v>
      </c>
      <c r="AW434" s="131">
        <f t="shared" si="442"/>
        <v>9.2276674937965264E-2</v>
      </c>
      <c r="AX434" s="131">
        <f t="shared" si="406"/>
        <v>0.62763713080168781</v>
      </c>
      <c r="AY434" s="130">
        <f t="shared" si="407"/>
        <v>84996.386554621844</v>
      </c>
      <c r="AZ434" s="536"/>
      <c r="BA434" s="226" t="s">
        <v>124</v>
      </c>
      <c r="BB434" s="121">
        <v>440</v>
      </c>
      <c r="BC434" s="130">
        <v>275</v>
      </c>
      <c r="BD434" s="130">
        <v>21054930</v>
      </c>
      <c r="BE434" s="131">
        <f t="shared" si="443"/>
        <v>0.10956175298804781</v>
      </c>
      <c r="BF434" s="131">
        <f t="shared" si="408"/>
        <v>0.625</v>
      </c>
      <c r="BG434" s="156">
        <f t="shared" si="409"/>
        <v>76563.381818181821</v>
      </c>
      <c r="BH434" s="536"/>
      <c r="BI434" s="226" t="s">
        <v>124</v>
      </c>
      <c r="BJ434" s="121">
        <f t="shared" si="410"/>
        <v>6277</v>
      </c>
      <c r="BK434" s="130">
        <f t="shared" si="394"/>
        <v>4064</v>
      </c>
      <c r="BL434" s="130">
        <f t="shared" si="395"/>
        <v>306133630</v>
      </c>
      <c r="BM434" s="131">
        <f t="shared" si="444"/>
        <v>6.1140364074018357E-2</v>
      </c>
      <c r="BN434" s="131">
        <f t="shared" si="411"/>
        <v>0.64744304604110248</v>
      </c>
      <c r="BO434" s="130">
        <f t="shared" si="412"/>
        <v>75328.156988188974</v>
      </c>
      <c r="BP434" s="182"/>
    </row>
    <row r="435" spans="2:68" s="75" customFormat="1">
      <c r="B435" s="546"/>
      <c r="C435" s="549"/>
      <c r="D435" s="536"/>
      <c r="E435" s="223" t="s">
        <v>117</v>
      </c>
      <c r="F435" s="121">
        <v>1</v>
      </c>
      <c r="G435" s="130">
        <v>0</v>
      </c>
      <c r="H435" s="130">
        <v>0</v>
      </c>
      <c r="I435" s="131">
        <f t="shared" si="437"/>
        <v>0</v>
      </c>
      <c r="J435" s="131">
        <f t="shared" si="396"/>
        <v>0</v>
      </c>
      <c r="K435" s="156" t="str">
        <f t="shared" si="397"/>
        <v>-</v>
      </c>
      <c r="L435" s="536"/>
      <c r="M435" s="227" t="s">
        <v>117</v>
      </c>
      <c r="N435" s="121">
        <v>9</v>
      </c>
      <c r="O435" s="130">
        <v>5</v>
      </c>
      <c r="P435" s="130">
        <v>453830</v>
      </c>
      <c r="Q435" s="131">
        <f t="shared" si="438"/>
        <v>4.065040650406504E-2</v>
      </c>
      <c r="R435" s="131">
        <f t="shared" si="398"/>
        <v>0.55555555555555558</v>
      </c>
      <c r="S435" s="125">
        <f t="shared" si="399"/>
        <v>90766</v>
      </c>
      <c r="T435" s="536"/>
      <c r="U435" s="227" t="s">
        <v>117</v>
      </c>
      <c r="V435" s="121">
        <v>2211</v>
      </c>
      <c r="W435" s="130">
        <v>1272</v>
      </c>
      <c r="X435" s="130">
        <v>75760850</v>
      </c>
      <c r="Y435" s="131">
        <f t="shared" si="439"/>
        <v>5.4405474764756205E-2</v>
      </c>
      <c r="Z435" s="131">
        <f t="shared" si="400"/>
        <v>0.57530529172320222</v>
      </c>
      <c r="AA435" s="130">
        <f t="shared" si="401"/>
        <v>59560.416666666664</v>
      </c>
      <c r="AB435" s="536"/>
      <c r="AC435" s="227" t="s">
        <v>117</v>
      </c>
      <c r="AD435" s="121">
        <v>1319</v>
      </c>
      <c r="AE435" s="130">
        <v>808</v>
      </c>
      <c r="AF435" s="130">
        <v>60479870</v>
      </c>
      <c r="AG435" s="131">
        <f t="shared" si="440"/>
        <v>3.8514705181371851E-2</v>
      </c>
      <c r="AH435" s="131">
        <f t="shared" si="402"/>
        <v>0.61258529188779376</v>
      </c>
      <c r="AI435" s="125">
        <f t="shared" si="403"/>
        <v>74851.324257425746</v>
      </c>
      <c r="AJ435" s="536"/>
      <c r="AK435" s="227" t="s">
        <v>117</v>
      </c>
      <c r="AL435" s="121">
        <v>665</v>
      </c>
      <c r="AM435" s="130">
        <v>327</v>
      </c>
      <c r="AN435" s="130">
        <v>27041960</v>
      </c>
      <c r="AO435" s="131">
        <f t="shared" si="441"/>
        <v>2.5155781213939535E-2</v>
      </c>
      <c r="AP435" s="131">
        <f t="shared" si="404"/>
        <v>0.49172932330827068</v>
      </c>
      <c r="AQ435" s="125">
        <f t="shared" si="405"/>
        <v>82697.125382262995</v>
      </c>
      <c r="AR435" s="536"/>
      <c r="AS435" s="227" t="s">
        <v>117</v>
      </c>
      <c r="AT435" s="121">
        <v>320</v>
      </c>
      <c r="AU435" s="130">
        <v>148</v>
      </c>
      <c r="AV435" s="130">
        <v>15736240</v>
      </c>
      <c r="AW435" s="131">
        <f t="shared" si="442"/>
        <v>2.295285359801489E-2</v>
      </c>
      <c r="AX435" s="131">
        <f t="shared" si="406"/>
        <v>0.46250000000000002</v>
      </c>
      <c r="AY435" s="130">
        <f t="shared" si="407"/>
        <v>106325.94594594595</v>
      </c>
      <c r="AZ435" s="536"/>
      <c r="BA435" s="227" t="s">
        <v>117</v>
      </c>
      <c r="BB435" s="121">
        <v>149</v>
      </c>
      <c r="BC435" s="130">
        <v>78</v>
      </c>
      <c r="BD435" s="130">
        <v>7146560</v>
      </c>
      <c r="BE435" s="131">
        <f t="shared" si="443"/>
        <v>3.1075697211155377E-2</v>
      </c>
      <c r="BF435" s="131">
        <f t="shared" si="408"/>
        <v>0.52348993288590606</v>
      </c>
      <c r="BG435" s="156">
        <f t="shared" si="409"/>
        <v>91622.564102564109</v>
      </c>
      <c r="BH435" s="536"/>
      <c r="BI435" s="227" t="s">
        <v>117</v>
      </c>
      <c r="BJ435" s="121">
        <f t="shared" si="410"/>
        <v>4674</v>
      </c>
      <c r="BK435" s="130">
        <f t="shared" si="394"/>
        <v>2638</v>
      </c>
      <c r="BL435" s="130">
        <f t="shared" si="395"/>
        <v>186619310</v>
      </c>
      <c r="BM435" s="131">
        <f t="shared" si="444"/>
        <v>3.968707687678652E-2</v>
      </c>
      <c r="BN435" s="131">
        <f t="shared" si="411"/>
        <v>0.56439880188275571</v>
      </c>
      <c r="BO435" s="130">
        <f t="shared" si="412"/>
        <v>70742.725549658833</v>
      </c>
      <c r="BP435" s="182"/>
    </row>
    <row r="436" spans="2:68" s="75" customFormat="1">
      <c r="B436" s="546">
        <v>40</v>
      </c>
      <c r="C436" s="548" t="s">
        <v>40</v>
      </c>
      <c r="D436" s="540">
        <f>BS47</f>
        <v>38</v>
      </c>
      <c r="E436" s="224" t="s">
        <v>104</v>
      </c>
      <c r="F436" s="120">
        <v>24</v>
      </c>
      <c r="G436" s="128">
        <v>15</v>
      </c>
      <c r="H436" s="128">
        <v>861380</v>
      </c>
      <c r="I436" s="129">
        <f>IFERROR(G436/$D$436,"-")</f>
        <v>0.39473684210526316</v>
      </c>
      <c r="J436" s="129">
        <f t="shared" si="396"/>
        <v>0.625</v>
      </c>
      <c r="K436" s="155">
        <f t="shared" si="397"/>
        <v>57425.333333333336</v>
      </c>
      <c r="L436" s="540">
        <f>BT47</f>
        <v>117</v>
      </c>
      <c r="M436" s="224" t="s">
        <v>104</v>
      </c>
      <c r="N436" s="120">
        <v>63</v>
      </c>
      <c r="O436" s="128">
        <v>28</v>
      </c>
      <c r="P436" s="128">
        <v>3123350</v>
      </c>
      <c r="Q436" s="129">
        <f>IFERROR(O436/$L$436,"-")</f>
        <v>0.23931623931623933</v>
      </c>
      <c r="R436" s="129">
        <f t="shared" si="398"/>
        <v>0.44444444444444442</v>
      </c>
      <c r="S436" s="124">
        <f t="shared" si="399"/>
        <v>111548.21428571429</v>
      </c>
      <c r="T436" s="540">
        <f>BU47</f>
        <v>4959</v>
      </c>
      <c r="U436" s="224" t="s">
        <v>104</v>
      </c>
      <c r="V436" s="120">
        <v>2654</v>
      </c>
      <c r="W436" s="128">
        <v>1564</v>
      </c>
      <c r="X436" s="128">
        <v>103134960</v>
      </c>
      <c r="Y436" s="129">
        <f>IFERROR(W436/$T$436,"-")</f>
        <v>0.3153861665658399</v>
      </c>
      <c r="Z436" s="129">
        <f t="shared" si="400"/>
        <v>0.58929917106254714</v>
      </c>
      <c r="AA436" s="128">
        <f t="shared" si="401"/>
        <v>65943.069053708445</v>
      </c>
      <c r="AB436" s="540">
        <f>BV47</f>
        <v>4358</v>
      </c>
      <c r="AC436" s="224" t="s">
        <v>104</v>
      </c>
      <c r="AD436" s="120">
        <v>2503</v>
      </c>
      <c r="AE436" s="128">
        <v>1443</v>
      </c>
      <c r="AF436" s="128">
        <v>110794040</v>
      </c>
      <c r="AG436" s="129">
        <f>IFERROR(AE436/$AB$436,"-")</f>
        <v>0.33111519045433685</v>
      </c>
      <c r="AH436" s="129">
        <f t="shared" si="402"/>
        <v>0.57650819017179389</v>
      </c>
      <c r="AI436" s="124">
        <f t="shared" si="403"/>
        <v>76780.346500346495</v>
      </c>
      <c r="AJ436" s="540">
        <f>BW47</f>
        <v>2850</v>
      </c>
      <c r="AK436" s="224" t="s">
        <v>104</v>
      </c>
      <c r="AL436" s="120">
        <v>1554</v>
      </c>
      <c r="AM436" s="128">
        <v>839</v>
      </c>
      <c r="AN436" s="128">
        <v>62015660</v>
      </c>
      <c r="AO436" s="129">
        <f>IFERROR(AM436/$AJ$436,"-")</f>
        <v>0.2943859649122807</v>
      </c>
      <c r="AP436" s="129">
        <f t="shared" si="404"/>
        <v>0.53989703989703985</v>
      </c>
      <c r="AQ436" s="124">
        <f t="shared" si="405"/>
        <v>73916.162097735403</v>
      </c>
      <c r="AR436" s="540">
        <f>BX47</f>
        <v>1473</v>
      </c>
      <c r="AS436" s="224" t="s">
        <v>104</v>
      </c>
      <c r="AT436" s="120">
        <v>679</v>
      </c>
      <c r="AU436" s="128">
        <v>317</v>
      </c>
      <c r="AV436" s="128">
        <v>22973380</v>
      </c>
      <c r="AW436" s="129">
        <f>IFERROR(AU436/$AR$436,"-")</f>
        <v>0.2152070604209097</v>
      </c>
      <c r="AX436" s="129">
        <f t="shared" si="406"/>
        <v>0.46686303387334316</v>
      </c>
      <c r="AY436" s="128">
        <f t="shared" si="407"/>
        <v>72471.230283911675</v>
      </c>
      <c r="AZ436" s="540">
        <f>BY47</f>
        <v>549</v>
      </c>
      <c r="BA436" s="224" t="s">
        <v>104</v>
      </c>
      <c r="BB436" s="120">
        <v>188</v>
      </c>
      <c r="BC436" s="128">
        <v>74</v>
      </c>
      <c r="BD436" s="128">
        <v>6926470</v>
      </c>
      <c r="BE436" s="129">
        <f>IFERROR(BC436/$AZ$436,"-")</f>
        <v>0.13479052823315119</v>
      </c>
      <c r="BF436" s="129">
        <f t="shared" si="408"/>
        <v>0.39361702127659576</v>
      </c>
      <c r="BG436" s="155">
        <f t="shared" si="409"/>
        <v>93600.945945945947</v>
      </c>
      <c r="BH436" s="540">
        <f>BZ47</f>
        <v>14344</v>
      </c>
      <c r="BI436" s="224" t="s">
        <v>104</v>
      </c>
      <c r="BJ436" s="120">
        <f t="shared" si="410"/>
        <v>7665</v>
      </c>
      <c r="BK436" s="128">
        <f t="shared" si="394"/>
        <v>4280</v>
      </c>
      <c r="BL436" s="128">
        <f t="shared" si="395"/>
        <v>309829240</v>
      </c>
      <c r="BM436" s="129">
        <f>IFERROR(BK436/$BH$436,"-")</f>
        <v>0.29838259899609593</v>
      </c>
      <c r="BN436" s="129">
        <f t="shared" si="411"/>
        <v>0.55838225701239397</v>
      </c>
      <c r="BO436" s="128">
        <f t="shared" si="412"/>
        <v>72390.009345794388</v>
      </c>
      <c r="BP436" s="182"/>
    </row>
    <row r="437" spans="2:68" s="75" customFormat="1">
      <c r="B437" s="546"/>
      <c r="C437" s="549"/>
      <c r="D437" s="536"/>
      <c r="E437" s="225" t="s">
        <v>136</v>
      </c>
      <c r="F437" s="121">
        <v>15</v>
      </c>
      <c r="G437" s="130">
        <v>11</v>
      </c>
      <c r="H437" s="130">
        <v>623200</v>
      </c>
      <c r="I437" s="131">
        <f t="shared" ref="I437:I446" si="445">IFERROR(G437/$D$436,"-")</f>
        <v>0.28947368421052633</v>
      </c>
      <c r="J437" s="131">
        <f t="shared" si="396"/>
        <v>0.73333333333333328</v>
      </c>
      <c r="K437" s="156">
        <f t="shared" si="397"/>
        <v>56654.545454545456</v>
      </c>
      <c r="L437" s="536"/>
      <c r="M437" s="225" t="s">
        <v>136</v>
      </c>
      <c r="N437" s="121">
        <v>56</v>
      </c>
      <c r="O437" s="130">
        <v>27</v>
      </c>
      <c r="P437" s="130">
        <v>2596270</v>
      </c>
      <c r="Q437" s="131">
        <f t="shared" ref="Q437:Q446" si="446">IFERROR(O437/$L$436,"-")</f>
        <v>0.23076923076923078</v>
      </c>
      <c r="R437" s="131">
        <f t="shared" si="398"/>
        <v>0.48214285714285715</v>
      </c>
      <c r="S437" s="125">
        <f t="shared" si="399"/>
        <v>96158.148148148146</v>
      </c>
      <c r="T437" s="536"/>
      <c r="U437" s="225" t="s">
        <v>136</v>
      </c>
      <c r="V437" s="121">
        <v>2202</v>
      </c>
      <c r="W437" s="130">
        <v>1333</v>
      </c>
      <c r="X437" s="130">
        <v>85792860</v>
      </c>
      <c r="Y437" s="131">
        <f t="shared" ref="Y437:Y446" si="447">IFERROR(W437/$T$436,"-")</f>
        <v>0.26880419439403108</v>
      </c>
      <c r="Z437" s="131">
        <f t="shared" si="400"/>
        <v>0.60535876475930972</v>
      </c>
      <c r="AA437" s="130">
        <f t="shared" si="401"/>
        <v>64360.73518379595</v>
      </c>
      <c r="AB437" s="536"/>
      <c r="AC437" s="225" t="s">
        <v>136</v>
      </c>
      <c r="AD437" s="121">
        <v>1983</v>
      </c>
      <c r="AE437" s="130">
        <v>1177</v>
      </c>
      <c r="AF437" s="130">
        <v>84010240</v>
      </c>
      <c r="AG437" s="131">
        <f t="shared" ref="AG437:AG446" si="448">IFERROR(AE437/$AB$436,"-")</f>
        <v>0.2700780174391923</v>
      </c>
      <c r="AH437" s="131">
        <f t="shared" si="402"/>
        <v>0.59354513363590522</v>
      </c>
      <c r="AI437" s="125">
        <f t="shared" si="403"/>
        <v>71376.584536958369</v>
      </c>
      <c r="AJ437" s="536"/>
      <c r="AK437" s="225" t="s">
        <v>136</v>
      </c>
      <c r="AL437" s="121">
        <v>1152</v>
      </c>
      <c r="AM437" s="130">
        <v>621</v>
      </c>
      <c r="AN437" s="130">
        <v>48115850</v>
      </c>
      <c r="AO437" s="131">
        <f t="shared" ref="AO437:AO446" si="449">IFERROR(AM437/$AJ$436,"-")</f>
        <v>0.21789473684210525</v>
      </c>
      <c r="AP437" s="131">
        <f t="shared" si="404"/>
        <v>0.5390625</v>
      </c>
      <c r="AQ437" s="125">
        <f t="shared" si="405"/>
        <v>77481.239935587757</v>
      </c>
      <c r="AR437" s="536"/>
      <c r="AS437" s="225" t="s">
        <v>136</v>
      </c>
      <c r="AT437" s="121">
        <v>472</v>
      </c>
      <c r="AU437" s="130">
        <v>209</v>
      </c>
      <c r="AV437" s="130">
        <v>13468370</v>
      </c>
      <c r="AW437" s="131">
        <f t="shared" ref="AW437:AW446" si="450">IFERROR(AU437/$AR$436,"-")</f>
        <v>0.14188730482009504</v>
      </c>
      <c r="AX437" s="131">
        <f t="shared" si="406"/>
        <v>0.44279661016949151</v>
      </c>
      <c r="AY437" s="130">
        <f t="shared" si="407"/>
        <v>64441.961722488035</v>
      </c>
      <c r="AZ437" s="536"/>
      <c r="BA437" s="225" t="s">
        <v>136</v>
      </c>
      <c r="BB437" s="121">
        <v>127</v>
      </c>
      <c r="BC437" s="130">
        <v>40</v>
      </c>
      <c r="BD437" s="130">
        <v>2940260</v>
      </c>
      <c r="BE437" s="131">
        <f t="shared" ref="BE437:BE446" si="451">IFERROR(BC437/$AZ$436,"-")</f>
        <v>7.2859744990892539E-2</v>
      </c>
      <c r="BF437" s="131">
        <f t="shared" si="408"/>
        <v>0.31496062992125984</v>
      </c>
      <c r="BG437" s="156">
        <f t="shared" si="409"/>
        <v>73506.5</v>
      </c>
      <c r="BH437" s="536"/>
      <c r="BI437" s="225" t="s">
        <v>136</v>
      </c>
      <c r="BJ437" s="121">
        <f t="shared" si="410"/>
        <v>6007</v>
      </c>
      <c r="BK437" s="130">
        <f t="shared" si="394"/>
        <v>3418</v>
      </c>
      <c r="BL437" s="130">
        <f t="shared" si="395"/>
        <v>237547050</v>
      </c>
      <c r="BM437" s="131">
        <f t="shared" ref="BM437:BM446" si="452">IFERROR(BK437/$BH$436,"-")</f>
        <v>0.23828778583379812</v>
      </c>
      <c r="BN437" s="131">
        <f t="shared" si="411"/>
        <v>0.56900283003162977</v>
      </c>
      <c r="BO437" s="130">
        <f t="shared" si="412"/>
        <v>69498.844353423061</v>
      </c>
      <c r="BP437" s="182"/>
    </row>
    <row r="438" spans="2:68" s="75" customFormat="1">
      <c r="B438" s="546"/>
      <c r="C438" s="549"/>
      <c r="D438" s="536"/>
      <c r="E438" s="226" t="s">
        <v>103</v>
      </c>
      <c r="F438" s="121">
        <v>22</v>
      </c>
      <c r="G438" s="130">
        <v>17</v>
      </c>
      <c r="H438" s="130">
        <v>973910</v>
      </c>
      <c r="I438" s="131">
        <f t="shared" si="445"/>
        <v>0.44736842105263158</v>
      </c>
      <c r="J438" s="131">
        <f t="shared" si="396"/>
        <v>0.77272727272727271</v>
      </c>
      <c r="K438" s="156">
        <f t="shared" si="397"/>
        <v>57288.823529411762</v>
      </c>
      <c r="L438" s="536"/>
      <c r="M438" s="226" t="s">
        <v>103</v>
      </c>
      <c r="N438" s="121">
        <v>66</v>
      </c>
      <c r="O438" s="130">
        <v>34</v>
      </c>
      <c r="P438" s="130">
        <v>3210370</v>
      </c>
      <c r="Q438" s="131">
        <f t="shared" si="446"/>
        <v>0.29059829059829062</v>
      </c>
      <c r="R438" s="131">
        <f t="shared" si="398"/>
        <v>0.51515151515151514</v>
      </c>
      <c r="S438" s="125">
        <f t="shared" si="399"/>
        <v>94422.647058823524</v>
      </c>
      <c r="T438" s="536"/>
      <c r="U438" s="226" t="s">
        <v>103</v>
      </c>
      <c r="V438" s="121">
        <v>3254</v>
      </c>
      <c r="W438" s="130">
        <v>1892</v>
      </c>
      <c r="X438" s="130">
        <v>123375440</v>
      </c>
      <c r="Y438" s="131">
        <f t="shared" si="447"/>
        <v>0.38152853397862474</v>
      </c>
      <c r="Z438" s="131">
        <f t="shared" si="400"/>
        <v>0.58143822987092808</v>
      </c>
      <c r="AA438" s="130">
        <f t="shared" si="401"/>
        <v>65209.006342494715</v>
      </c>
      <c r="AB438" s="536"/>
      <c r="AC438" s="226" t="s">
        <v>103</v>
      </c>
      <c r="AD438" s="121">
        <v>3070</v>
      </c>
      <c r="AE438" s="130">
        <v>1761</v>
      </c>
      <c r="AF438" s="130">
        <v>131288180</v>
      </c>
      <c r="AG438" s="131">
        <f t="shared" si="448"/>
        <v>0.40408444240477281</v>
      </c>
      <c r="AH438" s="131">
        <f t="shared" si="402"/>
        <v>0.57361563517915315</v>
      </c>
      <c r="AI438" s="125">
        <f t="shared" si="403"/>
        <v>74553.197047132315</v>
      </c>
      <c r="AJ438" s="536"/>
      <c r="AK438" s="226" t="s">
        <v>103</v>
      </c>
      <c r="AL438" s="121">
        <v>2004</v>
      </c>
      <c r="AM438" s="130">
        <v>1060</v>
      </c>
      <c r="AN438" s="130">
        <v>80677560</v>
      </c>
      <c r="AO438" s="131">
        <f t="shared" si="449"/>
        <v>0.3719298245614035</v>
      </c>
      <c r="AP438" s="131">
        <f t="shared" si="404"/>
        <v>0.52894211576846306</v>
      </c>
      <c r="AQ438" s="125">
        <f t="shared" si="405"/>
        <v>76110.905660377364</v>
      </c>
      <c r="AR438" s="536"/>
      <c r="AS438" s="226" t="s">
        <v>103</v>
      </c>
      <c r="AT438" s="121">
        <v>988</v>
      </c>
      <c r="AU438" s="130">
        <v>448</v>
      </c>
      <c r="AV438" s="130">
        <v>35100630</v>
      </c>
      <c r="AW438" s="131">
        <f t="shared" si="450"/>
        <v>0.30414120841819414</v>
      </c>
      <c r="AX438" s="131">
        <f t="shared" si="406"/>
        <v>0.45344129554655871</v>
      </c>
      <c r="AY438" s="130">
        <f t="shared" si="407"/>
        <v>78349.62053571429</v>
      </c>
      <c r="AZ438" s="536"/>
      <c r="BA438" s="226" t="s">
        <v>103</v>
      </c>
      <c r="BB438" s="121">
        <v>308</v>
      </c>
      <c r="BC438" s="130">
        <v>109</v>
      </c>
      <c r="BD438" s="130">
        <v>9634160</v>
      </c>
      <c r="BE438" s="131">
        <f t="shared" si="451"/>
        <v>0.19854280510018216</v>
      </c>
      <c r="BF438" s="131">
        <f t="shared" si="408"/>
        <v>0.35389610389610388</v>
      </c>
      <c r="BG438" s="156">
        <f t="shared" si="409"/>
        <v>88386.788990825691</v>
      </c>
      <c r="BH438" s="536"/>
      <c r="BI438" s="226" t="s">
        <v>103</v>
      </c>
      <c r="BJ438" s="121">
        <f t="shared" si="410"/>
        <v>9712</v>
      </c>
      <c r="BK438" s="130">
        <f t="shared" si="394"/>
        <v>5321</v>
      </c>
      <c r="BL438" s="130">
        <f t="shared" si="395"/>
        <v>384260250</v>
      </c>
      <c r="BM438" s="131">
        <f t="shared" si="452"/>
        <v>0.37095649749023984</v>
      </c>
      <c r="BN438" s="131">
        <f t="shared" si="411"/>
        <v>0.54787891268533773</v>
      </c>
      <c r="BO438" s="130">
        <f t="shared" si="412"/>
        <v>72215.795903025748</v>
      </c>
      <c r="BP438" s="182"/>
    </row>
    <row r="439" spans="2:68" s="75" customFormat="1">
      <c r="B439" s="546"/>
      <c r="C439" s="549"/>
      <c r="D439" s="536"/>
      <c r="E439" s="226" t="s">
        <v>106</v>
      </c>
      <c r="F439" s="121">
        <v>10</v>
      </c>
      <c r="G439" s="130">
        <v>7</v>
      </c>
      <c r="H439" s="130">
        <v>509060</v>
      </c>
      <c r="I439" s="131">
        <f t="shared" si="445"/>
        <v>0.18421052631578946</v>
      </c>
      <c r="J439" s="131">
        <f t="shared" si="396"/>
        <v>0.7</v>
      </c>
      <c r="K439" s="156">
        <f t="shared" si="397"/>
        <v>72722.857142857145</v>
      </c>
      <c r="L439" s="536"/>
      <c r="M439" s="226" t="s">
        <v>106</v>
      </c>
      <c r="N439" s="121">
        <v>30</v>
      </c>
      <c r="O439" s="130">
        <v>13</v>
      </c>
      <c r="P439" s="130">
        <v>1079920</v>
      </c>
      <c r="Q439" s="131">
        <f t="shared" si="446"/>
        <v>0.1111111111111111</v>
      </c>
      <c r="R439" s="131">
        <f t="shared" si="398"/>
        <v>0.43333333333333335</v>
      </c>
      <c r="S439" s="125">
        <f t="shared" si="399"/>
        <v>83070.769230769234</v>
      </c>
      <c r="T439" s="536"/>
      <c r="U439" s="226" t="s">
        <v>106</v>
      </c>
      <c r="V439" s="121">
        <v>972</v>
      </c>
      <c r="W439" s="130">
        <v>575</v>
      </c>
      <c r="X439" s="130">
        <v>39613960</v>
      </c>
      <c r="Y439" s="131">
        <f t="shared" si="447"/>
        <v>0.11595079653155878</v>
      </c>
      <c r="Z439" s="131">
        <f t="shared" si="400"/>
        <v>0.59156378600823045</v>
      </c>
      <c r="AA439" s="130">
        <f t="shared" si="401"/>
        <v>68893.843478260867</v>
      </c>
      <c r="AB439" s="536"/>
      <c r="AC439" s="226" t="s">
        <v>106</v>
      </c>
      <c r="AD439" s="121">
        <v>1074</v>
      </c>
      <c r="AE439" s="130">
        <v>638</v>
      </c>
      <c r="AF439" s="130">
        <v>49482410</v>
      </c>
      <c r="AG439" s="131">
        <f t="shared" si="448"/>
        <v>0.14639743001376779</v>
      </c>
      <c r="AH439" s="131">
        <f t="shared" si="402"/>
        <v>0.5940409683426443</v>
      </c>
      <c r="AI439" s="125">
        <f t="shared" si="403"/>
        <v>77558.636363636368</v>
      </c>
      <c r="AJ439" s="536"/>
      <c r="AK439" s="226" t="s">
        <v>106</v>
      </c>
      <c r="AL439" s="121">
        <v>737</v>
      </c>
      <c r="AM439" s="130">
        <v>401</v>
      </c>
      <c r="AN439" s="130">
        <v>29034780</v>
      </c>
      <c r="AO439" s="131">
        <f t="shared" si="449"/>
        <v>0.14070175438596491</v>
      </c>
      <c r="AP439" s="131">
        <f t="shared" si="404"/>
        <v>0.54409769335142466</v>
      </c>
      <c r="AQ439" s="125">
        <f t="shared" si="405"/>
        <v>72405.935162094756</v>
      </c>
      <c r="AR439" s="536"/>
      <c r="AS439" s="226" t="s">
        <v>106</v>
      </c>
      <c r="AT439" s="121">
        <v>401</v>
      </c>
      <c r="AU439" s="130">
        <v>188</v>
      </c>
      <c r="AV439" s="130">
        <v>15088270</v>
      </c>
      <c r="AW439" s="131">
        <f t="shared" si="450"/>
        <v>0.12763068567549218</v>
      </c>
      <c r="AX439" s="131">
        <f t="shared" si="406"/>
        <v>0.46882793017456359</v>
      </c>
      <c r="AY439" s="130">
        <f t="shared" si="407"/>
        <v>80256.755319148942</v>
      </c>
      <c r="AZ439" s="536"/>
      <c r="BA439" s="226" t="s">
        <v>106</v>
      </c>
      <c r="BB439" s="121">
        <v>132</v>
      </c>
      <c r="BC439" s="130">
        <v>54</v>
      </c>
      <c r="BD439" s="130">
        <v>5024670</v>
      </c>
      <c r="BE439" s="131">
        <f t="shared" si="451"/>
        <v>9.8360655737704916E-2</v>
      </c>
      <c r="BF439" s="131">
        <f t="shared" si="408"/>
        <v>0.40909090909090912</v>
      </c>
      <c r="BG439" s="156">
        <f t="shared" si="409"/>
        <v>93049.444444444438</v>
      </c>
      <c r="BH439" s="536"/>
      <c r="BI439" s="226" t="s">
        <v>106</v>
      </c>
      <c r="BJ439" s="121">
        <f t="shared" si="410"/>
        <v>3356</v>
      </c>
      <c r="BK439" s="130">
        <f t="shared" si="394"/>
        <v>1876</v>
      </c>
      <c r="BL439" s="130">
        <f t="shared" si="395"/>
        <v>139833070</v>
      </c>
      <c r="BM439" s="131">
        <f t="shared" si="452"/>
        <v>0.13078639152258784</v>
      </c>
      <c r="BN439" s="131">
        <f t="shared" si="411"/>
        <v>0.55899880810488678</v>
      </c>
      <c r="BO439" s="130">
        <f t="shared" si="412"/>
        <v>74537.883795309172</v>
      </c>
      <c r="BP439" s="182"/>
    </row>
    <row r="440" spans="2:68" s="75" customFormat="1">
      <c r="B440" s="546"/>
      <c r="C440" s="549"/>
      <c r="D440" s="536"/>
      <c r="E440" s="226" t="s">
        <v>119</v>
      </c>
      <c r="F440" s="121">
        <v>10</v>
      </c>
      <c r="G440" s="130">
        <v>4</v>
      </c>
      <c r="H440" s="130">
        <v>61580</v>
      </c>
      <c r="I440" s="131">
        <f t="shared" si="445"/>
        <v>0.10526315789473684</v>
      </c>
      <c r="J440" s="131">
        <f t="shared" si="396"/>
        <v>0.4</v>
      </c>
      <c r="K440" s="156">
        <f t="shared" si="397"/>
        <v>15395</v>
      </c>
      <c r="L440" s="536"/>
      <c r="M440" s="226" t="s">
        <v>119</v>
      </c>
      <c r="N440" s="121">
        <v>36</v>
      </c>
      <c r="O440" s="130">
        <v>18</v>
      </c>
      <c r="P440" s="130">
        <v>1922880</v>
      </c>
      <c r="Q440" s="131">
        <f t="shared" si="446"/>
        <v>0.15384615384615385</v>
      </c>
      <c r="R440" s="131">
        <f t="shared" si="398"/>
        <v>0.5</v>
      </c>
      <c r="S440" s="125">
        <f t="shared" si="399"/>
        <v>106826.66666666667</v>
      </c>
      <c r="T440" s="536"/>
      <c r="U440" s="226" t="s">
        <v>119</v>
      </c>
      <c r="V440" s="121">
        <v>923</v>
      </c>
      <c r="W440" s="130">
        <v>546</v>
      </c>
      <c r="X440" s="130">
        <v>37310360</v>
      </c>
      <c r="Y440" s="131">
        <f t="shared" si="447"/>
        <v>0.11010284331518451</v>
      </c>
      <c r="Z440" s="131">
        <f t="shared" si="400"/>
        <v>0.59154929577464788</v>
      </c>
      <c r="AA440" s="130">
        <f t="shared" si="401"/>
        <v>68333.992673992674</v>
      </c>
      <c r="AB440" s="536"/>
      <c r="AC440" s="226" t="s">
        <v>119</v>
      </c>
      <c r="AD440" s="121">
        <v>1094</v>
      </c>
      <c r="AE440" s="130">
        <v>619</v>
      </c>
      <c r="AF440" s="130">
        <v>48698290</v>
      </c>
      <c r="AG440" s="131">
        <f t="shared" si="448"/>
        <v>0.14203763194125746</v>
      </c>
      <c r="AH440" s="131">
        <f t="shared" si="402"/>
        <v>0.56581352833638021</v>
      </c>
      <c r="AI440" s="125">
        <f t="shared" si="403"/>
        <v>78672.52019386107</v>
      </c>
      <c r="AJ440" s="536"/>
      <c r="AK440" s="226" t="s">
        <v>119</v>
      </c>
      <c r="AL440" s="121">
        <v>802</v>
      </c>
      <c r="AM440" s="130">
        <v>408</v>
      </c>
      <c r="AN440" s="130">
        <v>31882710</v>
      </c>
      <c r="AO440" s="131">
        <f t="shared" si="449"/>
        <v>0.1431578947368421</v>
      </c>
      <c r="AP440" s="131">
        <f t="shared" si="404"/>
        <v>0.50872817955112215</v>
      </c>
      <c r="AQ440" s="125">
        <f t="shared" si="405"/>
        <v>78143.897058823524</v>
      </c>
      <c r="AR440" s="536"/>
      <c r="AS440" s="226" t="s">
        <v>119</v>
      </c>
      <c r="AT440" s="121">
        <v>385</v>
      </c>
      <c r="AU440" s="130">
        <v>169</v>
      </c>
      <c r="AV440" s="130">
        <v>13220150</v>
      </c>
      <c r="AW440" s="131">
        <f t="shared" si="450"/>
        <v>0.11473183978275628</v>
      </c>
      <c r="AX440" s="131">
        <f t="shared" si="406"/>
        <v>0.43896103896103894</v>
      </c>
      <c r="AY440" s="130">
        <f t="shared" si="407"/>
        <v>78225.73964497041</v>
      </c>
      <c r="AZ440" s="536"/>
      <c r="BA440" s="226" t="s">
        <v>119</v>
      </c>
      <c r="BB440" s="121">
        <v>126</v>
      </c>
      <c r="BC440" s="130">
        <v>39</v>
      </c>
      <c r="BD440" s="130">
        <v>3999170</v>
      </c>
      <c r="BE440" s="131">
        <f t="shared" si="451"/>
        <v>7.1038251366120214E-2</v>
      </c>
      <c r="BF440" s="131">
        <f t="shared" si="408"/>
        <v>0.30952380952380953</v>
      </c>
      <c r="BG440" s="156">
        <f t="shared" si="409"/>
        <v>102542.82051282052</v>
      </c>
      <c r="BH440" s="536"/>
      <c r="BI440" s="226" t="s">
        <v>119</v>
      </c>
      <c r="BJ440" s="121">
        <f t="shared" si="410"/>
        <v>3376</v>
      </c>
      <c r="BK440" s="130">
        <f t="shared" si="394"/>
        <v>1803</v>
      </c>
      <c r="BL440" s="130">
        <f t="shared" si="395"/>
        <v>137095140</v>
      </c>
      <c r="BM440" s="131">
        <f t="shared" si="452"/>
        <v>0.12569715560513106</v>
      </c>
      <c r="BN440" s="131">
        <f t="shared" si="411"/>
        <v>0.53406398104265407</v>
      </c>
      <c r="BO440" s="130">
        <f t="shared" si="412"/>
        <v>76037.237936772042</v>
      </c>
      <c r="BP440" s="182"/>
    </row>
    <row r="441" spans="2:68" s="75" customFormat="1">
      <c r="B441" s="546"/>
      <c r="C441" s="549"/>
      <c r="D441" s="536"/>
      <c r="E441" s="226" t="s">
        <v>120</v>
      </c>
      <c r="F441" s="121">
        <v>5</v>
      </c>
      <c r="G441" s="130">
        <v>3</v>
      </c>
      <c r="H441" s="130">
        <v>61580</v>
      </c>
      <c r="I441" s="131">
        <f t="shared" si="445"/>
        <v>7.8947368421052627E-2</v>
      </c>
      <c r="J441" s="131">
        <f t="shared" si="396"/>
        <v>0.6</v>
      </c>
      <c r="K441" s="156">
        <f t="shared" si="397"/>
        <v>20526.666666666668</v>
      </c>
      <c r="L441" s="536"/>
      <c r="M441" s="226" t="s">
        <v>120</v>
      </c>
      <c r="N441" s="121">
        <v>24</v>
      </c>
      <c r="O441" s="130">
        <v>12</v>
      </c>
      <c r="P441" s="130">
        <v>761060</v>
      </c>
      <c r="Q441" s="131">
        <f t="shared" si="446"/>
        <v>0.10256410256410256</v>
      </c>
      <c r="R441" s="131">
        <f t="shared" si="398"/>
        <v>0.5</v>
      </c>
      <c r="S441" s="125">
        <f t="shared" si="399"/>
        <v>63421.666666666664</v>
      </c>
      <c r="T441" s="536"/>
      <c r="U441" s="226" t="s">
        <v>120</v>
      </c>
      <c r="V441" s="121">
        <v>500</v>
      </c>
      <c r="W441" s="130">
        <v>317</v>
      </c>
      <c r="X441" s="130">
        <v>22264910</v>
      </c>
      <c r="Y441" s="131">
        <f t="shared" si="447"/>
        <v>6.3924178261746317E-2</v>
      </c>
      <c r="Z441" s="131">
        <f t="shared" si="400"/>
        <v>0.63400000000000001</v>
      </c>
      <c r="AA441" s="130">
        <f t="shared" si="401"/>
        <v>70236.309148264991</v>
      </c>
      <c r="AB441" s="536"/>
      <c r="AC441" s="226" t="s">
        <v>120</v>
      </c>
      <c r="AD441" s="121">
        <v>531</v>
      </c>
      <c r="AE441" s="130">
        <v>324</v>
      </c>
      <c r="AF441" s="130">
        <v>24289140</v>
      </c>
      <c r="AG441" s="131">
        <f t="shared" si="448"/>
        <v>7.4346030289123455E-2</v>
      </c>
      <c r="AH441" s="131">
        <f t="shared" si="402"/>
        <v>0.61016949152542377</v>
      </c>
      <c r="AI441" s="125">
        <f t="shared" si="403"/>
        <v>74966.481481481474</v>
      </c>
      <c r="AJ441" s="536"/>
      <c r="AK441" s="226" t="s">
        <v>120</v>
      </c>
      <c r="AL441" s="121">
        <v>321</v>
      </c>
      <c r="AM441" s="130">
        <v>187</v>
      </c>
      <c r="AN441" s="130">
        <v>12707710</v>
      </c>
      <c r="AO441" s="131">
        <f t="shared" si="449"/>
        <v>6.5614035087719305E-2</v>
      </c>
      <c r="AP441" s="131">
        <f t="shared" si="404"/>
        <v>0.58255451713395634</v>
      </c>
      <c r="AQ441" s="125">
        <f t="shared" si="405"/>
        <v>67955.668449197867</v>
      </c>
      <c r="AR441" s="536"/>
      <c r="AS441" s="226" t="s">
        <v>120</v>
      </c>
      <c r="AT441" s="121">
        <v>129</v>
      </c>
      <c r="AU441" s="130">
        <v>68</v>
      </c>
      <c r="AV441" s="130">
        <v>3676120</v>
      </c>
      <c r="AW441" s="131">
        <f t="shared" si="450"/>
        <v>4.6164290563475902E-2</v>
      </c>
      <c r="AX441" s="131">
        <f t="shared" si="406"/>
        <v>0.52713178294573648</v>
      </c>
      <c r="AY441" s="130">
        <f t="shared" si="407"/>
        <v>54060.588235294119</v>
      </c>
      <c r="AZ441" s="536"/>
      <c r="BA441" s="226" t="s">
        <v>120</v>
      </c>
      <c r="BB441" s="121">
        <v>26</v>
      </c>
      <c r="BC441" s="130">
        <v>9</v>
      </c>
      <c r="BD441" s="130">
        <v>839990</v>
      </c>
      <c r="BE441" s="131">
        <f t="shared" si="451"/>
        <v>1.6393442622950821E-2</v>
      </c>
      <c r="BF441" s="131">
        <f t="shared" si="408"/>
        <v>0.34615384615384615</v>
      </c>
      <c r="BG441" s="156">
        <f t="shared" si="409"/>
        <v>93332.222222222219</v>
      </c>
      <c r="BH441" s="536"/>
      <c r="BI441" s="226" t="s">
        <v>120</v>
      </c>
      <c r="BJ441" s="121">
        <f t="shared" si="410"/>
        <v>1536</v>
      </c>
      <c r="BK441" s="130">
        <f t="shared" si="394"/>
        <v>920</v>
      </c>
      <c r="BL441" s="130">
        <f t="shared" si="395"/>
        <v>64600510</v>
      </c>
      <c r="BM441" s="131">
        <f t="shared" si="452"/>
        <v>6.4138315672058008E-2</v>
      </c>
      <c r="BN441" s="131">
        <f t="shared" si="411"/>
        <v>0.59895833333333337</v>
      </c>
      <c r="BO441" s="130">
        <f t="shared" si="412"/>
        <v>70217.945652173919</v>
      </c>
      <c r="BP441" s="182"/>
    </row>
    <row r="442" spans="2:68" s="75" customFormat="1">
      <c r="B442" s="546"/>
      <c r="C442" s="549"/>
      <c r="D442" s="536"/>
      <c r="E442" s="226" t="s">
        <v>121</v>
      </c>
      <c r="F442" s="121">
        <v>7</v>
      </c>
      <c r="G442" s="130">
        <v>3</v>
      </c>
      <c r="H442" s="130">
        <v>48730</v>
      </c>
      <c r="I442" s="131">
        <f t="shared" si="445"/>
        <v>7.8947368421052627E-2</v>
      </c>
      <c r="J442" s="131">
        <f t="shared" si="396"/>
        <v>0.42857142857142855</v>
      </c>
      <c r="K442" s="156">
        <f t="shared" si="397"/>
        <v>16243.333333333334</v>
      </c>
      <c r="L442" s="536"/>
      <c r="M442" s="226" t="s">
        <v>121</v>
      </c>
      <c r="N442" s="121">
        <v>16</v>
      </c>
      <c r="O442" s="130">
        <v>7</v>
      </c>
      <c r="P442" s="130">
        <v>488470</v>
      </c>
      <c r="Q442" s="131">
        <f t="shared" si="446"/>
        <v>5.9829059829059832E-2</v>
      </c>
      <c r="R442" s="131">
        <f t="shared" si="398"/>
        <v>0.4375</v>
      </c>
      <c r="S442" s="125">
        <f t="shared" si="399"/>
        <v>69781.428571428565</v>
      </c>
      <c r="T442" s="536"/>
      <c r="U442" s="226" t="s">
        <v>121</v>
      </c>
      <c r="V442" s="121">
        <v>436</v>
      </c>
      <c r="W442" s="130">
        <v>248</v>
      </c>
      <c r="X442" s="130">
        <v>15944900</v>
      </c>
      <c r="Y442" s="131">
        <f t="shared" si="447"/>
        <v>5.0010082677959269E-2</v>
      </c>
      <c r="Z442" s="131">
        <f t="shared" si="400"/>
        <v>0.56880733944954132</v>
      </c>
      <c r="AA442" s="130">
        <f t="shared" si="401"/>
        <v>64293.951612903227</v>
      </c>
      <c r="AB442" s="536"/>
      <c r="AC442" s="226" t="s">
        <v>121</v>
      </c>
      <c r="AD442" s="121">
        <v>519</v>
      </c>
      <c r="AE442" s="130">
        <v>275</v>
      </c>
      <c r="AF442" s="130">
        <v>20097770</v>
      </c>
      <c r="AG442" s="131">
        <f t="shared" si="448"/>
        <v>6.3102340523175773E-2</v>
      </c>
      <c r="AH442" s="131">
        <f t="shared" si="402"/>
        <v>0.52986512524084783</v>
      </c>
      <c r="AI442" s="125">
        <f t="shared" si="403"/>
        <v>73082.8</v>
      </c>
      <c r="AJ442" s="536"/>
      <c r="AK442" s="226" t="s">
        <v>121</v>
      </c>
      <c r="AL442" s="121">
        <v>457</v>
      </c>
      <c r="AM442" s="130">
        <v>241</v>
      </c>
      <c r="AN442" s="130">
        <v>17760440</v>
      </c>
      <c r="AO442" s="131">
        <f t="shared" si="449"/>
        <v>8.4561403508771935E-2</v>
      </c>
      <c r="AP442" s="131">
        <f t="shared" si="404"/>
        <v>0.52735229759299784</v>
      </c>
      <c r="AQ442" s="125">
        <f t="shared" si="405"/>
        <v>73694.771784232362</v>
      </c>
      <c r="AR442" s="536"/>
      <c r="AS442" s="226" t="s">
        <v>121</v>
      </c>
      <c r="AT442" s="121">
        <v>257</v>
      </c>
      <c r="AU442" s="130">
        <v>119</v>
      </c>
      <c r="AV442" s="130">
        <v>7373080</v>
      </c>
      <c r="AW442" s="131">
        <f t="shared" si="450"/>
        <v>8.0787508486082821E-2</v>
      </c>
      <c r="AX442" s="131">
        <f t="shared" si="406"/>
        <v>0.46303501945525294</v>
      </c>
      <c r="AY442" s="130">
        <f t="shared" si="407"/>
        <v>61958.655462184877</v>
      </c>
      <c r="AZ442" s="536"/>
      <c r="BA442" s="226" t="s">
        <v>121</v>
      </c>
      <c r="BB442" s="121">
        <v>85</v>
      </c>
      <c r="BC442" s="130">
        <v>36</v>
      </c>
      <c r="BD442" s="130">
        <v>3137310</v>
      </c>
      <c r="BE442" s="131">
        <f t="shared" si="451"/>
        <v>6.5573770491803282E-2</v>
      </c>
      <c r="BF442" s="131">
        <f t="shared" si="408"/>
        <v>0.42352941176470588</v>
      </c>
      <c r="BG442" s="156">
        <f t="shared" si="409"/>
        <v>87147.5</v>
      </c>
      <c r="BH442" s="536"/>
      <c r="BI442" s="226" t="s">
        <v>121</v>
      </c>
      <c r="BJ442" s="121">
        <f t="shared" si="410"/>
        <v>1777</v>
      </c>
      <c r="BK442" s="130">
        <f t="shared" si="394"/>
        <v>929</v>
      </c>
      <c r="BL442" s="130">
        <f t="shared" si="395"/>
        <v>64850700</v>
      </c>
      <c r="BM442" s="131">
        <f t="shared" si="452"/>
        <v>6.4765755716675963E-2</v>
      </c>
      <c r="BN442" s="131">
        <f t="shared" si="411"/>
        <v>0.52279122115925714</v>
      </c>
      <c r="BO442" s="130">
        <f t="shared" si="412"/>
        <v>69806.996770721205</v>
      </c>
      <c r="BP442" s="182"/>
    </row>
    <row r="443" spans="2:68" s="75" customFormat="1">
      <c r="B443" s="546"/>
      <c r="C443" s="549"/>
      <c r="D443" s="536"/>
      <c r="E443" s="226" t="s">
        <v>122</v>
      </c>
      <c r="F443" s="121">
        <v>6</v>
      </c>
      <c r="G443" s="130">
        <v>2</v>
      </c>
      <c r="H443" s="130">
        <v>69200</v>
      </c>
      <c r="I443" s="131">
        <f t="shared" si="445"/>
        <v>5.2631578947368418E-2</v>
      </c>
      <c r="J443" s="131">
        <f t="shared" si="396"/>
        <v>0.33333333333333331</v>
      </c>
      <c r="K443" s="156">
        <f t="shared" si="397"/>
        <v>34600</v>
      </c>
      <c r="L443" s="536"/>
      <c r="M443" s="226" t="s">
        <v>122</v>
      </c>
      <c r="N443" s="121">
        <v>9</v>
      </c>
      <c r="O443" s="130">
        <v>3</v>
      </c>
      <c r="P443" s="130">
        <v>198580</v>
      </c>
      <c r="Q443" s="131">
        <f t="shared" si="446"/>
        <v>2.564102564102564E-2</v>
      </c>
      <c r="R443" s="131">
        <f t="shared" si="398"/>
        <v>0.33333333333333331</v>
      </c>
      <c r="S443" s="125">
        <f t="shared" si="399"/>
        <v>66193.333333333328</v>
      </c>
      <c r="T443" s="536"/>
      <c r="U443" s="226" t="s">
        <v>122</v>
      </c>
      <c r="V443" s="121">
        <v>343</v>
      </c>
      <c r="W443" s="130">
        <v>198</v>
      </c>
      <c r="X443" s="130">
        <v>14572880</v>
      </c>
      <c r="Y443" s="131">
        <f t="shared" si="447"/>
        <v>3.9927404718693285E-2</v>
      </c>
      <c r="Z443" s="131">
        <f t="shared" si="400"/>
        <v>0.57725947521865895</v>
      </c>
      <c r="AA443" s="130">
        <f t="shared" si="401"/>
        <v>73600.404040404042</v>
      </c>
      <c r="AB443" s="536"/>
      <c r="AC443" s="226" t="s">
        <v>122</v>
      </c>
      <c r="AD443" s="121">
        <v>326</v>
      </c>
      <c r="AE443" s="130">
        <v>192</v>
      </c>
      <c r="AF443" s="130">
        <v>13940950</v>
      </c>
      <c r="AG443" s="131">
        <f t="shared" si="448"/>
        <v>4.405690683799908E-2</v>
      </c>
      <c r="AH443" s="131">
        <f t="shared" si="402"/>
        <v>0.58895705521472397</v>
      </c>
      <c r="AI443" s="125">
        <f t="shared" si="403"/>
        <v>72609.114583333328</v>
      </c>
      <c r="AJ443" s="536"/>
      <c r="AK443" s="226" t="s">
        <v>122</v>
      </c>
      <c r="AL443" s="121">
        <v>250</v>
      </c>
      <c r="AM443" s="130">
        <v>133</v>
      </c>
      <c r="AN443" s="130">
        <v>11099770</v>
      </c>
      <c r="AO443" s="131">
        <f t="shared" si="449"/>
        <v>4.6666666666666669E-2</v>
      </c>
      <c r="AP443" s="131">
        <f t="shared" si="404"/>
        <v>0.53200000000000003</v>
      </c>
      <c r="AQ443" s="125">
        <f t="shared" si="405"/>
        <v>83456.917293233084</v>
      </c>
      <c r="AR443" s="536"/>
      <c r="AS443" s="226" t="s">
        <v>122</v>
      </c>
      <c r="AT443" s="121">
        <v>142</v>
      </c>
      <c r="AU443" s="130">
        <v>66</v>
      </c>
      <c r="AV443" s="130">
        <v>5860190</v>
      </c>
      <c r="AW443" s="131">
        <f t="shared" si="450"/>
        <v>4.4806517311608958E-2</v>
      </c>
      <c r="AX443" s="131">
        <f t="shared" si="406"/>
        <v>0.46478873239436619</v>
      </c>
      <c r="AY443" s="130">
        <f t="shared" si="407"/>
        <v>88790.757575757569</v>
      </c>
      <c r="AZ443" s="536"/>
      <c r="BA443" s="226" t="s">
        <v>122</v>
      </c>
      <c r="BB443" s="121">
        <v>42</v>
      </c>
      <c r="BC443" s="130">
        <v>20</v>
      </c>
      <c r="BD443" s="130">
        <v>1710860</v>
      </c>
      <c r="BE443" s="131">
        <f t="shared" si="451"/>
        <v>3.6429872495446269E-2</v>
      </c>
      <c r="BF443" s="131">
        <f t="shared" si="408"/>
        <v>0.47619047619047616</v>
      </c>
      <c r="BG443" s="156">
        <f t="shared" si="409"/>
        <v>85543</v>
      </c>
      <c r="BH443" s="536"/>
      <c r="BI443" s="226" t="s">
        <v>122</v>
      </c>
      <c r="BJ443" s="121">
        <f t="shared" si="410"/>
        <v>1118</v>
      </c>
      <c r="BK443" s="130">
        <f t="shared" si="394"/>
        <v>614</v>
      </c>
      <c r="BL443" s="130">
        <f t="shared" si="395"/>
        <v>47452430</v>
      </c>
      <c r="BM443" s="131">
        <f t="shared" si="452"/>
        <v>4.2805354155047409E-2</v>
      </c>
      <c r="BN443" s="131">
        <f t="shared" si="411"/>
        <v>0.54919499105545622</v>
      </c>
      <c r="BO443" s="130">
        <f t="shared" si="412"/>
        <v>77284.087947882741</v>
      </c>
      <c r="BP443" s="182"/>
    </row>
    <row r="444" spans="2:68" s="75" customFormat="1">
      <c r="B444" s="546"/>
      <c r="C444" s="549"/>
      <c r="D444" s="536"/>
      <c r="E444" s="226" t="s">
        <v>123</v>
      </c>
      <c r="F444" s="121">
        <v>18</v>
      </c>
      <c r="G444" s="130">
        <v>12</v>
      </c>
      <c r="H444" s="130">
        <v>829800</v>
      </c>
      <c r="I444" s="131">
        <f t="shared" si="445"/>
        <v>0.31578947368421051</v>
      </c>
      <c r="J444" s="131">
        <f t="shared" si="396"/>
        <v>0.66666666666666663</v>
      </c>
      <c r="K444" s="156">
        <f t="shared" si="397"/>
        <v>69150</v>
      </c>
      <c r="L444" s="536"/>
      <c r="M444" s="226" t="s">
        <v>123</v>
      </c>
      <c r="N444" s="121">
        <v>41</v>
      </c>
      <c r="O444" s="130">
        <v>18</v>
      </c>
      <c r="P444" s="130">
        <v>1671690</v>
      </c>
      <c r="Q444" s="131">
        <f t="shared" si="446"/>
        <v>0.15384615384615385</v>
      </c>
      <c r="R444" s="131">
        <f t="shared" si="398"/>
        <v>0.43902439024390244</v>
      </c>
      <c r="S444" s="125">
        <f t="shared" si="399"/>
        <v>92871.666666666672</v>
      </c>
      <c r="T444" s="536"/>
      <c r="U444" s="226" t="s">
        <v>123</v>
      </c>
      <c r="V444" s="121">
        <v>1966</v>
      </c>
      <c r="W444" s="130">
        <v>1261</v>
      </c>
      <c r="X444" s="130">
        <v>83902630</v>
      </c>
      <c r="Y444" s="131">
        <f t="shared" si="447"/>
        <v>0.25428513813268805</v>
      </c>
      <c r="Z444" s="131">
        <f t="shared" si="400"/>
        <v>0.64140386571719232</v>
      </c>
      <c r="AA444" s="130">
        <f t="shared" si="401"/>
        <v>66536.582077716099</v>
      </c>
      <c r="AB444" s="536"/>
      <c r="AC444" s="226" t="s">
        <v>123</v>
      </c>
      <c r="AD444" s="121">
        <v>1801</v>
      </c>
      <c r="AE444" s="130">
        <v>1087</v>
      </c>
      <c r="AF444" s="130">
        <v>78002070</v>
      </c>
      <c r="AG444" s="131">
        <f t="shared" si="448"/>
        <v>0.24942634235888023</v>
      </c>
      <c r="AH444" s="131">
        <f t="shared" si="402"/>
        <v>0.60355358134369796</v>
      </c>
      <c r="AI444" s="125">
        <f t="shared" si="403"/>
        <v>71759.034038638449</v>
      </c>
      <c r="AJ444" s="536"/>
      <c r="AK444" s="226" t="s">
        <v>123</v>
      </c>
      <c r="AL444" s="121">
        <v>1082</v>
      </c>
      <c r="AM444" s="130">
        <v>622</v>
      </c>
      <c r="AN444" s="130">
        <v>46550500</v>
      </c>
      <c r="AO444" s="131">
        <f t="shared" si="449"/>
        <v>0.21824561403508771</v>
      </c>
      <c r="AP444" s="131">
        <f t="shared" si="404"/>
        <v>0.57486136783733821</v>
      </c>
      <c r="AQ444" s="125">
        <f t="shared" si="405"/>
        <v>74840.032154340835</v>
      </c>
      <c r="AR444" s="536"/>
      <c r="AS444" s="226" t="s">
        <v>123</v>
      </c>
      <c r="AT444" s="121">
        <v>410</v>
      </c>
      <c r="AU444" s="130">
        <v>199</v>
      </c>
      <c r="AV444" s="130">
        <v>15775890</v>
      </c>
      <c r="AW444" s="131">
        <f t="shared" si="450"/>
        <v>0.13509843856076034</v>
      </c>
      <c r="AX444" s="131">
        <f t="shared" si="406"/>
        <v>0.48536585365853657</v>
      </c>
      <c r="AY444" s="130">
        <f t="shared" si="407"/>
        <v>79275.82914572864</v>
      </c>
      <c r="AZ444" s="536"/>
      <c r="BA444" s="226" t="s">
        <v>123</v>
      </c>
      <c r="BB444" s="121">
        <v>99</v>
      </c>
      <c r="BC444" s="130">
        <v>33</v>
      </c>
      <c r="BD444" s="130">
        <v>3220210</v>
      </c>
      <c r="BE444" s="131">
        <f t="shared" si="451"/>
        <v>6.0109289617486336E-2</v>
      </c>
      <c r="BF444" s="131">
        <f t="shared" si="408"/>
        <v>0.33333333333333331</v>
      </c>
      <c r="BG444" s="156">
        <f t="shared" si="409"/>
        <v>97582.121212121216</v>
      </c>
      <c r="BH444" s="536"/>
      <c r="BI444" s="226" t="s">
        <v>123</v>
      </c>
      <c r="BJ444" s="121">
        <f t="shared" si="410"/>
        <v>5417</v>
      </c>
      <c r="BK444" s="130">
        <f t="shared" si="394"/>
        <v>3232</v>
      </c>
      <c r="BL444" s="130">
        <f t="shared" si="395"/>
        <v>229952790</v>
      </c>
      <c r="BM444" s="131">
        <f t="shared" si="452"/>
        <v>0.22532069157836029</v>
      </c>
      <c r="BN444" s="131">
        <f t="shared" si="411"/>
        <v>0.59664020675650731</v>
      </c>
      <c r="BO444" s="130">
        <f t="shared" si="412"/>
        <v>71148.759282178216</v>
      </c>
      <c r="BP444" s="182"/>
    </row>
    <row r="445" spans="2:68" s="75" customFormat="1">
      <c r="B445" s="546"/>
      <c r="C445" s="549"/>
      <c r="D445" s="536"/>
      <c r="E445" s="226" t="s">
        <v>124</v>
      </c>
      <c r="F445" s="121">
        <v>6</v>
      </c>
      <c r="G445" s="130">
        <v>3</v>
      </c>
      <c r="H445" s="130">
        <v>167150</v>
      </c>
      <c r="I445" s="131">
        <f t="shared" si="445"/>
        <v>7.8947368421052627E-2</v>
      </c>
      <c r="J445" s="131">
        <f t="shared" si="396"/>
        <v>0.5</v>
      </c>
      <c r="K445" s="156">
        <f t="shared" si="397"/>
        <v>55716.666666666664</v>
      </c>
      <c r="L445" s="536"/>
      <c r="M445" s="226" t="s">
        <v>124</v>
      </c>
      <c r="N445" s="121">
        <v>15</v>
      </c>
      <c r="O445" s="130">
        <v>7</v>
      </c>
      <c r="P445" s="130">
        <v>1219330</v>
      </c>
      <c r="Q445" s="131">
        <f t="shared" si="446"/>
        <v>5.9829059829059832E-2</v>
      </c>
      <c r="R445" s="131">
        <f t="shared" si="398"/>
        <v>0.46666666666666667</v>
      </c>
      <c r="S445" s="125">
        <f t="shared" si="399"/>
        <v>174190</v>
      </c>
      <c r="T445" s="536"/>
      <c r="U445" s="226" t="s">
        <v>124</v>
      </c>
      <c r="V445" s="121">
        <v>375</v>
      </c>
      <c r="W445" s="130">
        <v>215</v>
      </c>
      <c r="X445" s="130">
        <v>15279100</v>
      </c>
      <c r="Y445" s="131">
        <f t="shared" si="447"/>
        <v>4.3355515224843717E-2</v>
      </c>
      <c r="Z445" s="131">
        <f t="shared" si="400"/>
        <v>0.57333333333333336</v>
      </c>
      <c r="AA445" s="130">
        <f t="shared" si="401"/>
        <v>71065.58139534884</v>
      </c>
      <c r="AB445" s="536"/>
      <c r="AC445" s="226" t="s">
        <v>124</v>
      </c>
      <c r="AD445" s="121">
        <v>468</v>
      </c>
      <c r="AE445" s="130">
        <v>258</v>
      </c>
      <c r="AF445" s="130">
        <v>19002410</v>
      </c>
      <c r="AG445" s="131">
        <f t="shared" si="448"/>
        <v>5.9201468563561267E-2</v>
      </c>
      <c r="AH445" s="131">
        <f t="shared" si="402"/>
        <v>0.55128205128205132</v>
      </c>
      <c r="AI445" s="125">
        <f t="shared" si="403"/>
        <v>73652.751937984489</v>
      </c>
      <c r="AJ445" s="536"/>
      <c r="AK445" s="226" t="s">
        <v>124</v>
      </c>
      <c r="AL445" s="121">
        <v>420</v>
      </c>
      <c r="AM445" s="130">
        <v>191</v>
      </c>
      <c r="AN445" s="130">
        <v>13465690</v>
      </c>
      <c r="AO445" s="131">
        <f t="shared" si="449"/>
        <v>6.7017543859649129E-2</v>
      </c>
      <c r="AP445" s="131">
        <f t="shared" si="404"/>
        <v>0.45476190476190476</v>
      </c>
      <c r="AQ445" s="125">
        <f t="shared" si="405"/>
        <v>70500.99476439791</v>
      </c>
      <c r="AR445" s="536"/>
      <c r="AS445" s="226" t="s">
        <v>124</v>
      </c>
      <c r="AT445" s="121">
        <v>270</v>
      </c>
      <c r="AU445" s="130">
        <v>110</v>
      </c>
      <c r="AV445" s="130">
        <v>10191350</v>
      </c>
      <c r="AW445" s="131">
        <f t="shared" si="450"/>
        <v>7.4677528852681599E-2</v>
      </c>
      <c r="AX445" s="131">
        <f t="shared" si="406"/>
        <v>0.40740740740740738</v>
      </c>
      <c r="AY445" s="130">
        <f t="shared" si="407"/>
        <v>92648.636363636368</v>
      </c>
      <c r="AZ445" s="536"/>
      <c r="BA445" s="226" t="s">
        <v>124</v>
      </c>
      <c r="BB445" s="121">
        <v>120</v>
      </c>
      <c r="BC445" s="130">
        <v>46</v>
      </c>
      <c r="BD445" s="130">
        <v>5485430</v>
      </c>
      <c r="BE445" s="131">
        <f t="shared" si="451"/>
        <v>8.3788706739526417E-2</v>
      </c>
      <c r="BF445" s="131">
        <f t="shared" si="408"/>
        <v>0.38333333333333336</v>
      </c>
      <c r="BG445" s="156">
        <f t="shared" si="409"/>
        <v>119248.47826086957</v>
      </c>
      <c r="BH445" s="536"/>
      <c r="BI445" s="226" t="s">
        <v>124</v>
      </c>
      <c r="BJ445" s="121">
        <f t="shared" si="410"/>
        <v>1674</v>
      </c>
      <c r="BK445" s="130">
        <f t="shared" si="394"/>
        <v>830</v>
      </c>
      <c r="BL445" s="130">
        <f t="shared" si="395"/>
        <v>64810460</v>
      </c>
      <c r="BM445" s="131">
        <f t="shared" si="452"/>
        <v>5.7863915225878415E-2</v>
      </c>
      <c r="BN445" s="131">
        <f t="shared" si="411"/>
        <v>0.49581839904420549</v>
      </c>
      <c r="BO445" s="130">
        <f t="shared" si="412"/>
        <v>78084.891566265054</v>
      </c>
      <c r="BP445" s="182"/>
    </row>
    <row r="446" spans="2:68" s="75" customFormat="1">
      <c r="B446" s="546"/>
      <c r="C446" s="549"/>
      <c r="D446" s="536"/>
      <c r="E446" s="223" t="s">
        <v>117</v>
      </c>
      <c r="F446" s="121">
        <v>2</v>
      </c>
      <c r="G446" s="130">
        <v>1</v>
      </c>
      <c r="H446" s="130">
        <v>59370</v>
      </c>
      <c r="I446" s="131">
        <f t="shared" si="445"/>
        <v>2.6315789473684209E-2</v>
      </c>
      <c r="J446" s="131">
        <f t="shared" si="396"/>
        <v>0.5</v>
      </c>
      <c r="K446" s="156">
        <f t="shared" si="397"/>
        <v>59370</v>
      </c>
      <c r="L446" s="536"/>
      <c r="M446" s="227" t="s">
        <v>117</v>
      </c>
      <c r="N446" s="121">
        <v>11</v>
      </c>
      <c r="O446" s="130">
        <v>3</v>
      </c>
      <c r="P446" s="130">
        <v>82230</v>
      </c>
      <c r="Q446" s="131">
        <f t="shared" si="446"/>
        <v>2.564102564102564E-2</v>
      </c>
      <c r="R446" s="131">
        <f t="shared" si="398"/>
        <v>0.27272727272727271</v>
      </c>
      <c r="S446" s="125">
        <f t="shared" si="399"/>
        <v>27410</v>
      </c>
      <c r="T446" s="536"/>
      <c r="U446" s="227" t="s">
        <v>117</v>
      </c>
      <c r="V446" s="121">
        <v>393</v>
      </c>
      <c r="W446" s="130">
        <v>192</v>
      </c>
      <c r="X446" s="130">
        <v>11671840</v>
      </c>
      <c r="Y446" s="131">
        <f t="shared" si="447"/>
        <v>3.871748336358137E-2</v>
      </c>
      <c r="Z446" s="131">
        <f t="shared" si="400"/>
        <v>0.48854961832061067</v>
      </c>
      <c r="AA446" s="130">
        <f t="shared" si="401"/>
        <v>60790.833333333336</v>
      </c>
      <c r="AB446" s="536"/>
      <c r="AC446" s="227" t="s">
        <v>117</v>
      </c>
      <c r="AD446" s="121">
        <v>239</v>
      </c>
      <c r="AE446" s="130">
        <v>127</v>
      </c>
      <c r="AF446" s="130">
        <v>9473550</v>
      </c>
      <c r="AG446" s="131">
        <f t="shared" si="448"/>
        <v>2.9141808168884811E-2</v>
      </c>
      <c r="AH446" s="131">
        <f t="shared" si="402"/>
        <v>0.53138075313807531</v>
      </c>
      <c r="AI446" s="125">
        <f t="shared" si="403"/>
        <v>74594.881889763783</v>
      </c>
      <c r="AJ446" s="536"/>
      <c r="AK446" s="227" t="s">
        <v>117</v>
      </c>
      <c r="AL446" s="121">
        <v>132</v>
      </c>
      <c r="AM446" s="130">
        <v>57</v>
      </c>
      <c r="AN446" s="130">
        <v>5007360</v>
      </c>
      <c r="AO446" s="131">
        <f t="shared" si="449"/>
        <v>0.02</v>
      </c>
      <c r="AP446" s="131">
        <f t="shared" si="404"/>
        <v>0.43181818181818182</v>
      </c>
      <c r="AQ446" s="125">
        <f t="shared" si="405"/>
        <v>87848.421052631573</v>
      </c>
      <c r="AR446" s="536"/>
      <c r="AS446" s="227" t="s">
        <v>117</v>
      </c>
      <c r="AT446" s="121">
        <v>104</v>
      </c>
      <c r="AU446" s="130">
        <v>36</v>
      </c>
      <c r="AV446" s="130">
        <v>4197600</v>
      </c>
      <c r="AW446" s="131">
        <f t="shared" si="450"/>
        <v>2.4439918533604887E-2</v>
      </c>
      <c r="AX446" s="131">
        <f t="shared" si="406"/>
        <v>0.34615384615384615</v>
      </c>
      <c r="AY446" s="130">
        <f t="shared" si="407"/>
        <v>116600</v>
      </c>
      <c r="AZ446" s="536"/>
      <c r="BA446" s="227" t="s">
        <v>117</v>
      </c>
      <c r="BB446" s="121">
        <v>38</v>
      </c>
      <c r="BC446" s="130">
        <v>13</v>
      </c>
      <c r="BD446" s="130">
        <v>1631610</v>
      </c>
      <c r="BE446" s="131">
        <f t="shared" si="451"/>
        <v>2.3679417122040074E-2</v>
      </c>
      <c r="BF446" s="131">
        <f t="shared" si="408"/>
        <v>0.34210526315789475</v>
      </c>
      <c r="BG446" s="156">
        <f t="shared" si="409"/>
        <v>125508.46153846153</v>
      </c>
      <c r="BH446" s="536"/>
      <c r="BI446" s="227" t="s">
        <v>117</v>
      </c>
      <c r="BJ446" s="121">
        <f t="shared" si="410"/>
        <v>919</v>
      </c>
      <c r="BK446" s="130">
        <f t="shared" si="394"/>
        <v>429</v>
      </c>
      <c r="BL446" s="130">
        <f t="shared" si="395"/>
        <v>32123560</v>
      </c>
      <c r="BM446" s="131">
        <f t="shared" si="452"/>
        <v>2.99079754601227E-2</v>
      </c>
      <c r="BN446" s="131">
        <f t="shared" si="411"/>
        <v>0.46681175190424373</v>
      </c>
      <c r="BO446" s="130">
        <f t="shared" si="412"/>
        <v>74880.093240093236</v>
      </c>
      <c r="BP446" s="182"/>
    </row>
    <row r="447" spans="2:68" s="75" customFormat="1">
      <c r="B447" s="546">
        <v>41</v>
      </c>
      <c r="C447" s="548" t="s">
        <v>11</v>
      </c>
      <c r="D447" s="540">
        <f>BS48</f>
        <v>19</v>
      </c>
      <c r="E447" s="224" t="s">
        <v>104</v>
      </c>
      <c r="F447" s="120">
        <v>10</v>
      </c>
      <c r="G447" s="128">
        <v>6</v>
      </c>
      <c r="H447" s="128">
        <v>392180</v>
      </c>
      <c r="I447" s="129">
        <f>IFERROR(G447/$D$447,"-")</f>
        <v>0.31578947368421051</v>
      </c>
      <c r="J447" s="129">
        <f t="shared" si="396"/>
        <v>0.6</v>
      </c>
      <c r="K447" s="155">
        <f t="shared" si="397"/>
        <v>65363.333333333336</v>
      </c>
      <c r="L447" s="540">
        <f>BT48</f>
        <v>62</v>
      </c>
      <c r="M447" s="224" t="s">
        <v>104</v>
      </c>
      <c r="N447" s="120">
        <v>35</v>
      </c>
      <c r="O447" s="128">
        <v>20</v>
      </c>
      <c r="P447" s="128">
        <v>1878650</v>
      </c>
      <c r="Q447" s="129">
        <f>IFERROR(O447/$L$447,"-")</f>
        <v>0.32258064516129031</v>
      </c>
      <c r="R447" s="129">
        <f t="shared" si="398"/>
        <v>0.5714285714285714</v>
      </c>
      <c r="S447" s="124">
        <f t="shared" si="399"/>
        <v>93932.5</v>
      </c>
      <c r="T447" s="540">
        <f>BU48</f>
        <v>8878</v>
      </c>
      <c r="U447" s="224" t="s">
        <v>104</v>
      </c>
      <c r="V447" s="120">
        <v>4650</v>
      </c>
      <c r="W447" s="128">
        <v>2821</v>
      </c>
      <c r="X447" s="128">
        <v>213497130</v>
      </c>
      <c r="Y447" s="129">
        <f>IFERROR(W447/$T$447,"-")</f>
        <v>0.31775174588871369</v>
      </c>
      <c r="Z447" s="129">
        <f t="shared" si="400"/>
        <v>0.60666666666666669</v>
      </c>
      <c r="AA447" s="128">
        <f t="shared" si="401"/>
        <v>75681.364764267986</v>
      </c>
      <c r="AB447" s="540">
        <f>BV48</f>
        <v>8405</v>
      </c>
      <c r="AC447" s="224" t="s">
        <v>104</v>
      </c>
      <c r="AD447" s="120">
        <v>4929</v>
      </c>
      <c r="AE447" s="128">
        <v>3072</v>
      </c>
      <c r="AF447" s="128">
        <v>251309260</v>
      </c>
      <c r="AG447" s="129">
        <f>IFERROR(AE447/$AB$447,"-")</f>
        <v>0.36549672813801309</v>
      </c>
      <c r="AH447" s="129">
        <f t="shared" si="402"/>
        <v>0.62325015216068169</v>
      </c>
      <c r="AI447" s="124">
        <f t="shared" si="403"/>
        <v>81806.399739583328</v>
      </c>
      <c r="AJ447" s="540">
        <f>BW48</f>
        <v>5472</v>
      </c>
      <c r="AK447" s="224" t="s">
        <v>104</v>
      </c>
      <c r="AL447" s="120">
        <v>3072</v>
      </c>
      <c r="AM447" s="128">
        <v>1789</v>
      </c>
      <c r="AN447" s="128">
        <v>155021870</v>
      </c>
      <c r="AO447" s="129">
        <f>IFERROR(AM447/$AJ$447,"-")</f>
        <v>0.326937134502924</v>
      </c>
      <c r="AP447" s="129">
        <f t="shared" si="404"/>
        <v>0.58235677083333337</v>
      </c>
      <c r="AQ447" s="124">
        <f t="shared" si="405"/>
        <v>86652.806036892114</v>
      </c>
      <c r="AR447" s="540">
        <f>BX48</f>
        <v>2484</v>
      </c>
      <c r="AS447" s="224" t="s">
        <v>104</v>
      </c>
      <c r="AT447" s="120">
        <v>1277</v>
      </c>
      <c r="AU447" s="128">
        <v>668</v>
      </c>
      <c r="AV447" s="128">
        <v>60506120</v>
      </c>
      <c r="AW447" s="129">
        <f>IFERROR(AU447/$AR$447,"-")</f>
        <v>0.2689210950080515</v>
      </c>
      <c r="AX447" s="129">
        <f t="shared" si="406"/>
        <v>0.5231010180109632</v>
      </c>
      <c r="AY447" s="128">
        <f t="shared" si="407"/>
        <v>90578.023952095813</v>
      </c>
      <c r="AZ447" s="540">
        <f>BY48</f>
        <v>1022</v>
      </c>
      <c r="BA447" s="224" t="s">
        <v>104</v>
      </c>
      <c r="BB447" s="120">
        <v>352</v>
      </c>
      <c r="BC447" s="128">
        <v>173</v>
      </c>
      <c r="BD447" s="128">
        <v>17645530</v>
      </c>
      <c r="BE447" s="129">
        <f>IFERROR(BC447/$AZ$447,"-")</f>
        <v>0.16927592954990214</v>
      </c>
      <c r="BF447" s="129">
        <f t="shared" si="408"/>
        <v>0.49147727272727271</v>
      </c>
      <c r="BG447" s="155">
        <f t="shared" si="409"/>
        <v>101997.28323699422</v>
      </c>
      <c r="BH447" s="540">
        <f>BZ48</f>
        <v>26342</v>
      </c>
      <c r="BI447" s="224" t="s">
        <v>104</v>
      </c>
      <c r="BJ447" s="120">
        <f t="shared" si="410"/>
        <v>14325</v>
      </c>
      <c r="BK447" s="128">
        <f t="shared" si="394"/>
        <v>8549</v>
      </c>
      <c r="BL447" s="128">
        <f t="shared" si="395"/>
        <v>700250740</v>
      </c>
      <c r="BM447" s="129">
        <f>IFERROR(BK447/$BH$447,"-")</f>
        <v>0.32453875939564192</v>
      </c>
      <c r="BN447" s="129">
        <f t="shared" si="411"/>
        <v>0.59678883071553224</v>
      </c>
      <c r="BO447" s="128">
        <f t="shared" si="412"/>
        <v>81910.251491402509</v>
      </c>
      <c r="BP447" s="182"/>
    </row>
    <row r="448" spans="2:68" s="75" customFormat="1">
      <c r="B448" s="546"/>
      <c r="C448" s="549"/>
      <c r="D448" s="536"/>
      <c r="E448" s="225" t="s">
        <v>136</v>
      </c>
      <c r="F448" s="121">
        <v>9</v>
      </c>
      <c r="G448" s="130">
        <v>5</v>
      </c>
      <c r="H448" s="130">
        <v>340350</v>
      </c>
      <c r="I448" s="131">
        <f t="shared" ref="I448:I457" si="453">IFERROR(G448/$D$447,"-")</f>
        <v>0.26315789473684209</v>
      </c>
      <c r="J448" s="131">
        <f t="shared" si="396"/>
        <v>0.55555555555555558</v>
      </c>
      <c r="K448" s="156">
        <f t="shared" si="397"/>
        <v>68070</v>
      </c>
      <c r="L448" s="536"/>
      <c r="M448" s="225" t="s">
        <v>136</v>
      </c>
      <c r="N448" s="121">
        <v>29</v>
      </c>
      <c r="O448" s="130">
        <v>15</v>
      </c>
      <c r="P448" s="130">
        <v>990910</v>
      </c>
      <c r="Q448" s="131">
        <f t="shared" ref="Q448:Q457" si="454">IFERROR(O448/$L$447,"-")</f>
        <v>0.24193548387096775</v>
      </c>
      <c r="R448" s="131">
        <f t="shared" si="398"/>
        <v>0.51724137931034486</v>
      </c>
      <c r="S448" s="125">
        <f t="shared" si="399"/>
        <v>66060.666666666672</v>
      </c>
      <c r="T448" s="536"/>
      <c r="U448" s="225" t="s">
        <v>136</v>
      </c>
      <c r="V448" s="121">
        <v>3921</v>
      </c>
      <c r="W448" s="130">
        <v>2418</v>
      </c>
      <c r="X448" s="130">
        <v>167185310</v>
      </c>
      <c r="Y448" s="131">
        <f t="shared" ref="Y448:Y457" si="455">IFERROR(W448/$T$447,"-")</f>
        <v>0.27235863933318316</v>
      </c>
      <c r="Z448" s="131">
        <f t="shared" si="400"/>
        <v>0.61667941851568475</v>
      </c>
      <c r="AA448" s="130">
        <f t="shared" si="401"/>
        <v>69141.980976013234</v>
      </c>
      <c r="AB448" s="536"/>
      <c r="AC448" s="225" t="s">
        <v>136</v>
      </c>
      <c r="AD448" s="121">
        <v>3772</v>
      </c>
      <c r="AE448" s="130">
        <v>2362</v>
      </c>
      <c r="AF448" s="130">
        <v>185052370</v>
      </c>
      <c r="AG448" s="131">
        <f t="shared" ref="AG448:AG457" si="456">IFERROR(AE448/$AB$447,"-")</f>
        <v>0.28102320047590718</v>
      </c>
      <c r="AH448" s="131">
        <f t="shared" si="402"/>
        <v>0.6261930010604454</v>
      </c>
      <c r="AI448" s="125">
        <f t="shared" si="403"/>
        <v>78345.626587637598</v>
      </c>
      <c r="AJ448" s="536"/>
      <c r="AK448" s="225" t="s">
        <v>136</v>
      </c>
      <c r="AL448" s="121">
        <v>2161</v>
      </c>
      <c r="AM448" s="130">
        <v>1268</v>
      </c>
      <c r="AN448" s="130">
        <v>107069320</v>
      </c>
      <c r="AO448" s="131">
        <f t="shared" ref="AO448:AO457" si="457">IFERROR(AM448/$AJ$447,"-")</f>
        <v>0.23172514619883042</v>
      </c>
      <c r="AP448" s="131">
        <f t="shared" si="404"/>
        <v>0.58676538639518738</v>
      </c>
      <c r="AQ448" s="125">
        <f t="shared" si="405"/>
        <v>84439.526813880133</v>
      </c>
      <c r="AR448" s="536"/>
      <c r="AS448" s="225" t="s">
        <v>136</v>
      </c>
      <c r="AT448" s="121">
        <v>816</v>
      </c>
      <c r="AU448" s="130">
        <v>434</v>
      </c>
      <c r="AV448" s="130">
        <v>38715320</v>
      </c>
      <c r="AW448" s="131">
        <f t="shared" ref="AW448:AW457" si="458">IFERROR(AU448/$AR$447,"-")</f>
        <v>0.17471819645732689</v>
      </c>
      <c r="AX448" s="131">
        <f t="shared" si="406"/>
        <v>0.53186274509803921</v>
      </c>
      <c r="AY448" s="130">
        <f t="shared" si="407"/>
        <v>89205.806451612909</v>
      </c>
      <c r="AZ448" s="536"/>
      <c r="BA448" s="225" t="s">
        <v>136</v>
      </c>
      <c r="BB448" s="121">
        <v>180</v>
      </c>
      <c r="BC448" s="130">
        <v>93</v>
      </c>
      <c r="BD448" s="130">
        <v>7690310</v>
      </c>
      <c r="BE448" s="131">
        <f t="shared" ref="BE448:BE457" si="459">IFERROR(BC448/$AZ$447,"-")</f>
        <v>9.0998043052837568E-2</v>
      </c>
      <c r="BF448" s="131">
        <f t="shared" si="408"/>
        <v>0.51666666666666672</v>
      </c>
      <c r="BG448" s="156">
        <f t="shared" si="409"/>
        <v>82691.505376344081</v>
      </c>
      <c r="BH448" s="536"/>
      <c r="BI448" s="225" t="s">
        <v>136</v>
      </c>
      <c r="BJ448" s="121">
        <f t="shared" si="410"/>
        <v>10888</v>
      </c>
      <c r="BK448" s="130">
        <f t="shared" si="394"/>
        <v>6595</v>
      </c>
      <c r="BL448" s="130">
        <f t="shared" si="395"/>
        <v>507043890</v>
      </c>
      <c r="BM448" s="131">
        <f t="shared" ref="BM448:BM457" si="460">IFERROR(BK448/$BH$447,"-")</f>
        <v>0.25036064080176146</v>
      </c>
      <c r="BN448" s="131">
        <f t="shared" si="411"/>
        <v>0.60571271124173398</v>
      </c>
      <c r="BO448" s="130">
        <f t="shared" si="412"/>
        <v>76883.076573161481</v>
      </c>
      <c r="BP448" s="182"/>
    </row>
    <row r="449" spans="2:68" s="75" customFormat="1">
      <c r="B449" s="546"/>
      <c r="C449" s="549"/>
      <c r="D449" s="536"/>
      <c r="E449" s="226" t="s">
        <v>103</v>
      </c>
      <c r="F449" s="121">
        <v>14</v>
      </c>
      <c r="G449" s="130">
        <v>8</v>
      </c>
      <c r="H449" s="130">
        <v>459510</v>
      </c>
      <c r="I449" s="131">
        <f t="shared" si="453"/>
        <v>0.42105263157894735</v>
      </c>
      <c r="J449" s="131">
        <f t="shared" si="396"/>
        <v>0.5714285714285714</v>
      </c>
      <c r="K449" s="156">
        <f t="shared" si="397"/>
        <v>57438.75</v>
      </c>
      <c r="L449" s="536"/>
      <c r="M449" s="226" t="s">
        <v>103</v>
      </c>
      <c r="N449" s="121">
        <v>40</v>
      </c>
      <c r="O449" s="130">
        <v>22</v>
      </c>
      <c r="P449" s="130">
        <v>2053180</v>
      </c>
      <c r="Q449" s="131">
        <f t="shared" si="454"/>
        <v>0.35483870967741937</v>
      </c>
      <c r="R449" s="131">
        <f t="shared" si="398"/>
        <v>0.55000000000000004</v>
      </c>
      <c r="S449" s="125">
        <f t="shared" si="399"/>
        <v>93326.363636363632</v>
      </c>
      <c r="T449" s="536"/>
      <c r="U449" s="226" t="s">
        <v>103</v>
      </c>
      <c r="V449" s="121">
        <v>5569</v>
      </c>
      <c r="W449" s="130">
        <v>3296</v>
      </c>
      <c r="X449" s="130">
        <v>234454840</v>
      </c>
      <c r="Y449" s="131">
        <f t="shared" si="455"/>
        <v>0.37125478711421489</v>
      </c>
      <c r="Z449" s="131">
        <f t="shared" si="400"/>
        <v>0.59184772849703715</v>
      </c>
      <c r="AA449" s="130">
        <f t="shared" si="401"/>
        <v>71133.14320388349</v>
      </c>
      <c r="AB449" s="536"/>
      <c r="AC449" s="226" t="s">
        <v>103</v>
      </c>
      <c r="AD449" s="121">
        <v>5670</v>
      </c>
      <c r="AE449" s="130">
        <v>3456</v>
      </c>
      <c r="AF449" s="130">
        <v>281590780</v>
      </c>
      <c r="AG449" s="131">
        <f t="shared" si="456"/>
        <v>0.4111838191552647</v>
      </c>
      <c r="AH449" s="131">
        <f t="shared" si="402"/>
        <v>0.60952380952380958</v>
      </c>
      <c r="AI449" s="125">
        <f t="shared" si="403"/>
        <v>81478.813657407401</v>
      </c>
      <c r="AJ449" s="536"/>
      <c r="AK449" s="226" t="s">
        <v>103</v>
      </c>
      <c r="AL449" s="121">
        <v>3743</v>
      </c>
      <c r="AM449" s="130">
        <v>2140</v>
      </c>
      <c r="AN449" s="130">
        <v>189127480</v>
      </c>
      <c r="AO449" s="131">
        <f t="shared" si="457"/>
        <v>0.39108187134502925</v>
      </c>
      <c r="AP449" s="131">
        <f t="shared" si="404"/>
        <v>0.57173390328613416</v>
      </c>
      <c r="AQ449" s="125">
        <f t="shared" si="405"/>
        <v>88377.327102803742</v>
      </c>
      <c r="AR449" s="536"/>
      <c r="AS449" s="226" t="s">
        <v>103</v>
      </c>
      <c r="AT449" s="121">
        <v>1675</v>
      </c>
      <c r="AU449" s="130">
        <v>865</v>
      </c>
      <c r="AV449" s="130">
        <v>82103890</v>
      </c>
      <c r="AW449" s="131">
        <f t="shared" si="458"/>
        <v>0.34822866344605474</v>
      </c>
      <c r="AX449" s="131">
        <f t="shared" si="406"/>
        <v>0.5164179104477612</v>
      </c>
      <c r="AY449" s="130">
        <f t="shared" si="407"/>
        <v>94917.791907514445</v>
      </c>
      <c r="AZ449" s="536"/>
      <c r="BA449" s="226" t="s">
        <v>103</v>
      </c>
      <c r="BB449" s="121">
        <v>528</v>
      </c>
      <c r="BC449" s="130">
        <v>259</v>
      </c>
      <c r="BD449" s="130">
        <v>28339310</v>
      </c>
      <c r="BE449" s="131">
        <f t="shared" si="459"/>
        <v>0.25342465753424659</v>
      </c>
      <c r="BF449" s="131">
        <f t="shared" si="408"/>
        <v>0.49053030303030304</v>
      </c>
      <c r="BG449" s="156">
        <f t="shared" si="409"/>
        <v>109418.18532818533</v>
      </c>
      <c r="BH449" s="536"/>
      <c r="BI449" s="226" t="s">
        <v>103</v>
      </c>
      <c r="BJ449" s="121">
        <f t="shared" si="410"/>
        <v>17239</v>
      </c>
      <c r="BK449" s="130">
        <f t="shared" si="394"/>
        <v>10046</v>
      </c>
      <c r="BL449" s="130">
        <f t="shared" si="395"/>
        <v>818128990</v>
      </c>
      <c r="BM449" s="131">
        <f t="shared" si="460"/>
        <v>0.38136815731531393</v>
      </c>
      <c r="BN449" s="131">
        <f t="shared" si="411"/>
        <v>0.58274841928186094</v>
      </c>
      <c r="BO449" s="130">
        <f t="shared" si="412"/>
        <v>81438.282898666133</v>
      </c>
      <c r="BP449" s="182"/>
    </row>
    <row r="450" spans="2:68" s="75" customFormat="1">
      <c r="B450" s="546"/>
      <c r="C450" s="549"/>
      <c r="D450" s="536"/>
      <c r="E450" s="226" t="s">
        <v>106</v>
      </c>
      <c r="F450" s="121">
        <v>5</v>
      </c>
      <c r="G450" s="130">
        <v>2</v>
      </c>
      <c r="H450" s="130">
        <v>122820</v>
      </c>
      <c r="I450" s="131">
        <f t="shared" si="453"/>
        <v>0.10526315789473684</v>
      </c>
      <c r="J450" s="131">
        <f t="shared" si="396"/>
        <v>0.4</v>
      </c>
      <c r="K450" s="156">
        <f t="shared" si="397"/>
        <v>61410</v>
      </c>
      <c r="L450" s="536"/>
      <c r="M450" s="226" t="s">
        <v>106</v>
      </c>
      <c r="N450" s="121">
        <v>16</v>
      </c>
      <c r="O450" s="130">
        <v>8</v>
      </c>
      <c r="P450" s="130">
        <v>508510</v>
      </c>
      <c r="Q450" s="131">
        <f t="shared" si="454"/>
        <v>0.12903225806451613</v>
      </c>
      <c r="R450" s="131">
        <f t="shared" si="398"/>
        <v>0.5</v>
      </c>
      <c r="S450" s="125">
        <f t="shared" si="399"/>
        <v>63563.75</v>
      </c>
      <c r="T450" s="536"/>
      <c r="U450" s="226" t="s">
        <v>106</v>
      </c>
      <c r="V450" s="121">
        <v>1804</v>
      </c>
      <c r="W450" s="130">
        <v>1104</v>
      </c>
      <c r="X450" s="130">
        <v>83966170</v>
      </c>
      <c r="Y450" s="131">
        <f t="shared" si="455"/>
        <v>0.12435233160621761</v>
      </c>
      <c r="Z450" s="131">
        <f t="shared" si="400"/>
        <v>0.61197339246119731</v>
      </c>
      <c r="AA450" s="130">
        <f t="shared" si="401"/>
        <v>76056.313405797104</v>
      </c>
      <c r="AB450" s="536"/>
      <c r="AC450" s="226" t="s">
        <v>106</v>
      </c>
      <c r="AD450" s="121">
        <v>2222</v>
      </c>
      <c r="AE450" s="130">
        <v>1390</v>
      </c>
      <c r="AF450" s="130">
        <v>117327220</v>
      </c>
      <c r="AG450" s="131">
        <f t="shared" si="456"/>
        <v>0.165377751338489</v>
      </c>
      <c r="AH450" s="131">
        <f t="shared" si="402"/>
        <v>0.62556255625562551</v>
      </c>
      <c r="AI450" s="125">
        <f t="shared" si="403"/>
        <v>84408.07194244604</v>
      </c>
      <c r="AJ450" s="536"/>
      <c r="AK450" s="226" t="s">
        <v>106</v>
      </c>
      <c r="AL450" s="121">
        <v>1476</v>
      </c>
      <c r="AM450" s="130">
        <v>860</v>
      </c>
      <c r="AN450" s="130">
        <v>72799640</v>
      </c>
      <c r="AO450" s="131">
        <f t="shared" si="457"/>
        <v>0.15716374269005848</v>
      </c>
      <c r="AP450" s="131">
        <f t="shared" si="404"/>
        <v>0.58265582655826553</v>
      </c>
      <c r="AQ450" s="125">
        <f t="shared" si="405"/>
        <v>84650.744186046519</v>
      </c>
      <c r="AR450" s="536"/>
      <c r="AS450" s="226" t="s">
        <v>106</v>
      </c>
      <c r="AT450" s="121">
        <v>681</v>
      </c>
      <c r="AU450" s="130">
        <v>353</v>
      </c>
      <c r="AV450" s="130">
        <v>29853300</v>
      </c>
      <c r="AW450" s="131">
        <f t="shared" si="458"/>
        <v>0.14210950080515297</v>
      </c>
      <c r="AX450" s="131">
        <f t="shared" si="406"/>
        <v>0.51835535976505143</v>
      </c>
      <c r="AY450" s="130">
        <f t="shared" si="407"/>
        <v>84570.254957507088</v>
      </c>
      <c r="AZ450" s="536"/>
      <c r="BA450" s="226" t="s">
        <v>106</v>
      </c>
      <c r="BB450" s="121">
        <v>232</v>
      </c>
      <c r="BC450" s="130">
        <v>118</v>
      </c>
      <c r="BD450" s="130">
        <v>13012010</v>
      </c>
      <c r="BE450" s="131">
        <f t="shared" si="459"/>
        <v>0.11545988258317025</v>
      </c>
      <c r="BF450" s="131">
        <f t="shared" si="408"/>
        <v>0.50862068965517238</v>
      </c>
      <c r="BG450" s="156">
        <f t="shared" si="409"/>
        <v>110271.27118644067</v>
      </c>
      <c r="BH450" s="536"/>
      <c r="BI450" s="226" t="s">
        <v>106</v>
      </c>
      <c r="BJ450" s="121">
        <f t="shared" si="410"/>
        <v>6436</v>
      </c>
      <c r="BK450" s="130">
        <f t="shared" si="394"/>
        <v>3835</v>
      </c>
      <c r="BL450" s="130">
        <f t="shared" si="395"/>
        <v>317589670</v>
      </c>
      <c r="BM450" s="131">
        <f t="shared" si="460"/>
        <v>0.14558499734264671</v>
      </c>
      <c r="BN450" s="131">
        <f t="shared" si="411"/>
        <v>0.59586699813548794</v>
      </c>
      <c r="BO450" s="130">
        <f t="shared" si="412"/>
        <v>82813.473272490228</v>
      </c>
      <c r="BP450" s="182"/>
    </row>
    <row r="451" spans="2:68" s="75" customFormat="1">
      <c r="B451" s="546"/>
      <c r="C451" s="549"/>
      <c r="D451" s="536"/>
      <c r="E451" s="226" t="s">
        <v>119</v>
      </c>
      <c r="F451" s="121">
        <v>6</v>
      </c>
      <c r="G451" s="130">
        <v>2</v>
      </c>
      <c r="H451" s="130">
        <v>159770</v>
      </c>
      <c r="I451" s="131">
        <f t="shared" si="453"/>
        <v>0.10526315789473684</v>
      </c>
      <c r="J451" s="131">
        <f t="shared" si="396"/>
        <v>0.33333333333333331</v>
      </c>
      <c r="K451" s="156">
        <f t="shared" si="397"/>
        <v>79885</v>
      </c>
      <c r="L451" s="536"/>
      <c r="M451" s="226" t="s">
        <v>119</v>
      </c>
      <c r="N451" s="121">
        <v>21</v>
      </c>
      <c r="O451" s="130">
        <v>13</v>
      </c>
      <c r="P451" s="130">
        <v>605410</v>
      </c>
      <c r="Q451" s="131">
        <f t="shared" si="454"/>
        <v>0.20967741935483872</v>
      </c>
      <c r="R451" s="131">
        <f t="shared" si="398"/>
        <v>0.61904761904761907</v>
      </c>
      <c r="S451" s="125">
        <f t="shared" si="399"/>
        <v>46570</v>
      </c>
      <c r="T451" s="536"/>
      <c r="U451" s="226" t="s">
        <v>119</v>
      </c>
      <c r="V451" s="121">
        <v>1806</v>
      </c>
      <c r="W451" s="130">
        <v>1112</v>
      </c>
      <c r="X451" s="130">
        <v>82838860</v>
      </c>
      <c r="Y451" s="131">
        <f t="shared" si="455"/>
        <v>0.12525343545843659</v>
      </c>
      <c r="Z451" s="131">
        <f t="shared" si="400"/>
        <v>0.61572535991140642</v>
      </c>
      <c r="AA451" s="130">
        <f t="shared" si="401"/>
        <v>74495.37769784173</v>
      </c>
      <c r="AB451" s="536"/>
      <c r="AC451" s="226" t="s">
        <v>119</v>
      </c>
      <c r="AD451" s="121">
        <v>2183</v>
      </c>
      <c r="AE451" s="130">
        <v>1369</v>
      </c>
      <c r="AF451" s="130">
        <v>113376200</v>
      </c>
      <c r="AG451" s="131">
        <f t="shared" si="456"/>
        <v>0.16287923854848305</v>
      </c>
      <c r="AH451" s="131">
        <f t="shared" si="402"/>
        <v>0.6271186440677966</v>
      </c>
      <c r="AI451" s="125">
        <f t="shared" si="403"/>
        <v>82816.800584368146</v>
      </c>
      <c r="AJ451" s="536"/>
      <c r="AK451" s="226" t="s">
        <v>119</v>
      </c>
      <c r="AL451" s="121">
        <v>1560</v>
      </c>
      <c r="AM451" s="130">
        <v>929</v>
      </c>
      <c r="AN451" s="130">
        <v>83982520</v>
      </c>
      <c r="AO451" s="131">
        <f t="shared" si="457"/>
        <v>0.16977339181286549</v>
      </c>
      <c r="AP451" s="131">
        <f t="shared" si="404"/>
        <v>0.59551282051282051</v>
      </c>
      <c r="AQ451" s="125">
        <f t="shared" si="405"/>
        <v>90400.990312163616</v>
      </c>
      <c r="AR451" s="536"/>
      <c r="AS451" s="226" t="s">
        <v>119</v>
      </c>
      <c r="AT451" s="121">
        <v>681</v>
      </c>
      <c r="AU451" s="130">
        <v>369</v>
      </c>
      <c r="AV451" s="130">
        <v>37223730</v>
      </c>
      <c r="AW451" s="131">
        <f t="shared" si="458"/>
        <v>0.14855072463768115</v>
      </c>
      <c r="AX451" s="131">
        <f t="shared" si="406"/>
        <v>0.54185022026431717</v>
      </c>
      <c r="AY451" s="130">
        <f t="shared" si="407"/>
        <v>100877.31707317074</v>
      </c>
      <c r="AZ451" s="536"/>
      <c r="BA451" s="226" t="s">
        <v>119</v>
      </c>
      <c r="BB451" s="121">
        <v>202</v>
      </c>
      <c r="BC451" s="130">
        <v>121</v>
      </c>
      <c r="BD451" s="130">
        <v>13103120</v>
      </c>
      <c r="BE451" s="131">
        <f t="shared" si="459"/>
        <v>0.11839530332681017</v>
      </c>
      <c r="BF451" s="131">
        <f t="shared" si="408"/>
        <v>0.59900990099009899</v>
      </c>
      <c r="BG451" s="156">
        <f t="shared" si="409"/>
        <v>108290.2479338843</v>
      </c>
      <c r="BH451" s="536"/>
      <c r="BI451" s="226" t="s">
        <v>119</v>
      </c>
      <c r="BJ451" s="121">
        <f t="shared" si="410"/>
        <v>6459</v>
      </c>
      <c r="BK451" s="130">
        <f t="shared" si="394"/>
        <v>3915</v>
      </c>
      <c r="BL451" s="130">
        <f t="shared" si="395"/>
        <v>331289610</v>
      </c>
      <c r="BM451" s="131">
        <f t="shared" si="460"/>
        <v>0.14862197251537468</v>
      </c>
      <c r="BN451" s="131">
        <f t="shared" si="411"/>
        <v>0.60613098002786814</v>
      </c>
      <c r="BO451" s="130">
        <f t="shared" si="412"/>
        <v>84620.590038314171</v>
      </c>
      <c r="BP451" s="182"/>
    </row>
    <row r="452" spans="2:68" s="75" customFormat="1">
      <c r="B452" s="546"/>
      <c r="C452" s="549"/>
      <c r="D452" s="536"/>
      <c r="E452" s="226" t="s">
        <v>120</v>
      </c>
      <c r="F452" s="121">
        <v>2</v>
      </c>
      <c r="G452" s="130">
        <v>2</v>
      </c>
      <c r="H452" s="130">
        <v>122820</v>
      </c>
      <c r="I452" s="131">
        <f t="shared" si="453"/>
        <v>0.10526315789473684</v>
      </c>
      <c r="J452" s="131">
        <f t="shared" si="396"/>
        <v>1</v>
      </c>
      <c r="K452" s="156">
        <f t="shared" si="397"/>
        <v>61410</v>
      </c>
      <c r="L452" s="536"/>
      <c r="M452" s="226" t="s">
        <v>120</v>
      </c>
      <c r="N452" s="121">
        <v>11</v>
      </c>
      <c r="O452" s="130">
        <v>4</v>
      </c>
      <c r="P452" s="130">
        <v>239970</v>
      </c>
      <c r="Q452" s="131">
        <f t="shared" si="454"/>
        <v>6.4516129032258063E-2</v>
      </c>
      <c r="R452" s="131">
        <f t="shared" si="398"/>
        <v>0.36363636363636365</v>
      </c>
      <c r="S452" s="125">
        <f t="shared" si="399"/>
        <v>59992.5</v>
      </c>
      <c r="T452" s="536"/>
      <c r="U452" s="226" t="s">
        <v>120</v>
      </c>
      <c r="V452" s="121">
        <v>1515</v>
      </c>
      <c r="W452" s="130">
        <v>1012</v>
      </c>
      <c r="X452" s="130">
        <v>72956110</v>
      </c>
      <c r="Y452" s="131">
        <f t="shared" si="455"/>
        <v>0.11398963730569948</v>
      </c>
      <c r="Z452" s="131">
        <f t="shared" si="400"/>
        <v>0.66798679867986799</v>
      </c>
      <c r="AA452" s="130">
        <f t="shared" si="401"/>
        <v>72091.017786561264</v>
      </c>
      <c r="AB452" s="536"/>
      <c r="AC452" s="226" t="s">
        <v>120</v>
      </c>
      <c r="AD452" s="121">
        <v>1658</v>
      </c>
      <c r="AE452" s="130">
        <v>1113</v>
      </c>
      <c r="AF452" s="130">
        <v>87689810</v>
      </c>
      <c r="AG452" s="131">
        <f t="shared" si="456"/>
        <v>0.13242117787031529</v>
      </c>
      <c r="AH452" s="131">
        <f t="shared" si="402"/>
        <v>0.67129071170084442</v>
      </c>
      <c r="AI452" s="125">
        <f t="shared" si="403"/>
        <v>78786.891284815807</v>
      </c>
      <c r="AJ452" s="536"/>
      <c r="AK452" s="226" t="s">
        <v>120</v>
      </c>
      <c r="AL452" s="121">
        <v>993</v>
      </c>
      <c r="AM452" s="130">
        <v>639</v>
      </c>
      <c r="AN452" s="130">
        <v>53207310</v>
      </c>
      <c r="AO452" s="131">
        <f t="shared" si="457"/>
        <v>0.11677631578947369</v>
      </c>
      <c r="AP452" s="131">
        <f t="shared" si="404"/>
        <v>0.64350453172205435</v>
      </c>
      <c r="AQ452" s="125">
        <f t="shared" si="405"/>
        <v>83266.525821596239</v>
      </c>
      <c r="AR452" s="536"/>
      <c r="AS452" s="226" t="s">
        <v>120</v>
      </c>
      <c r="AT452" s="121">
        <v>378</v>
      </c>
      <c r="AU452" s="130">
        <v>200</v>
      </c>
      <c r="AV452" s="130">
        <v>16442210</v>
      </c>
      <c r="AW452" s="131">
        <f t="shared" si="458"/>
        <v>8.0515297906602251E-2</v>
      </c>
      <c r="AX452" s="131">
        <f t="shared" si="406"/>
        <v>0.52910052910052907</v>
      </c>
      <c r="AY452" s="130">
        <f t="shared" si="407"/>
        <v>82211.05</v>
      </c>
      <c r="AZ452" s="536"/>
      <c r="BA452" s="226" t="s">
        <v>120</v>
      </c>
      <c r="BB452" s="121">
        <v>74</v>
      </c>
      <c r="BC452" s="130">
        <v>40</v>
      </c>
      <c r="BD452" s="130">
        <v>3727190</v>
      </c>
      <c r="BE452" s="131">
        <f t="shared" si="459"/>
        <v>3.9138943248532287E-2</v>
      </c>
      <c r="BF452" s="131">
        <f t="shared" si="408"/>
        <v>0.54054054054054057</v>
      </c>
      <c r="BG452" s="156">
        <f t="shared" si="409"/>
        <v>93179.75</v>
      </c>
      <c r="BH452" s="536"/>
      <c r="BI452" s="226" t="s">
        <v>120</v>
      </c>
      <c r="BJ452" s="121">
        <f t="shared" si="410"/>
        <v>4631</v>
      </c>
      <c r="BK452" s="130">
        <f t="shared" si="394"/>
        <v>3010</v>
      </c>
      <c r="BL452" s="130">
        <f t="shared" si="395"/>
        <v>234385420</v>
      </c>
      <c r="BM452" s="131">
        <f t="shared" si="460"/>
        <v>0.1142661908738896</v>
      </c>
      <c r="BN452" s="131">
        <f t="shared" si="411"/>
        <v>0.64996760958756206</v>
      </c>
      <c r="BO452" s="130">
        <f t="shared" si="412"/>
        <v>77868.910299003328</v>
      </c>
      <c r="BP452" s="182"/>
    </row>
    <row r="453" spans="2:68" s="75" customFormat="1">
      <c r="B453" s="546"/>
      <c r="C453" s="549"/>
      <c r="D453" s="536"/>
      <c r="E453" s="226" t="s">
        <v>121</v>
      </c>
      <c r="F453" s="121">
        <v>5</v>
      </c>
      <c r="G453" s="130">
        <v>4</v>
      </c>
      <c r="H453" s="130">
        <v>272450</v>
      </c>
      <c r="I453" s="131">
        <f t="shared" si="453"/>
        <v>0.21052631578947367</v>
      </c>
      <c r="J453" s="131">
        <f t="shared" si="396"/>
        <v>0.8</v>
      </c>
      <c r="K453" s="156">
        <f t="shared" si="397"/>
        <v>68112.5</v>
      </c>
      <c r="L453" s="536"/>
      <c r="M453" s="226" t="s">
        <v>121</v>
      </c>
      <c r="N453" s="121">
        <v>11</v>
      </c>
      <c r="O453" s="130">
        <v>0</v>
      </c>
      <c r="P453" s="130">
        <v>0</v>
      </c>
      <c r="Q453" s="131">
        <f t="shared" si="454"/>
        <v>0</v>
      </c>
      <c r="R453" s="131">
        <f t="shared" si="398"/>
        <v>0</v>
      </c>
      <c r="S453" s="125" t="str">
        <f t="shared" si="399"/>
        <v>-</v>
      </c>
      <c r="T453" s="536"/>
      <c r="U453" s="226" t="s">
        <v>121</v>
      </c>
      <c r="V453" s="121">
        <v>602</v>
      </c>
      <c r="W453" s="130">
        <v>338</v>
      </c>
      <c r="X453" s="130">
        <v>24842000</v>
      </c>
      <c r="Y453" s="131">
        <f t="shared" si="455"/>
        <v>3.8071637756251407E-2</v>
      </c>
      <c r="Z453" s="131">
        <f t="shared" si="400"/>
        <v>0.56146179401993357</v>
      </c>
      <c r="AA453" s="130">
        <f t="shared" si="401"/>
        <v>73497.041420118345</v>
      </c>
      <c r="AB453" s="536"/>
      <c r="AC453" s="226" t="s">
        <v>121</v>
      </c>
      <c r="AD453" s="121">
        <v>787</v>
      </c>
      <c r="AE453" s="130">
        <v>469</v>
      </c>
      <c r="AF453" s="130">
        <v>38263550</v>
      </c>
      <c r="AG453" s="131">
        <f t="shared" si="456"/>
        <v>5.5800118976799526E-2</v>
      </c>
      <c r="AH453" s="131">
        <f t="shared" si="402"/>
        <v>0.59593392630241426</v>
      </c>
      <c r="AI453" s="125">
        <f t="shared" si="403"/>
        <v>81585.394456289985</v>
      </c>
      <c r="AJ453" s="536"/>
      <c r="AK453" s="226" t="s">
        <v>121</v>
      </c>
      <c r="AL453" s="121">
        <v>678</v>
      </c>
      <c r="AM453" s="130">
        <v>371</v>
      </c>
      <c r="AN453" s="130">
        <v>31113360</v>
      </c>
      <c r="AO453" s="131">
        <f t="shared" si="457"/>
        <v>6.7799707602339179E-2</v>
      </c>
      <c r="AP453" s="131">
        <f t="shared" si="404"/>
        <v>0.5471976401179941</v>
      </c>
      <c r="AQ453" s="125">
        <f t="shared" si="405"/>
        <v>83863.504043126683</v>
      </c>
      <c r="AR453" s="536"/>
      <c r="AS453" s="226" t="s">
        <v>121</v>
      </c>
      <c r="AT453" s="121">
        <v>335</v>
      </c>
      <c r="AU453" s="130">
        <v>163</v>
      </c>
      <c r="AV453" s="130">
        <v>13468930</v>
      </c>
      <c r="AW453" s="131">
        <f t="shared" si="458"/>
        <v>6.5619967793880837E-2</v>
      </c>
      <c r="AX453" s="131">
        <f t="shared" si="406"/>
        <v>0.48656716417910445</v>
      </c>
      <c r="AY453" s="130">
        <f t="shared" si="407"/>
        <v>82631.472392638039</v>
      </c>
      <c r="AZ453" s="536"/>
      <c r="BA453" s="226" t="s">
        <v>121</v>
      </c>
      <c r="BB453" s="121">
        <v>148</v>
      </c>
      <c r="BC453" s="130">
        <v>76</v>
      </c>
      <c r="BD453" s="130">
        <v>7450380</v>
      </c>
      <c r="BE453" s="131">
        <f t="shared" si="459"/>
        <v>7.4363992172211346E-2</v>
      </c>
      <c r="BF453" s="131">
        <f t="shared" si="408"/>
        <v>0.51351351351351349</v>
      </c>
      <c r="BG453" s="156">
        <f t="shared" si="409"/>
        <v>98031.31578947368</v>
      </c>
      <c r="BH453" s="536"/>
      <c r="BI453" s="226" t="s">
        <v>121</v>
      </c>
      <c r="BJ453" s="121">
        <f t="shared" si="410"/>
        <v>2566</v>
      </c>
      <c r="BK453" s="130">
        <f t="shared" si="394"/>
        <v>1421</v>
      </c>
      <c r="BL453" s="130">
        <f t="shared" si="395"/>
        <v>115410670</v>
      </c>
      <c r="BM453" s="131">
        <f t="shared" si="460"/>
        <v>5.3944271505580441E-2</v>
      </c>
      <c r="BN453" s="131">
        <f t="shared" si="411"/>
        <v>0.55378020265003902</v>
      </c>
      <c r="BO453" s="130">
        <f t="shared" si="412"/>
        <v>81217.923997185077</v>
      </c>
      <c r="BP453" s="182"/>
    </row>
    <row r="454" spans="2:68" s="75" customFormat="1">
      <c r="B454" s="546"/>
      <c r="C454" s="549"/>
      <c r="D454" s="536"/>
      <c r="E454" s="226" t="s">
        <v>122</v>
      </c>
      <c r="F454" s="121">
        <v>3</v>
      </c>
      <c r="G454" s="130">
        <v>2</v>
      </c>
      <c r="H454" s="130">
        <v>357270</v>
      </c>
      <c r="I454" s="131">
        <f t="shared" si="453"/>
        <v>0.10526315789473684</v>
      </c>
      <c r="J454" s="131">
        <f t="shared" si="396"/>
        <v>0.66666666666666663</v>
      </c>
      <c r="K454" s="156">
        <f t="shared" si="397"/>
        <v>178635</v>
      </c>
      <c r="L454" s="536"/>
      <c r="M454" s="226" t="s">
        <v>122</v>
      </c>
      <c r="N454" s="121">
        <v>4</v>
      </c>
      <c r="O454" s="130">
        <v>3</v>
      </c>
      <c r="P454" s="130">
        <v>157480</v>
      </c>
      <c r="Q454" s="131">
        <f t="shared" si="454"/>
        <v>4.8387096774193547E-2</v>
      </c>
      <c r="R454" s="131">
        <f t="shared" si="398"/>
        <v>0.75</v>
      </c>
      <c r="S454" s="125">
        <f t="shared" si="399"/>
        <v>52493.333333333336</v>
      </c>
      <c r="T454" s="536"/>
      <c r="U454" s="226" t="s">
        <v>122</v>
      </c>
      <c r="V454" s="121">
        <v>419</v>
      </c>
      <c r="W454" s="130">
        <v>269</v>
      </c>
      <c r="X454" s="130">
        <v>21339940</v>
      </c>
      <c r="Y454" s="131">
        <f t="shared" si="455"/>
        <v>3.0299617030862806E-2</v>
      </c>
      <c r="Z454" s="131">
        <f t="shared" si="400"/>
        <v>0.64200477326968974</v>
      </c>
      <c r="AA454" s="130">
        <f t="shared" si="401"/>
        <v>79330.63197026022</v>
      </c>
      <c r="AB454" s="536"/>
      <c r="AC454" s="226" t="s">
        <v>122</v>
      </c>
      <c r="AD454" s="121">
        <v>506</v>
      </c>
      <c r="AE454" s="130">
        <v>335</v>
      </c>
      <c r="AF454" s="130">
        <v>29378680</v>
      </c>
      <c r="AG454" s="131">
        <f t="shared" si="456"/>
        <v>3.9857227840571087E-2</v>
      </c>
      <c r="AH454" s="131">
        <f t="shared" si="402"/>
        <v>0.6620553359683794</v>
      </c>
      <c r="AI454" s="125">
        <f t="shared" si="403"/>
        <v>87697.552238805976</v>
      </c>
      <c r="AJ454" s="536"/>
      <c r="AK454" s="226" t="s">
        <v>122</v>
      </c>
      <c r="AL454" s="121">
        <v>383</v>
      </c>
      <c r="AM454" s="130">
        <v>238</v>
      </c>
      <c r="AN454" s="130">
        <v>20597340</v>
      </c>
      <c r="AO454" s="131">
        <f t="shared" si="457"/>
        <v>4.3494152046783627E-2</v>
      </c>
      <c r="AP454" s="131">
        <f t="shared" si="404"/>
        <v>0.62140992167101827</v>
      </c>
      <c r="AQ454" s="125">
        <f t="shared" si="405"/>
        <v>86543.445378151257</v>
      </c>
      <c r="AR454" s="536"/>
      <c r="AS454" s="226" t="s">
        <v>122</v>
      </c>
      <c r="AT454" s="121">
        <v>204</v>
      </c>
      <c r="AU454" s="130">
        <v>122</v>
      </c>
      <c r="AV454" s="130">
        <v>11679060</v>
      </c>
      <c r="AW454" s="131">
        <f t="shared" si="458"/>
        <v>4.9114331723027378E-2</v>
      </c>
      <c r="AX454" s="131">
        <f t="shared" si="406"/>
        <v>0.59803921568627449</v>
      </c>
      <c r="AY454" s="130">
        <f t="shared" si="407"/>
        <v>95730</v>
      </c>
      <c r="AZ454" s="536"/>
      <c r="BA454" s="226" t="s">
        <v>122</v>
      </c>
      <c r="BB454" s="121">
        <v>51</v>
      </c>
      <c r="BC454" s="130">
        <v>32</v>
      </c>
      <c r="BD454" s="130">
        <v>3993480</v>
      </c>
      <c r="BE454" s="131">
        <f t="shared" si="459"/>
        <v>3.131115459882583E-2</v>
      </c>
      <c r="BF454" s="131">
        <f t="shared" si="408"/>
        <v>0.62745098039215685</v>
      </c>
      <c r="BG454" s="156">
        <f t="shared" si="409"/>
        <v>124796.25</v>
      </c>
      <c r="BH454" s="536"/>
      <c r="BI454" s="226" t="s">
        <v>122</v>
      </c>
      <c r="BJ454" s="121">
        <f t="shared" si="410"/>
        <v>1570</v>
      </c>
      <c r="BK454" s="130">
        <f t="shared" si="394"/>
        <v>1001</v>
      </c>
      <c r="BL454" s="130">
        <f t="shared" si="395"/>
        <v>87503250</v>
      </c>
      <c r="BM454" s="131">
        <f t="shared" si="460"/>
        <v>3.8000151848758636E-2</v>
      </c>
      <c r="BN454" s="131">
        <f t="shared" si="411"/>
        <v>0.63757961783439487</v>
      </c>
      <c r="BO454" s="130">
        <f t="shared" si="412"/>
        <v>87415.834165834167</v>
      </c>
      <c r="BP454" s="182"/>
    </row>
    <row r="455" spans="2:68" s="75" customFormat="1">
      <c r="B455" s="546"/>
      <c r="C455" s="549"/>
      <c r="D455" s="536"/>
      <c r="E455" s="226" t="s">
        <v>123</v>
      </c>
      <c r="F455" s="121">
        <v>8</v>
      </c>
      <c r="G455" s="130">
        <v>4</v>
      </c>
      <c r="H455" s="130">
        <v>313050</v>
      </c>
      <c r="I455" s="131">
        <f t="shared" si="453"/>
        <v>0.21052631578947367</v>
      </c>
      <c r="J455" s="131">
        <f t="shared" si="396"/>
        <v>0.5</v>
      </c>
      <c r="K455" s="156">
        <f t="shared" si="397"/>
        <v>78262.5</v>
      </c>
      <c r="L455" s="536"/>
      <c r="M455" s="226" t="s">
        <v>123</v>
      </c>
      <c r="N455" s="121">
        <v>26</v>
      </c>
      <c r="O455" s="130">
        <v>14</v>
      </c>
      <c r="P455" s="130">
        <v>845510</v>
      </c>
      <c r="Q455" s="131">
        <f t="shared" si="454"/>
        <v>0.22580645161290322</v>
      </c>
      <c r="R455" s="131">
        <f t="shared" si="398"/>
        <v>0.53846153846153844</v>
      </c>
      <c r="S455" s="125">
        <f t="shared" si="399"/>
        <v>60393.571428571428</v>
      </c>
      <c r="T455" s="536"/>
      <c r="U455" s="226" t="s">
        <v>123</v>
      </c>
      <c r="V455" s="121">
        <v>3502</v>
      </c>
      <c r="W455" s="130">
        <v>2244</v>
      </c>
      <c r="X455" s="130">
        <v>166178890</v>
      </c>
      <c r="Y455" s="131">
        <f t="shared" si="455"/>
        <v>0.25275963054742057</v>
      </c>
      <c r="Z455" s="131">
        <f t="shared" si="400"/>
        <v>0.64077669902912626</v>
      </c>
      <c r="AA455" s="130">
        <f t="shared" si="401"/>
        <v>74054.763814616759</v>
      </c>
      <c r="AB455" s="536"/>
      <c r="AC455" s="226" t="s">
        <v>123</v>
      </c>
      <c r="AD455" s="121">
        <v>3606</v>
      </c>
      <c r="AE455" s="130">
        <v>2343</v>
      </c>
      <c r="AF455" s="130">
        <v>188458050</v>
      </c>
      <c r="AG455" s="131">
        <f t="shared" si="456"/>
        <v>0.27876264128494943</v>
      </c>
      <c r="AH455" s="131">
        <f t="shared" si="402"/>
        <v>0.64975041597337768</v>
      </c>
      <c r="AI455" s="125">
        <f t="shared" si="403"/>
        <v>80434.507042253521</v>
      </c>
      <c r="AJ455" s="536"/>
      <c r="AK455" s="226" t="s">
        <v>123</v>
      </c>
      <c r="AL455" s="121">
        <v>2066</v>
      </c>
      <c r="AM455" s="130">
        <v>1227</v>
      </c>
      <c r="AN455" s="130">
        <v>100315160</v>
      </c>
      <c r="AO455" s="131">
        <f t="shared" si="457"/>
        <v>0.22423245614035087</v>
      </c>
      <c r="AP455" s="131">
        <f t="shared" si="404"/>
        <v>0.59390125847047437</v>
      </c>
      <c r="AQ455" s="125">
        <f t="shared" si="405"/>
        <v>81756.446617766909</v>
      </c>
      <c r="AR455" s="536"/>
      <c r="AS455" s="226" t="s">
        <v>123</v>
      </c>
      <c r="AT455" s="121">
        <v>789</v>
      </c>
      <c r="AU455" s="130">
        <v>442</v>
      </c>
      <c r="AV455" s="130">
        <v>39566440</v>
      </c>
      <c r="AW455" s="131">
        <f t="shared" si="458"/>
        <v>0.177938808373591</v>
      </c>
      <c r="AX455" s="131">
        <f t="shared" si="406"/>
        <v>0.56020278833967052</v>
      </c>
      <c r="AY455" s="130">
        <f t="shared" si="407"/>
        <v>89516.832579185517</v>
      </c>
      <c r="AZ455" s="536"/>
      <c r="BA455" s="226" t="s">
        <v>123</v>
      </c>
      <c r="BB455" s="121">
        <v>193</v>
      </c>
      <c r="BC455" s="130">
        <v>104</v>
      </c>
      <c r="BD455" s="130">
        <v>9375860</v>
      </c>
      <c r="BE455" s="131">
        <f t="shared" si="459"/>
        <v>0.10176125244618395</v>
      </c>
      <c r="BF455" s="131">
        <f t="shared" si="408"/>
        <v>0.53886010362694303</v>
      </c>
      <c r="BG455" s="156">
        <f t="shared" si="409"/>
        <v>90152.5</v>
      </c>
      <c r="BH455" s="536"/>
      <c r="BI455" s="226" t="s">
        <v>123</v>
      </c>
      <c r="BJ455" s="121">
        <f t="shared" si="410"/>
        <v>10190</v>
      </c>
      <c r="BK455" s="130">
        <f t="shared" ref="BK455:BK518" si="461">SUM(G455,O455,W455,AE455,AM455,AU455,BC455)</f>
        <v>6378</v>
      </c>
      <c r="BL455" s="130">
        <f t="shared" ref="BL455:BL518" si="462">SUM(H455,P455,X455,AF455,AN455,AV455,BD455)</f>
        <v>505052960</v>
      </c>
      <c r="BM455" s="131">
        <f t="shared" si="460"/>
        <v>0.24212284564573686</v>
      </c>
      <c r="BN455" s="131">
        <f t="shared" si="411"/>
        <v>0.62590775269872423</v>
      </c>
      <c r="BO455" s="130">
        <f t="shared" si="412"/>
        <v>79186.729382251491</v>
      </c>
      <c r="BP455" s="182"/>
    </row>
    <row r="456" spans="2:68" s="75" customFormat="1">
      <c r="B456" s="546"/>
      <c r="C456" s="549"/>
      <c r="D456" s="536"/>
      <c r="E456" s="226" t="s">
        <v>124</v>
      </c>
      <c r="F456" s="121">
        <v>1</v>
      </c>
      <c r="G456" s="130">
        <v>0</v>
      </c>
      <c r="H456" s="130">
        <v>0</v>
      </c>
      <c r="I456" s="131">
        <f t="shared" si="453"/>
        <v>0</v>
      </c>
      <c r="J456" s="131">
        <f t="shared" ref="J456:J519" si="463">IFERROR(G456/F456,"-")</f>
        <v>0</v>
      </c>
      <c r="K456" s="156" t="str">
        <f t="shared" ref="K456:K519" si="464">IFERROR(H456/G456,"-")</f>
        <v>-</v>
      </c>
      <c r="L456" s="536"/>
      <c r="M456" s="226" t="s">
        <v>124</v>
      </c>
      <c r="N456" s="121">
        <v>11</v>
      </c>
      <c r="O456" s="130">
        <v>7</v>
      </c>
      <c r="P456" s="130">
        <v>809460</v>
      </c>
      <c r="Q456" s="131">
        <f t="shared" si="454"/>
        <v>0.11290322580645161</v>
      </c>
      <c r="R456" s="131">
        <f t="shared" ref="R456:R519" si="465">IFERROR(O456/N456,"-")</f>
        <v>0.63636363636363635</v>
      </c>
      <c r="S456" s="125">
        <f t="shared" ref="S456:S519" si="466">IFERROR(P456/O456,"-")</f>
        <v>115637.14285714286</v>
      </c>
      <c r="T456" s="536"/>
      <c r="U456" s="226" t="s">
        <v>124</v>
      </c>
      <c r="V456" s="121">
        <v>657</v>
      </c>
      <c r="W456" s="130">
        <v>364</v>
      </c>
      <c r="X456" s="130">
        <v>30846470</v>
      </c>
      <c r="Y456" s="131">
        <f t="shared" si="455"/>
        <v>4.1000225275963052E-2</v>
      </c>
      <c r="Z456" s="131">
        <f t="shared" ref="Z456:Z519" si="467">IFERROR(W456/V456,"-")</f>
        <v>0.55403348554033482</v>
      </c>
      <c r="AA456" s="130">
        <f t="shared" ref="AA456:AA519" si="468">IFERROR(X456/W456,"-")</f>
        <v>84743.049450549457</v>
      </c>
      <c r="AB456" s="536"/>
      <c r="AC456" s="226" t="s">
        <v>124</v>
      </c>
      <c r="AD456" s="121">
        <v>859</v>
      </c>
      <c r="AE456" s="130">
        <v>523</v>
      </c>
      <c r="AF456" s="130">
        <v>46734230</v>
      </c>
      <c r="AG456" s="131">
        <f t="shared" si="456"/>
        <v>6.2224866151100539E-2</v>
      </c>
      <c r="AH456" s="131">
        <f t="shared" ref="AH456:AH519" si="469">IFERROR(AE456/AD456,"-")</f>
        <v>0.60884749708963914</v>
      </c>
      <c r="AI456" s="125">
        <f t="shared" ref="AI456:AI519" si="470">IFERROR(AF456/AE456,"-")</f>
        <v>89357.992351816443</v>
      </c>
      <c r="AJ456" s="536"/>
      <c r="AK456" s="226" t="s">
        <v>124</v>
      </c>
      <c r="AL456" s="121">
        <v>757</v>
      </c>
      <c r="AM456" s="130">
        <v>432</v>
      </c>
      <c r="AN456" s="130">
        <v>38685640</v>
      </c>
      <c r="AO456" s="131">
        <f t="shared" si="457"/>
        <v>7.8947368421052627E-2</v>
      </c>
      <c r="AP456" s="131">
        <f t="shared" ref="AP456:AP519" si="471">IFERROR(AM456/AL456,"-")</f>
        <v>0.57067371202113604</v>
      </c>
      <c r="AQ456" s="125">
        <f t="shared" ref="AQ456:AQ519" si="472">IFERROR(AN456/AM456,"-")</f>
        <v>89550.092592592599</v>
      </c>
      <c r="AR456" s="536"/>
      <c r="AS456" s="226" t="s">
        <v>124</v>
      </c>
      <c r="AT456" s="121">
        <v>434</v>
      </c>
      <c r="AU456" s="130">
        <v>237</v>
      </c>
      <c r="AV456" s="130">
        <v>21805290</v>
      </c>
      <c r="AW456" s="131">
        <f t="shared" si="458"/>
        <v>9.5410628019323665E-2</v>
      </c>
      <c r="AX456" s="131">
        <f t="shared" ref="AX456:AX519" si="473">IFERROR(AU456/AT456,"-")</f>
        <v>0.54608294930875578</v>
      </c>
      <c r="AY456" s="130">
        <f t="shared" ref="AY456:AY519" si="474">IFERROR(AV456/AU456,"-")</f>
        <v>92005.443037974677</v>
      </c>
      <c r="AZ456" s="536"/>
      <c r="BA456" s="226" t="s">
        <v>124</v>
      </c>
      <c r="BB456" s="121">
        <v>173</v>
      </c>
      <c r="BC456" s="130">
        <v>98</v>
      </c>
      <c r="BD456" s="130">
        <v>9693550</v>
      </c>
      <c r="BE456" s="131">
        <f t="shared" si="459"/>
        <v>9.5890410958904104E-2</v>
      </c>
      <c r="BF456" s="131">
        <f t="shared" ref="BF456:BF519" si="475">IFERROR(BC456/BB456,"-")</f>
        <v>0.56647398843930641</v>
      </c>
      <c r="BG456" s="156">
        <f t="shared" ref="BG456:BG519" si="476">IFERROR(BD456/BC456,"-")</f>
        <v>98913.775510204083</v>
      </c>
      <c r="BH456" s="536"/>
      <c r="BI456" s="226" t="s">
        <v>124</v>
      </c>
      <c r="BJ456" s="121">
        <f t="shared" ref="BJ456:BJ519" si="477">SUM(F456,N456,V456,AD456,AL456,AT456,BB456)</f>
        <v>2892</v>
      </c>
      <c r="BK456" s="130">
        <f t="shared" si="461"/>
        <v>1661</v>
      </c>
      <c r="BL456" s="130">
        <f t="shared" si="462"/>
        <v>148574640</v>
      </c>
      <c r="BM456" s="131">
        <f t="shared" si="460"/>
        <v>6.3055197023764331E-2</v>
      </c>
      <c r="BN456" s="131">
        <f t="shared" ref="BN456:BN519" si="478">IFERROR(BK456/BJ456,"-")</f>
        <v>0.57434301521438447</v>
      </c>
      <c r="BO456" s="130">
        <f t="shared" ref="BO456:BO519" si="479">IFERROR(BL456/BK456,"-")</f>
        <v>89448.910295003006</v>
      </c>
      <c r="BP456" s="182"/>
    </row>
    <row r="457" spans="2:68" s="75" customFormat="1">
      <c r="B457" s="546"/>
      <c r="C457" s="549"/>
      <c r="D457" s="536"/>
      <c r="E457" s="223" t="s">
        <v>117</v>
      </c>
      <c r="F457" s="121">
        <v>0</v>
      </c>
      <c r="G457" s="130">
        <v>0</v>
      </c>
      <c r="H457" s="130">
        <v>0</v>
      </c>
      <c r="I457" s="131">
        <f t="shared" si="453"/>
        <v>0</v>
      </c>
      <c r="J457" s="131" t="str">
        <f t="shared" si="463"/>
        <v>-</v>
      </c>
      <c r="K457" s="156" t="str">
        <f t="shared" si="464"/>
        <v>-</v>
      </c>
      <c r="L457" s="536"/>
      <c r="M457" s="227" t="s">
        <v>117</v>
      </c>
      <c r="N457" s="121">
        <v>2</v>
      </c>
      <c r="O457" s="130">
        <v>2</v>
      </c>
      <c r="P457" s="130">
        <v>221920</v>
      </c>
      <c r="Q457" s="131">
        <f t="shared" si="454"/>
        <v>3.2258064516129031E-2</v>
      </c>
      <c r="R457" s="131">
        <f t="shared" si="465"/>
        <v>1</v>
      </c>
      <c r="S457" s="125">
        <f t="shared" si="466"/>
        <v>110960</v>
      </c>
      <c r="T457" s="536"/>
      <c r="U457" s="227" t="s">
        <v>117</v>
      </c>
      <c r="V457" s="121">
        <v>653</v>
      </c>
      <c r="W457" s="130">
        <v>356</v>
      </c>
      <c r="X457" s="130">
        <v>25753280</v>
      </c>
      <c r="Y457" s="131">
        <f t="shared" si="455"/>
        <v>4.009912142374409E-2</v>
      </c>
      <c r="Z457" s="131">
        <f t="shared" si="467"/>
        <v>0.54517611026033685</v>
      </c>
      <c r="AA457" s="130">
        <f t="shared" si="468"/>
        <v>72340.674157303365</v>
      </c>
      <c r="AB457" s="536"/>
      <c r="AC457" s="227" t="s">
        <v>117</v>
      </c>
      <c r="AD457" s="121">
        <v>403</v>
      </c>
      <c r="AE457" s="130">
        <v>205</v>
      </c>
      <c r="AF457" s="130">
        <v>17130540</v>
      </c>
      <c r="AG457" s="131">
        <f t="shared" si="456"/>
        <v>2.4390243902439025E-2</v>
      </c>
      <c r="AH457" s="131">
        <f t="shared" si="469"/>
        <v>0.50868486352357323</v>
      </c>
      <c r="AI457" s="125">
        <f t="shared" si="470"/>
        <v>83563.609756097561</v>
      </c>
      <c r="AJ457" s="536"/>
      <c r="AK457" s="227" t="s">
        <v>117</v>
      </c>
      <c r="AL457" s="121">
        <v>236</v>
      </c>
      <c r="AM457" s="130">
        <v>120</v>
      </c>
      <c r="AN457" s="130">
        <v>11312030</v>
      </c>
      <c r="AO457" s="131">
        <f t="shared" si="457"/>
        <v>2.1929824561403508E-2</v>
      </c>
      <c r="AP457" s="131">
        <f t="shared" si="471"/>
        <v>0.50847457627118642</v>
      </c>
      <c r="AQ457" s="125">
        <f t="shared" si="472"/>
        <v>94266.916666666672</v>
      </c>
      <c r="AR457" s="536"/>
      <c r="AS457" s="227" t="s">
        <v>117</v>
      </c>
      <c r="AT457" s="121">
        <v>87</v>
      </c>
      <c r="AU457" s="130">
        <v>34</v>
      </c>
      <c r="AV457" s="130">
        <v>4239700</v>
      </c>
      <c r="AW457" s="131">
        <f t="shared" si="458"/>
        <v>1.3687600644122383E-2</v>
      </c>
      <c r="AX457" s="131">
        <f t="shared" si="473"/>
        <v>0.39080459770114945</v>
      </c>
      <c r="AY457" s="130">
        <f t="shared" si="474"/>
        <v>124697.05882352941</v>
      </c>
      <c r="AZ457" s="536"/>
      <c r="BA457" s="227" t="s">
        <v>117</v>
      </c>
      <c r="BB457" s="121">
        <v>48</v>
      </c>
      <c r="BC457" s="130">
        <v>24</v>
      </c>
      <c r="BD457" s="130">
        <v>2925310</v>
      </c>
      <c r="BE457" s="131">
        <f t="shared" si="459"/>
        <v>2.3483365949119372E-2</v>
      </c>
      <c r="BF457" s="131">
        <f t="shared" si="475"/>
        <v>0.5</v>
      </c>
      <c r="BG457" s="156">
        <f t="shared" si="476"/>
        <v>121887.91666666667</v>
      </c>
      <c r="BH457" s="536"/>
      <c r="BI457" s="227" t="s">
        <v>117</v>
      </c>
      <c r="BJ457" s="121">
        <f t="shared" si="477"/>
        <v>1429</v>
      </c>
      <c r="BK457" s="130">
        <f t="shared" si="461"/>
        <v>741</v>
      </c>
      <c r="BL457" s="130">
        <f t="shared" si="462"/>
        <v>61582780</v>
      </c>
      <c r="BM457" s="131">
        <f t="shared" si="460"/>
        <v>2.8129982537392757E-2</v>
      </c>
      <c r="BN457" s="131">
        <f t="shared" si="478"/>
        <v>0.5185444366689993</v>
      </c>
      <c r="BO457" s="130">
        <f t="shared" si="479"/>
        <v>83107.665317139006</v>
      </c>
      <c r="BP457" s="182"/>
    </row>
    <row r="458" spans="2:68" s="75" customFormat="1">
      <c r="B458" s="546">
        <v>42</v>
      </c>
      <c r="C458" s="547" t="s">
        <v>12</v>
      </c>
      <c r="D458" s="539">
        <f>BS49</f>
        <v>68</v>
      </c>
      <c r="E458" s="224" t="s">
        <v>104</v>
      </c>
      <c r="F458" s="120">
        <v>37</v>
      </c>
      <c r="G458" s="128">
        <v>29</v>
      </c>
      <c r="H458" s="128">
        <v>1947140</v>
      </c>
      <c r="I458" s="129">
        <f>IFERROR(G458/$D$458,"-")</f>
        <v>0.4264705882352941</v>
      </c>
      <c r="J458" s="129">
        <f t="shared" si="463"/>
        <v>0.78378378378378377</v>
      </c>
      <c r="K458" s="155">
        <f t="shared" si="464"/>
        <v>67142.758620689652</v>
      </c>
      <c r="L458" s="539">
        <f>BT49</f>
        <v>276</v>
      </c>
      <c r="M458" s="224" t="s">
        <v>104</v>
      </c>
      <c r="N458" s="120">
        <v>149</v>
      </c>
      <c r="O458" s="128">
        <v>84</v>
      </c>
      <c r="P458" s="128">
        <v>7422600</v>
      </c>
      <c r="Q458" s="129">
        <f>IFERROR(O458/$L$458,"-")</f>
        <v>0.30434782608695654</v>
      </c>
      <c r="R458" s="129">
        <f t="shared" si="465"/>
        <v>0.56375838926174493</v>
      </c>
      <c r="S458" s="124">
        <f t="shared" si="466"/>
        <v>88364.28571428571</v>
      </c>
      <c r="T458" s="539">
        <f>BU49</f>
        <v>26600</v>
      </c>
      <c r="U458" s="224" t="s">
        <v>104</v>
      </c>
      <c r="V458" s="120">
        <v>13362</v>
      </c>
      <c r="W458" s="128">
        <v>8598</v>
      </c>
      <c r="X458" s="128">
        <v>541767350</v>
      </c>
      <c r="Y458" s="129">
        <f>IFERROR(W458/$T$458,"-")</f>
        <v>0.32323308270676693</v>
      </c>
      <c r="Z458" s="129">
        <f t="shared" si="467"/>
        <v>0.6434665469241132</v>
      </c>
      <c r="AA458" s="128">
        <f t="shared" si="468"/>
        <v>63010.857176087462</v>
      </c>
      <c r="AB458" s="539">
        <f>BV49</f>
        <v>21909</v>
      </c>
      <c r="AC458" s="224" t="s">
        <v>104</v>
      </c>
      <c r="AD458" s="120">
        <v>12550</v>
      </c>
      <c r="AE458" s="128">
        <v>8064</v>
      </c>
      <c r="AF458" s="128">
        <v>568456080</v>
      </c>
      <c r="AG458" s="129">
        <f>IFERROR(AE458/$AB$458,"-")</f>
        <v>0.36806791729426264</v>
      </c>
      <c r="AH458" s="129">
        <f t="shared" si="469"/>
        <v>0.64254980079681279</v>
      </c>
      <c r="AI458" s="124">
        <f t="shared" si="470"/>
        <v>70493.065476190473</v>
      </c>
      <c r="AJ458" s="539">
        <f>BW49</f>
        <v>12898</v>
      </c>
      <c r="AK458" s="224" t="s">
        <v>104</v>
      </c>
      <c r="AL458" s="120">
        <v>7317</v>
      </c>
      <c r="AM458" s="128">
        <v>4303</v>
      </c>
      <c r="AN458" s="128">
        <v>319220630</v>
      </c>
      <c r="AO458" s="129">
        <f>IFERROR(AM458/$AJ$458,"-")</f>
        <v>0.3336176151341293</v>
      </c>
      <c r="AP458" s="129">
        <f t="shared" si="471"/>
        <v>0.58808254749214162</v>
      </c>
      <c r="AQ458" s="124">
        <f t="shared" si="472"/>
        <v>74185.598419707181</v>
      </c>
      <c r="AR458" s="539">
        <f>BX49</f>
        <v>6339</v>
      </c>
      <c r="AS458" s="224" t="s">
        <v>104</v>
      </c>
      <c r="AT458" s="120">
        <v>3180</v>
      </c>
      <c r="AU458" s="128">
        <v>1680</v>
      </c>
      <c r="AV458" s="128">
        <v>127512320</v>
      </c>
      <c r="AW458" s="129">
        <f>IFERROR(AU458/$AR$458,"-")</f>
        <v>0.26502602934216751</v>
      </c>
      <c r="AX458" s="129">
        <f t="shared" si="473"/>
        <v>0.52830188679245282</v>
      </c>
      <c r="AY458" s="128">
        <f t="shared" si="474"/>
        <v>75900.190476190473</v>
      </c>
      <c r="AZ458" s="539">
        <f>BY49</f>
        <v>2466</v>
      </c>
      <c r="BA458" s="224" t="s">
        <v>104</v>
      </c>
      <c r="BB458" s="120">
        <v>958</v>
      </c>
      <c r="BC458" s="128">
        <v>447</v>
      </c>
      <c r="BD458" s="128">
        <v>34926860</v>
      </c>
      <c r="BE458" s="129">
        <f>IFERROR(BC458/$AZ$458,"-")</f>
        <v>0.18126520681265207</v>
      </c>
      <c r="BF458" s="129">
        <f t="shared" si="475"/>
        <v>0.46659707724425886</v>
      </c>
      <c r="BG458" s="155">
        <f t="shared" si="476"/>
        <v>78136.152125279637</v>
      </c>
      <c r="BH458" s="539">
        <f>BZ49</f>
        <v>70556</v>
      </c>
      <c r="BI458" s="224" t="s">
        <v>104</v>
      </c>
      <c r="BJ458" s="120">
        <f t="shared" si="477"/>
        <v>37553</v>
      </c>
      <c r="BK458" s="128">
        <f t="shared" si="461"/>
        <v>23205</v>
      </c>
      <c r="BL458" s="128">
        <f t="shared" si="462"/>
        <v>1601252980</v>
      </c>
      <c r="BM458" s="129">
        <f>IFERROR(BK458/$BH$458,"-")</f>
        <v>0.32888769204603435</v>
      </c>
      <c r="BN458" s="129">
        <f t="shared" si="478"/>
        <v>0.61792666364870985</v>
      </c>
      <c r="BO458" s="128">
        <f t="shared" si="479"/>
        <v>69004.653307476838</v>
      </c>
      <c r="BP458" s="182"/>
    </row>
    <row r="459" spans="2:68" s="75" customFormat="1">
      <c r="B459" s="546"/>
      <c r="C459" s="547"/>
      <c r="D459" s="539"/>
      <c r="E459" s="225" t="s">
        <v>136</v>
      </c>
      <c r="F459" s="121">
        <v>26</v>
      </c>
      <c r="G459" s="130">
        <v>20</v>
      </c>
      <c r="H459" s="130">
        <v>1555120</v>
      </c>
      <c r="I459" s="131">
        <f t="shared" ref="I459:I468" si="480">IFERROR(G459/$D$458,"-")</f>
        <v>0.29411764705882354</v>
      </c>
      <c r="J459" s="131">
        <f t="shared" si="463"/>
        <v>0.76923076923076927</v>
      </c>
      <c r="K459" s="156">
        <f t="shared" si="464"/>
        <v>77756</v>
      </c>
      <c r="L459" s="539"/>
      <c r="M459" s="225" t="s">
        <v>136</v>
      </c>
      <c r="N459" s="121">
        <v>115</v>
      </c>
      <c r="O459" s="130">
        <v>68</v>
      </c>
      <c r="P459" s="130">
        <v>5193340</v>
      </c>
      <c r="Q459" s="131">
        <f t="shared" ref="Q459:Q468" si="481">IFERROR(O459/$L$458,"-")</f>
        <v>0.24637681159420291</v>
      </c>
      <c r="R459" s="131">
        <f t="shared" si="465"/>
        <v>0.59130434782608698</v>
      </c>
      <c r="S459" s="125">
        <f t="shared" si="466"/>
        <v>76372.647058823524</v>
      </c>
      <c r="T459" s="539"/>
      <c r="U459" s="225" t="s">
        <v>136</v>
      </c>
      <c r="V459" s="121">
        <v>11951</v>
      </c>
      <c r="W459" s="130">
        <v>7788</v>
      </c>
      <c r="X459" s="130">
        <v>473783580</v>
      </c>
      <c r="Y459" s="131">
        <f t="shared" ref="Y459:Y468" si="482">IFERROR(W459/$T$458,"-")</f>
        <v>0.29278195488721803</v>
      </c>
      <c r="Z459" s="131">
        <f t="shared" si="467"/>
        <v>0.65166094887457116</v>
      </c>
      <c r="AA459" s="130">
        <f t="shared" si="468"/>
        <v>60835.077041602468</v>
      </c>
      <c r="AB459" s="539"/>
      <c r="AC459" s="225" t="s">
        <v>136</v>
      </c>
      <c r="AD459" s="121">
        <v>10141</v>
      </c>
      <c r="AE459" s="130">
        <v>6662</v>
      </c>
      <c r="AF459" s="130">
        <v>453883930</v>
      </c>
      <c r="AG459" s="131">
        <f t="shared" ref="AG459:AG468" si="483">IFERROR(AE459/$AB$458,"-")</f>
        <v>0.30407595052261627</v>
      </c>
      <c r="AH459" s="131">
        <f t="shared" si="469"/>
        <v>0.65693718568188542</v>
      </c>
      <c r="AI459" s="125">
        <f t="shared" si="470"/>
        <v>68130.280696487534</v>
      </c>
      <c r="AJ459" s="539"/>
      <c r="AK459" s="225" t="s">
        <v>136</v>
      </c>
      <c r="AL459" s="121">
        <v>5301</v>
      </c>
      <c r="AM459" s="130">
        <v>3172</v>
      </c>
      <c r="AN459" s="130">
        <v>229489260</v>
      </c>
      <c r="AO459" s="131">
        <f t="shared" ref="AO459:AO468" si="484">IFERROR(AM459/$AJ$458,"-")</f>
        <v>0.24592960148860288</v>
      </c>
      <c r="AP459" s="131">
        <f t="shared" si="471"/>
        <v>0.59837766459158648</v>
      </c>
      <c r="AQ459" s="125">
        <f t="shared" si="472"/>
        <v>72348.442622950824</v>
      </c>
      <c r="AR459" s="539"/>
      <c r="AS459" s="225" t="s">
        <v>136</v>
      </c>
      <c r="AT459" s="121">
        <v>2118</v>
      </c>
      <c r="AU459" s="130">
        <v>1131</v>
      </c>
      <c r="AV459" s="130">
        <v>82265630</v>
      </c>
      <c r="AW459" s="131">
        <f t="shared" ref="AW459:AW468" si="485">IFERROR(AU459/$AR$458,"-")</f>
        <v>0.17841930903928063</v>
      </c>
      <c r="AX459" s="131">
        <f t="shared" si="473"/>
        <v>0.53399433427762044</v>
      </c>
      <c r="AY459" s="130">
        <f t="shared" si="474"/>
        <v>72737.073386383738</v>
      </c>
      <c r="AZ459" s="539"/>
      <c r="BA459" s="225" t="s">
        <v>136</v>
      </c>
      <c r="BB459" s="121">
        <v>507</v>
      </c>
      <c r="BC459" s="130">
        <v>237</v>
      </c>
      <c r="BD459" s="130">
        <v>20992080</v>
      </c>
      <c r="BE459" s="131">
        <f t="shared" ref="BE459:BE468" si="486">IFERROR(BC459/$AZ$458,"-")</f>
        <v>9.6107055961070553E-2</v>
      </c>
      <c r="BF459" s="131">
        <f t="shared" si="475"/>
        <v>0.46745562130177515</v>
      </c>
      <c r="BG459" s="156">
        <f t="shared" si="476"/>
        <v>88574.177215189877</v>
      </c>
      <c r="BH459" s="539"/>
      <c r="BI459" s="225" t="s">
        <v>136</v>
      </c>
      <c r="BJ459" s="121">
        <f t="shared" si="477"/>
        <v>30159</v>
      </c>
      <c r="BK459" s="130">
        <f t="shared" si="461"/>
        <v>19078</v>
      </c>
      <c r="BL459" s="130">
        <f t="shared" si="462"/>
        <v>1267162940</v>
      </c>
      <c r="BM459" s="131">
        <f t="shared" ref="BM459:BM468" si="487">IFERROR(BK459/$BH$458,"-")</f>
        <v>0.27039514711718349</v>
      </c>
      <c r="BN459" s="131">
        <f t="shared" si="478"/>
        <v>0.63258065585728973</v>
      </c>
      <c r="BO459" s="130">
        <f t="shared" si="479"/>
        <v>66420.114267742945</v>
      </c>
      <c r="BP459" s="182"/>
    </row>
    <row r="460" spans="2:68" s="75" customFormat="1">
      <c r="B460" s="546"/>
      <c r="C460" s="547"/>
      <c r="D460" s="539"/>
      <c r="E460" s="226" t="s">
        <v>103</v>
      </c>
      <c r="F460" s="121">
        <v>40</v>
      </c>
      <c r="G460" s="130">
        <v>28</v>
      </c>
      <c r="H460" s="130">
        <v>1681950</v>
      </c>
      <c r="I460" s="131">
        <f t="shared" si="480"/>
        <v>0.41176470588235292</v>
      </c>
      <c r="J460" s="131">
        <f t="shared" si="463"/>
        <v>0.7</v>
      </c>
      <c r="K460" s="156">
        <f t="shared" si="464"/>
        <v>60069.642857142855</v>
      </c>
      <c r="L460" s="539"/>
      <c r="M460" s="226" t="s">
        <v>103</v>
      </c>
      <c r="N460" s="121">
        <v>160</v>
      </c>
      <c r="O460" s="130">
        <v>89</v>
      </c>
      <c r="P460" s="130">
        <v>6972150</v>
      </c>
      <c r="Q460" s="131">
        <f t="shared" si="481"/>
        <v>0.32246376811594202</v>
      </c>
      <c r="R460" s="131">
        <f t="shared" si="465"/>
        <v>0.55625000000000002</v>
      </c>
      <c r="S460" s="125">
        <f t="shared" si="466"/>
        <v>78338.764044943819</v>
      </c>
      <c r="T460" s="539"/>
      <c r="U460" s="226" t="s">
        <v>103</v>
      </c>
      <c r="V460" s="121">
        <v>15461</v>
      </c>
      <c r="W460" s="130">
        <v>9656</v>
      </c>
      <c r="X460" s="130">
        <v>601991010</v>
      </c>
      <c r="Y460" s="131">
        <f t="shared" si="482"/>
        <v>0.3630075187969925</v>
      </c>
      <c r="Z460" s="131">
        <f t="shared" si="467"/>
        <v>0.62453916305542978</v>
      </c>
      <c r="AA460" s="130">
        <f t="shared" si="468"/>
        <v>62343.725144987569</v>
      </c>
      <c r="AB460" s="539"/>
      <c r="AC460" s="226" t="s">
        <v>103</v>
      </c>
      <c r="AD460" s="121">
        <v>14222</v>
      </c>
      <c r="AE460" s="130">
        <v>8990</v>
      </c>
      <c r="AF460" s="130">
        <v>629586390</v>
      </c>
      <c r="AG460" s="131">
        <f t="shared" si="483"/>
        <v>0.41033365283673379</v>
      </c>
      <c r="AH460" s="131">
        <f t="shared" si="469"/>
        <v>0.63211925186331042</v>
      </c>
      <c r="AI460" s="125">
        <f t="shared" si="470"/>
        <v>70031.856507230259</v>
      </c>
      <c r="AJ460" s="539"/>
      <c r="AK460" s="226" t="s">
        <v>103</v>
      </c>
      <c r="AL460" s="121">
        <v>8847</v>
      </c>
      <c r="AM460" s="130">
        <v>5172</v>
      </c>
      <c r="AN460" s="130">
        <v>388297130</v>
      </c>
      <c r="AO460" s="131">
        <f t="shared" si="484"/>
        <v>0.40099240192277874</v>
      </c>
      <c r="AP460" s="131">
        <f t="shared" si="471"/>
        <v>0.58460495083079012</v>
      </c>
      <c r="AQ460" s="125">
        <f t="shared" si="472"/>
        <v>75076.784609435417</v>
      </c>
      <c r="AR460" s="539"/>
      <c r="AS460" s="226" t="s">
        <v>103</v>
      </c>
      <c r="AT460" s="121">
        <v>4325</v>
      </c>
      <c r="AU460" s="130">
        <v>2290</v>
      </c>
      <c r="AV460" s="130">
        <v>179825390</v>
      </c>
      <c r="AW460" s="131">
        <f t="shared" si="485"/>
        <v>0.36125571856759742</v>
      </c>
      <c r="AX460" s="131">
        <f t="shared" si="473"/>
        <v>0.52947976878612713</v>
      </c>
      <c r="AY460" s="130">
        <f t="shared" si="474"/>
        <v>78526.371179039299</v>
      </c>
      <c r="AZ460" s="539"/>
      <c r="BA460" s="226" t="s">
        <v>103</v>
      </c>
      <c r="BB460" s="121">
        <v>1485</v>
      </c>
      <c r="BC460" s="130">
        <v>694</v>
      </c>
      <c r="BD460" s="130">
        <v>57969870</v>
      </c>
      <c r="BE460" s="131">
        <f t="shared" si="486"/>
        <v>0.28142741281427414</v>
      </c>
      <c r="BF460" s="131">
        <f t="shared" si="475"/>
        <v>0.46734006734006733</v>
      </c>
      <c r="BG460" s="156">
        <f t="shared" si="476"/>
        <v>83530.072046109504</v>
      </c>
      <c r="BH460" s="539"/>
      <c r="BI460" s="226" t="s">
        <v>103</v>
      </c>
      <c r="BJ460" s="121">
        <f t="shared" si="477"/>
        <v>44540</v>
      </c>
      <c r="BK460" s="130">
        <f t="shared" si="461"/>
        <v>26919</v>
      </c>
      <c r="BL460" s="130">
        <f t="shared" si="462"/>
        <v>1866323890</v>
      </c>
      <c r="BM460" s="131">
        <f t="shared" si="487"/>
        <v>0.38152673054028008</v>
      </c>
      <c r="BN460" s="131">
        <f t="shared" si="478"/>
        <v>0.60437808711270768</v>
      </c>
      <c r="BO460" s="130">
        <f t="shared" si="479"/>
        <v>69331.100338051197</v>
      </c>
      <c r="BP460" s="182"/>
    </row>
    <row r="461" spans="2:68" s="75" customFormat="1">
      <c r="B461" s="546"/>
      <c r="C461" s="547"/>
      <c r="D461" s="539"/>
      <c r="E461" s="226" t="s">
        <v>106</v>
      </c>
      <c r="F461" s="121">
        <v>19</v>
      </c>
      <c r="G461" s="130">
        <v>15</v>
      </c>
      <c r="H461" s="130">
        <v>773940</v>
      </c>
      <c r="I461" s="131">
        <f t="shared" si="480"/>
        <v>0.22058823529411764</v>
      </c>
      <c r="J461" s="131">
        <f t="shared" si="463"/>
        <v>0.78947368421052633</v>
      </c>
      <c r="K461" s="156">
        <f t="shared" si="464"/>
        <v>51596</v>
      </c>
      <c r="L461" s="539"/>
      <c r="M461" s="226" t="s">
        <v>106</v>
      </c>
      <c r="N461" s="121">
        <v>77</v>
      </c>
      <c r="O461" s="130">
        <v>45</v>
      </c>
      <c r="P461" s="130">
        <v>3409520</v>
      </c>
      <c r="Q461" s="131">
        <f t="shared" si="481"/>
        <v>0.16304347826086957</v>
      </c>
      <c r="R461" s="131">
        <f t="shared" si="465"/>
        <v>0.58441558441558439</v>
      </c>
      <c r="S461" s="125">
        <f t="shared" si="466"/>
        <v>75767.111111111109</v>
      </c>
      <c r="T461" s="539"/>
      <c r="U461" s="226" t="s">
        <v>106</v>
      </c>
      <c r="V461" s="121">
        <v>4977</v>
      </c>
      <c r="W461" s="130">
        <v>3209</v>
      </c>
      <c r="X461" s="130">
        <v>205662010</v>
      </c>
      <c r="Y461" s="131">
        <f t="shared" si="482"/>
        <v>0.12063909774436091</v>
      </c>
      <c r="Z461" s="131">
        <f t="shared" si="467"/>
        <v>0.64476592324693593</v>
      </c>
      <c r="AA461" s="130">
        <f t="shared" si="468"/>
        <v>64089.127454035523</v>
      </c>
      <c r="AB461" s="539"/>
      <c r="AC461" s="226" t="s">
        <v>106</v>
      </c>
      <c r="AD461" s="121">
        <v>5409</v>
      </c>
      <c r="AE461" s="130">
        <v>3563</v>
      </c>
      <c r="AF461" s="130">
        <v>260040820</v>
      </c>
      <c r="AG461" s="131">
        <f t="shared" si="483"/>
        <v>0.16262723081838515</v>
      </c>
      <c r="AH461" s="131">
        <f t="shared" si="469"/>
        <v>0.65871695322610468</v>
      </c>
      <c r="AI461" s="125">
        <f t="shared" si="470"/>
        <v>72983.671063710353</v>
      </c>
      <c r="AJ461" s="539"/>
      <c r="AK461" s="226" t="s">
        <v>106</v>
      </c>
      <c r="AL461" s="121">
        <v>3383</v>
      </c>
      <c r="AM461" s="130">
        <v>2000</v>
      </c>
      <c r="AN461" s="130">
        <v>147980520</v>
      </c>
      <c r="AO461" s="131">
        <f t="shared" si="484"/>
        <v>0.15506280043417583</v>
      </c>
      <c r="AP461" s="131">
        <f t="shared" si="471"/>
        <v>0.59119125036949449</v>
      </c>
      <c r="AQ461" s="125">
        <f t="shared" si="472"/>
        <v>73990.259999999995</v>
      </c>
      <c r="AR461" s="539"/>
      <c r="AS461" s="226" t="s">
        <v>106</v>
      </c>
      <c r="AT461" s="121">
        <v>1747</v>
      </c>
      <c r="AU461" s="130">
        <v>965</v>
      </c>
      <c r="AV461" s="130">
        <v>69629760</v>
      </c>
      <c r="AW461" s="131">
        <f t="shared" si="485"/>
        <v>0.15223221328285219</v>
      </c>
      <c r="AX461" s="131">
        <f t="shared" si="473"/>
        <v>0.55237550085861475</v>
      </c>
      <c r="AY461" s="130">
        <f t="shared" si="474"/>
        <v>72155.191709844556</v>
      </c>
      <c r="AZ461" s="539"/>
      <c r="BA461" s="226" t="s">
        <v>106</v>
      </c>
      <c r="BB461" s="121">
        <v>602</v>
      </c>
      <c r="BC461" s="130">
        <v>285</v>
      </c>
      <c r="BD461" s="130">
        <v>23078430</v>
      </c>
      <c r="BE461" s="131">
        <f t="shared" si="486"/>
        <v>0.11557177615571776</v>
      </c>
      <c r="BF461" s="131">
        <f t="shared" si="475"/>
        <v>0.473421926910299</v>
      </c>
      <c r="BG461" s="156">
        <f t="shared" si="476"/>
        <v>80976.947368421053</v>
      </c>
      <c r="BH461" s="539"/>
      <c r="BI461" s="226" t="s">
        <v>106</v>
      </c>
      <c r="BJ461" s="121">
        <f t="shared" si="477"/>
        <v>16214</v>
      </c>
      <c r="BK461" s="130">
        <f t="shared" si="461"/>
        <v>10082</v>
      </c>
      <c r="BL461" s="130">
        <f t="shared" si="462"/>
        <v>710575000</v>
      </c>
      <c r="BM461" s="131">
        <f t="shared" si="487"/>
        <v>0.14289358807188615</v>
      </c>
      <c r="BN461" s="131">
        <f t="shared" si="478"/>
        <v>0.62180831380288637</v>
      </c>
      <c r="BO461" s="130">
        <f t="shared" si="479"/>
        <v>70479.567546121805</v>
      </c>
      <c r="BP461" s="182"/>
    </row>
    <row r="462" spans="2:68" s="75" customFormat="1">
      <c r="B462" s="546"/>
      <c r="C462" s="547"/>
      <c r="D462" s="539"/>
      <c r="E462" s="226" t="s">
        <v>119</v>
      </c>
      <c r="F462" s="121">
        <v>16</v>
      </c>
      <c r="G462" s="130">
        <v>12</v>
      </c>
      <c r="H462" s="130">
        <v>615920</v>
      </c>
      <c r="I462" s="131">
        <f t="shared" si="480"/>
        <v>0.17647058823529413</v>
      </c>
      <c r="J462" s="131">
        <f t="shared" si="463"/>
        <v>0.75</v>
      </c>
      <c r="K462" s="156">
        <f t="shared" si="464"/>
        <v>51326.666666666664</v>
      </c>
      <c r="L462" s="539"/>
      <c r="M462" s="226" t="s">
        <v>119</v>
      </c>
      <c r="N462" s="121">
        <v>87</v>
      </c>
      <c r="O462" s="130">
        <v>42</v>
      </c>
      <c r="P462" s="130">
        <v>3001030</v>
      </c>
      <c r="Q462" s="131">
        <f t="shared" si="481"/>
        <v>0.15217391304347827</v>
      </c>
      <c r="R462" s="131">
        <f t="shared" si="465"/>
        <v>0.48275862068965519</v>
      </c>
      <c r="S462" s="125">
        <f t="shared" si="466"/>
        <v>71453.095238095237</v>
      </c>
      <c r="T462" s="539"/>
      <c r="U462" s="226" t="s">
        <v>119</v>
      </c>
      <c r="V462" s="121">
        <v>5369</v>
      </c>
      <c r="W462" s="130">
        <v>3539</v>
      </c>
      <c r="X462" s="130">
        <v>228752830</v>
      </c>
      <c r="Y462" s="131">
        <f t="shared" si="482"/>
        <v>0.13304511278195488</v>
      </c>
      <c r="Z462" s="131">
        <f t="shared" si="467"/>
        <v>0.65915440491711674</v>
      </c>
      <c r="AA462" s="130">
        <f t="shared" si="468"/>
        <v>64637.702740887253</v>
      </c>
      <c r="AB462" s="539"/>
      <c r="AC462" s="226" t="s">
        <v>119</v>
      </c>
      <c r="AD462" s="121">
        <v>5972</v>
      </c>
      <c r="AE462" s="130">
        <v>3839</v>
      </c>
      <c r="AF462" s="130">
        <v>285398910</v>
      </c>
      <c r="AG462" s="131">
        <f t="shared" si="483"/>
        <v>0.17522479346387329</v>
      </c>
      <c r="AH462" s="131">
        <f t="shared" si="469"/>
        <v>0.64283322170127255</v>
      </c>
      <c r="AI462" s="125">
        <f t="shared" si="470"/>
        <v>74341.992706433972</v>
      </c>
      <c r="AJ462" s="539"/>
      <c r="AK462" s="226" t="s">
        <v>119</v>
      </c>
      <c r="AL462" s="121">
        <v>4041</v>
      </c>
      <c r="AM462" s="130">
        <v>2431</v>
      </c>
      <c r="AN462" s="130">
        <v>192598980</v>
      </c>
      <c r="AO462" s="131">
        <f t="shared" si="484"/>
        <v>0.18847883392774073</v>
      </c>
      <c r="AP462" s="131">
        <f t="shared" si="471"/>
        <v>0.60158376639445676</v>
      </c>
      <c r="AQ462" s="125">
        <f t="shared" si="472"/>
        <v>79226.236116824351</v>
      </c>
      <c r="AR462" s="539"/>
      <c r="AS462" s="226" t="s">
        <v>119</v>
      </c>
      <c r="AT462" s="121">
        <v>1938</v>
      </c>
      <c r="AU462" s="130">
        <v>1070</v>
      </c>
      <c r="AV462" s="130">
        <v>92299740</v>
      </c>
      <c r="AW462" s="131">
        <f t="shared" si="485"/>
        <v>0.16879634011673766</v>
      </c>
      <c r="AX462" s="131">
        <f t="shared" si="473"/>
        <v>0.55211558307533537</v>
      </c>
      <c r="AY462" s="130">
        <f t="shared" si="474"/>
        <v>86261.439252336451</v>
      </c>
      <c r="AZ462" s="539"/>
      <c r="BA462" s="226" t="s">
        <v>119</v>
      </c>
      <c r="BB462" s="121">
        <v>653</v>
      </c>
      <c r="BC462" s="130">
        <v>318</v>
      </c>
      <c r="BD462" s="130">
        <v>28909490</v>
      </c>
      <c r="BE462" s="131">
        <f t="shared" si="486"/>
        <v>0.12895377128953772</v>
      </c>
      <c r="BF462" s="131">
        <f t="shared" si="475"/>
        <v>0.48698315467075037</v>
      </c>
      <c r="BG462" s="156">
        <f t="shared" si="476"/>
        <v>90910.345911949684</v>
      </c>
      <c r="BH462" s="539"/>
      <c r="BI462" s="226" t="s">
        <v>119</v>
      </c>
      <c r="BJ462" s="121">
        <f t="shared" si="477"/>
        <v>18076</v>
      </c>
      <c r="BK462" s="130">
        <f t="shared" si="461"/>
        <v>11251</v>
      </c>
      <c r="BL462" s="130">
        <f t="shared" si="462"/>
        <v>831576900</v>
      </c>
      <c r="BM462" s="131">
        <f t="shared" si="487"/>
        <v>0.15946198764102273</v>
      </c>
      <c r="BN462" s="131">
        <f t="shared" si="478"/>
        <v>0.62242752821420666</v>
      </c>
      <c r="BO462" s="130">
        <f t="shared" si="479"/>
        <v>73911.376766509638</v>
      </c>
      <c r="BP462" s="182"/>
    </row>
    <row r="463" spans="2:68" s="75" customFormat="1">
      <c r="B463" s="546"/>
      <c r="C463" s="547"/>
      <c r="D463" s="539"/>
      <c r="E463" s="226" t="s">
        <v>120</v>
      </c>
      <c r="F463" s="121">
        <v>10</v>
      </c>
      <c r="G463" s="130">
        <v>9</v>
      </c>
      <c r="H463" s="130">
        <v>648690</v>
      </c>
      <c r="I463" s="131">
        <f t="shared" si="480"/>
        <v>0.13235294117647059</v>
      </c>
      <c r="J463" s="131">
        <f t="shared" si="463"/>
        <v>0.9</v>
      </c>
      <c r="K463" s="156">
        <f t="shared" si="464"/>
        <v>72076.666666666672</v>
      </c>
      <c r="L463" s="539"/>
      <c r="M463" s="226" t="s">
        <v>120</v>
      </c>
      <c r="N463" s="121">
        <v>40</v>
      </c>
      <c r="O463" s="130">
        <v>19</v>
      </c>
      <c r="P463" s="130">
        <v>1252480</v>
      </c>
      <c r="Q463" s="131">
        <f t="shared" si="481"/>
        <v>6.8840579710144928E-2</v>
      </c>
      <c r="R463" s="131">
        <f t="shared" si="465"/>
        <v>0.47499999999999998</v>
      </c>
      <c r="S463" s="125">
        <f t="shared" si="466"/>
        <v>65920</v>
      </c>
      <c r="T463" s="539"/>
      <c r="U463" s="226" t="s">
        <v>120</v>
      </c>
      <c r="V463" s="121">
        <v>2505</v>
      </c>
      <c r="W463" s="130">
        <v>1701</v>
      </c>
      <c r="X463" s="130">
        <v>108712470</v>
      </c>
      <c r="Y463" s="131">
        <f t="shared" si="482"/>
        <v>6.3947368421052628E-2</v>
      </c>
      <c r="Z463" s="131">
        <f t="shared" si="467"/>
        <v>0.67904191616766463</v>
      </c>
      <c r="AA463" s="130">
        <f t="shared" si="468"/>
        <v>63910.917107583773</v>
      </c>
      <c r="AB463" s="539"/>
      <c r="AC463" s="226" t="s">
        <v>120</v>
      </c>
      <c r="AD463" s="121">
        <v>2465</v>
      </c>
      <c r="AE463" s="130">
        <v>1680</v>
      </c>
      <c r="AF463" s="130">
        <v>123646530</v>
      </c>
      <c r="AG463" s="131">
        <f t="shared" si="483"/>
        <v>7.668081610297138E-2</v>
      </c>
      <c r="AH463" s="131">
        <f t="shared" si="469"/>
        <v>0.68154158215010141</v>
      </c>
      <c r="AI463" s="125">
        <f t="shared" si="470"/>
        <v>73599.125</v>
      </c>
      <c r="AJ463" s="539"/>
      <c r="AK463" s="226" t="s">
        <v>120</v>
      </c>
      <c r="AL463" s="121">
        <v>1479</v>
      </c>
      <c r="AM463" s="130">
        <v>918</v>
      </c>
      <c r="AN463" s="130">
        <v>68336100</v>
      </c>
      <c r="AO463" s="131">
        <f t="shared" si="484"/>
        <v>7.1173825399286711E-2</v>
      </c>
      <c r="AP463" s="131">
        <f t="shared" si="471"/>
        <v>0.62068965517241381</v>
      </c>
      <c r="AQ463" s="125">
        <f t="shared" si="472"/>
        <v>74440.196078431371</v>
      </c>
      <c r="AR463" s="539"/>
      <c r="AS463" s="226" t="s">
        <v>120</v>
      </c>
      <c r="AT463" s="121">
        <v>617</v>
      </c>
      <c r="AU463" s="130">
        <v>341</v>
      </c>
      <c r="AV463" s="130">
        <v>26698710</v>
      </c>
      <c r="AW463" s="131">
        <f t="shared" si="485"/>
        <v>5.3793973812904246E-2</v>
      </c>
      <c r="AX463" s="131">
        <f t="shared" si="473"/>
        <v>0.55267423014586714</v>
      </c>
      <c r="AY463" s="130">
        <f t="shared" si="474"/>
        <v>78295.337243401766</v>
      </c>
      <c r="AZ463" s="539"/>
      <c r="BA463" s="226" t="s">
        <v>120</v>
      </c>
      <c r="BB463" s="121">
        <v>140</v>
      </c>
      <c r="BC463" s="130">
        <v>64</v>
      </c>
      <c r="BD463" s="130">
        <v>5107100</v>
      </c>
      <c r="BE463" s="131">
        <f t="shared" si="486"/>
        <v>2.5952960259529603E-2</v>
      </c>
      <c r="BF463" s="131">
        <f t="shared" si="475"/>
        <v>0.45714285714285713</v>
      </c>
      <c r="BG463" s="156">
        <f t="shared" si="476"/>
        <v>79798.4375</v>
      </c>
      <c r="BH463" s="539"/>
      <c r="BI463" s="226" t="s">
        <v>120</v>
      </c>
      <c r="BJ463" s="121">
        <f t="shared" si="477"/>
        <v>7256</v>
      </c>
      <c r="BK463" s="130">
        <f t="shared" si="461"/>
        <v>4732</v>
      </c>
      <c r="BL463" s="130">
        <f t="shared" si="462"/>
        <v>334402080</v>
      </c>
      <c r="BM463" s="131">
        <f t="shared" si="487"/>
        <v>6.7067294064289365E-2</v>
      </c>
      <c r="BN463" s="131">
        <f t="shared" si="478"/>
        <v>0.65214994487320843</v>
      </c>
      <c r="BO463" s="130">
        <f t="shared" si="479"/>
        <v>70668.233305156376</v>
      </c>
      <c r="BP463" s="182"/>
    </row>
    <row r="464" spans="2:68" s="75" customFormat="1">
      <c r="B464" s="546"/>
      <c r="C464" s="547"/>
      <c r="D464" s="539"/>
      <c r="E464" s="226" t="s">
        <v>121</v>
      </c>
      <c r="F464" s="121">
        <v>8</v>
      </c>
      <c r="G464" s="130">
        <v>7</v>
      </c>
      <c r="H464" s="130">
        <v>476580</v>
      </c>
      <c r="I464" s="131">
        <f t="shared" si="480"/>
        <v>0.10294117647058823</v>
      </c>
      <c r="J464" s="131">
        <f t="shared" si="463"/>
        <v>0.875</v>
      </c>
      <c r="K464" s="156">
        <f t="shared" si="464"/>
        <v>68082.857142857145</v>
      </c>
      <c r="L464" s="539"/>
      <c r="M464" s="226" t="s">
        <v>121</v>
      </c>
      <c r="N464" s="121">
        <v>55</v>
      </c>
      <c r="O464" s="130">
        <v>28</v>
      </c>
      <c r="P464" s="130">
        <v>1732870</v>
      </c>
      <c r="Q464" s="131">
        <f t="shared" si="481"/>
        <v>0.10144927536231885</v>
      </c>
      <c r="R464" s="131">
        <f t="shared" si="465"/>
        <v>0.50909090909090904</v>
      </c>
      <c r="S464" s="125">
        <f t="shared" si="466"/>
        <v>61888.214285714283</v>
      </c>
      <c r="T464" s="539"/>
      <c r="U464" s="226" t="s">
        <v>121</v>
      </c>
      <c r="V464" s="121">
        <v>1611</v>
      </c>
      <c r="W464" s="130">
        <v>961</v>
      </c>
      <c r="X464" s="130">
        <v>64120880</v>
      </c>
      <c r="Y464" s="131">
        <f t="shared" si="482"/>
        <v>3.6127819548872182E-2</v>
      </c>
      <c r="Z464" s="131">
        <f t="shared" si="467"/>
        <v>0.59652389819987583</v>
      </c>
      <c r="AA464" s="130">
        <f t="shared" si="468"/>
        <v>66723.080124869928</v>
      </c>
      <c r="AB464" s="539"/>
      <c r="AC464" s="226" t="s">
        <v>121</v>
      </c>
      <c r="AD464" s="121">
        <v>1839</v>
      </c>
      <c r="AE464" s="130">
        <v>1114</v>
      </c>
      <c r="AF464" s="130">
        <v>76441630</v>
      </c>
      <c r="AG464" s="131">
        <f t="shared" si="483"/>
        <v>5.0846684011136976E-2</v>
      </c>
      <c r="AH464" s="131">
        <f t="shared" si="469"/>
        <v>0.60576400217509518</v>
      </c>
      <c r="AI464" s="125">
        <f t="shared" si="470"/>
        <v>68619.057450628359</v>
      </c>
      <c r="AJ464" s="539"/>
      <c r="AK464" s="226" t="s">
        <v>121</v>
      </c>
      <c r="AL464" s="121">
        <v>1405</v>
      </c>
      <c r="AM464" s="130">
        <v>796</v>
      </c>
      <c r="AN464" s="130">
        <v>62367140</v>
      </c>
      <c r="AO464" s="131">
        <f t="shared" si="484"/>
        <v>6.1714994572801982E-2</v>
      </c>
      <c r="AP464" s="131">
        <f t="shared" si="471"/>
        <v>0.56654804270462633</v>
      </c>
      <c r="AQ464" s="125">
        <f t="shared" si="472"/>
        <v>78350.678391959795</v>
      </c>
      <c r="AR464" s="539"/>
      <c r="AS464" s="226" t="s">
        <v>121</v>
      </c>
      <c r="AT464" s="121">
        <v>877</v>
      </c>
      <c r="AU464" s="130">
        <v>468</v>
      </c>
      <c r="AV464" s="130">
        <v>34201900</v>
      </c>
      <c r="AW464" s="131">
        <f t="shared" si="485"/>
        <v>7.382867960246095E-2</v>
      </c>
      <c r="AX464" s="131">
        <f t="shared" si="473"/>
        <v>0.53363740022805017</v>
      </c>
      <c r="AY464" s="130">
        <f t="shared" si="474"/>
        <v>73080.982905982906</v>
      </c>
      <c r="AZ464" s="539"/>
      <c r="BA464" s="226" t="s">
        <v>121</v>
      </c>
      <c r="BB464" s="121">
        <v>327</v>
      </c>
      <c r="BC464" s="130">
        <v>170</v>
      </c>
      <c r="BD464" s="130">
        <v>13214050</v>
      </c>
      <c r="BE464" s="131">
        <f t="shared" si="486"/>
        <v>6.8937550689375501E-2</v>
      </c>
      <c r="BF464" s="131">
        <f t="shared" si="475"/>
        <v>0.51987767584097855</v>
      </c>
      <c r="BG464" s="156">
        <f t="shared" si="476"/>
        <v>77729.705882352937</v>
      </c>
      <c r="BH464" s="539"/>
      <c r="BI464" s="226" t="s">
        <v>121</v>
      </c>
      <c r="BJ464" s="121">
        <f t="shared" si="477"/>
        <v>6122</v>
      </c>
      <c r="BK464" s="130">
        <f t="shared" si="461"/>
        <v>3544</v>
      </c>
      <c r="BL464" s="130">
        <f t="shared" si="462"/>
        <v>252555050</v>
      </c>
      <c r="BM464" s="131">
        <f t="shared" si="487"/>
        <v>5.0229604852882817E-2</v>
      </c>
      <c r="BN464" s="131">
        <f t="shared" si="478"/>
        <v>0.57889578569095068</v>
      </c>
      <c r="BO464" s="130">
        <f t="shared" si="479"/>
        <v>71262.711625282172</v>
      </c>
      <c r="BP464" s="182"/>
    </row>
    <row r="465" spans="2:68" s="75" customFormat="1">
      <c r="B465" s="546"/>
      <c r="C465" s="547"/>
      <c r="D465" s="539"/>
      <c r="E465" s="226" t="s">
        <v>122</v>
      </c>
      <c r="F465" s="121">
        <v>16</v>
      </c>
      <c r="G465" s="130">
        <v>11</v>
      </c>
      <c r="H465" s="130">
        <v>669180</v>
      </c>
      <c r="I465" s="131">
        <f t="shared" si="480"/>
        <v>0.16176470588235295</v>
      </c>
      <c r="J465" s="131">
        <f t="shared" si="463"/>
        <v>0.6875</v>
      </c>
      <c r="K465" s="156">
        <f t="shared" si="464"/>
        <v>60834.545454545456</v>
      </c>
      <c r="L465" s="539"/>
      <c r="M465" s="226" t="s">
        <v>122</v>
      </c>
      <c r="N465" s="121">
        <v>26</v>
      </c>
      <c r="O465" s="130">
        <v>19</v>
      </c>
      <c r="P465" s="130">
        <v>1677420</v>
      </c>
      <c r="Q465" s="131">
        <f t="shared" si="481"/>
        <v>6.8840579710144928E-2</v>
      </c>
      <c r="R465" s="131">
        <f t="shared" si="465"/>
        <v>0.73076923076923073</v>
      </c>
      <c r="S465" s="125">
        <f t="shared" si="466"/>
        <v>88285.263157894733</v>
      </c>
      <c r="T465" s="539"/>
      <c r="U465" s="226" t="s">
        <v>122</v>
      </c>
      <c r="V465" s="121">
        <v>1135</v>
      </c>
      <c r="W465" s="130">
        <v>746</v>
      </c>
      <c r="X465" s="130">
        <v>49160000</v>
      </c>
      <c r="Y465" s="131">
        <f t="shared" si="482"/>
        <v>2.8045112781954887E-2</v>
      </c>
      <c r="Z465" s="131">
        <f t="shared" si="467"/>
        <v>0.65726872246696033</v>
      </c>
      <c r="AA465" s="130">
        <f t="shared" si="468"/>
        <v>65898.123324396787</v>
      </c>
      <c r="AB465" s="539"/>
      <c r="AC465" s="226" t="s">
        <v>122</v>
      </c>
      <c r="AD465" s="121">
        <v>1223</v>
      </c>
      <c r="AE465" s="130">
        <v>799</v>
      </c>
      <c r="AF465" s="130">
        <v>64047360</v>
      </c>
      <c r="AG465" s="131">
        <f t="shared" si="483"/>
        <v>3.646903099182984E-2</v>
      </c>
      <c r="AH465" s="131">
        <f t="shared" si="469"/>
        <v>0.65331152902698286</v>
      </c>
      <c r="AI465" s="125">
        <f t="shared" si="470"/>
        <v>80159.399249061331</v>
      </c>
      <c r="AJ465" s="539"/>
      <c r="AK465" s="226" t="s">
        <v>122</v>
      </c>
      <c r="AL465" s="121">
        <v>884</v>
      </c>
      <c r="AM465" s="130">
        <v>544</v>
      </c>
      <c r="AN465" s="130">
        <v>45523250</v>
      </c>
      <c r="AO465" s="131">
        <f t="shared" si="484"/>
        <v>4.2177081718095831E-2</v>
      </c>
      <c r="AP465" s="131">
        <f t="shared" si="471"/>
        <v>0.61538461538461542</v>
      </c>
      <c r="AQ465" s="125">
        <f t="shared" si="472"/>
        <v>83682.444852941175</v>
      </c>
      <c r="AR465" s="539"/>
      <c r="AS465" s="226" t="s">
        <v>122</v>
      </c>
      <c r="AT465" s="121">
        <v>457</v>
      </c>
      <c r="AU465" s="130">
        <v>263</v>
      </c>
      <c r="AV465" s="130">
        <v>23373000</v>
      </c>
      <c r="AW465" s="131">
        <f t="shared" si="485"/>
        <v>4.1489193879160752E-2</v>
      </c>
      <c r="AX465" s="131">
        <f t="shared" si="473"/>
        <v>0.57549234135667393</v>
      </c>
      <c r="AY465" s="130">
        <f t="shared" si="474"/>
        <v>88870.722433460076</v>
      </c>
      <c r="AZ465" s="539"/>
      <c r="BA465" s="226" t="s">
        <v>122</v>
      </c>
      <c r="BB465" s="121">
        <v>152</v>
      </c>
      <c r="BC465" s="130">
        <v>97</v>
      </c>
      <c r="BD465" s="130">
        <v>6935970</v>
      </c>
      <c r="BE465" s="131">
        <f t="shared" si="486"/>
        <v>3.9334955393349552E-2</v>
      </c>
      <c r="BF465" s="131">
        <f t="shared" si="475"/>
        <v>0.63815789473684215</v>
      </c>
      <c r="BG465" s="156">
        <f t="shared" si="476"/>
        <v>71504.845360824736</v>
      </c>
      <c r="BH465" s="539"/>
      <c r="BI465" s="226" t="s">
        <v>122</v>
      </c>
      <c r="BJ465" s="121">
        <f t="shared" si="477"/>
        <v>3893</v>
      </c>
      <c r="BK465" s="130">
        <f t="shared" si="461"/>
        <v>2479</v>
      </c>
      <c r="BL465" s="130">
        <f t="shared" si="462"/>
        <v>191386180</v>
      </c>
      <c r="BM465" s="131">
        <f t="shared" si="487"/>
        <v>3.5135211746697662E-2</v>
      </c>
      <c r="BN465" s="131">
        <f t="shared" si="478"/>
        <v>0.63678397123041353</v>
      </c>
      <c r="BO465" s="130">
        <f t="shared" si="479"/>
        <v>77202.977006857604</v>
      </c>
      <c r="BP465" s="182"/>
    </row>
    <row r="466" spans="2:68" s="75" customFormat="1">
      <c r="B466" s="546"/>
      <c r="C466" s="547"/>
      <c r="D466" s="539"/>
      <c r="E466" s="226" t="s">
        <v>123</v>
      </c>
      <c r="F466" s="121">
        <v>28</v>
      </c>
      <c r="G466" s="130">
        <v>24</v>
      </c>
      <c r="H466" s="130">
        <v>1500870</v>
      </c>
      <c r="I466" s="131">
        <f t="shared" si="480"/>
        <v>0.35294117647058826</v>
      </c>
      <c r="J466" s="131">
        <f t="shared" si="463"/>
        <v>0.8571428571428571</v>
      </c>
      <c r="K466" s="156">
        <f t="shared" si="464"/>
        <v>62536.25</v>
      </c>
      <c r="L466" s="539"/>
      <c r="M466" s="226" t="s">
        <v>123</v>
      </c>
      <c r="N466" s="121">
        <v>114</v>
      </c>
      <c r="O466" s="130">
        <v>68</v>
      </c>
      <c r="P466" s="130">
        <v>5122790</v>
      </c>
      <c r="Q466" s="131">
        <f t="shared" si="481"/>
        <v>0.24637681159420291</v>
      </c>
      <c r="R466" s="131">
        <f t="shared" si="465"/>
        <v>0.59649122807017541</v>
      </c>
      <c r="S466" s="125">
        <f t="shared" si="466"/>
        <v>75335.147058823524</v>
      </c>
      <c r="T466" s="539"/>
      <c r="U466" s="226" t="s">
        <v>123</v>
      </c>
      <c r="V466" s="121">
        <v>10207</v>
      </c>
      <c r="W466" s="130">
        <v>7022</v>
      </c>
      <c r="X466" s="130">
        <v>450901470</v>
      </c>
      <c r="Y466" s="131">
        <f t="shared" si="482"/>
        <v>0.26398496240601504</v>
      </c>
      <c r="Z466" s="131">
        <f t="shared" si="467"/>
        <v>0.68795924365631433</v>
      </c>
      <c r="AA466" s="130">
        <f t="shared" si="468"/>
        <v>64212.684420393052</v>
      </c>
      <c r="AB466" s="539"/>
      <c r="AC466" s="226" t="s">
        <v>123</v>
      </c>
      <c r="AD466" s="121">
        <v>9110</v>
      </c>
      <c r="AE466" s="130">
        <v>6079</v>
      </c>
      <c r="AF466" s="130">
        <v>425432350</v>
      </c>
      <c r="AG466" s="131">
        <f t="shared" si="483"/>
        <v>0.27746588160116847</v>
      </c>
      <c r="AH466" s="131">
        <f t="shared" si="469"/>
        <v>0.66728869374313937</v>
      </c>
      <c r="AI466" s="125">
        <f t="shared" si="470"/>
        <v>69983.936502714263</v>
      </c>
      <c r="AJ466" s="539"/>
      <c r="AK466" s="226" t="s">
        <v>123</v>
      </c>
      <c r="AL466" s="121">
        <v>5096</v>
      </c>
      <c r="AM466" s="130">
        <v>3136</v>
      </c>
      <c r="AN466" s="130">
        <v>230295730</v>
      </c>
      <c r="AO466" s="131">
        <f t="shared" si="484"/>
        <v>0.24313847108078773</v>
      </c>
      <c r="AP466" s="131">
        <f t="shared" si="471"/>
        <v>0.61538461538461542</v>
      </c>
      <c r="AQ466" s="125">
        <f t="shared" si="472"/>
        <v>73436.138392857145</v>
      </c>
      <c r="AR466" s="539"/>
      <c r="AS466" s="226" t="s">
        <v>123</v>
      </c>
      <c r="AT466" s="121">
        <v>2084</v>
      </c>
      <c r="AU466" s="130">
        <v>1184</v>
      </c>
      <c r="AV466" s="130">
        <v>96231810</v>
      </c>
      <c r="AW466" s="131">
        <f t="shared" si="485"/>
        <v>0.18678024925067047</v>
      </c>
      <c r="AX466" s="131">
        <f t="shared" si="473"/>
        <v>0.56813819577735125</v>
      </c>
      <c r="AY466" s="130">
        <f t="shared" si="474"/>
        <v>81276.866554054053</v>
      </c>
      <c r="AZ466" s="539"/>
      <c r="BA466" s="226" t="s">
        <v>123</v>
      </c>
      <c r="BB466" s="121">
        <v>537</v>
      </c>
      <c r="BC466" s="130">
        <v>251</v>
      </c>
      <c r="BD466" s="130">
        <v>20469970</v>
      </c>
      <c r="BE466" s="131">
        <f t="shared" si="486"/>
        <v>0.10178426601784266</v>
      </c>
      <c r="BF466" s="131">
        <f t="shared" si="475"/>
        <v>0.46741154562383613</v>
      </c>
      <c r="BG466" s="156">
        <f t="shared" si="476"/>
        <v>81553.665338645413</v>
      </c>
      <c r="BH466" s="539"/>
      <c r="BI466" s="226" t="s">
        <v>123</v>
      </c>
      <c r="BJ466" s="121">
        <f t="shared" si="477"/>
        <v>27176</v>
      </c>
      <c r="BK466" s="130">
        <f t="shared" si="461"/>
        <v>17764</v>
      </c>
      <c r="BL466" s="130">
        <f t="shared" si="462"/>
        <v>1229954990</v>
      </c>
      <c r="BM466" s="131">
        <f t="shared" si="487"/>
        <v>0.25177164238335509</v>
      </c>
      <c r="BN466" s="131">
        <f t="shared" si="478"/>
        <v>0.65366499852811299</v>
      </c>
      <c r="BO466" s="130">
        <f t="shared" si="479"/>
        <v>69238.62812429633</v>
      </c>
      <c r="BP466" s="182"/>
    </row>
    <row r="467" spans="2:68" s="75" customFormat="1">
      <c r="B467" s="546"/>
      <c r="C467" s="547"/>
      <c r="D467" s="539"/>
      <c r="E467" s="226" t="s">
        <v>124</v>
      </c>
      <c r="F467" s="121">
        <v>7</v>
      </c>
      <c r="G467" s="130">
        <v>3</v>
      </c>
      <c r="H467" s="130">
        <v>139210</v>
      </c>
      <c r="I467" s="131">
        <f t="shared" si="480"/>
        <v>4.4117647058823532E-2</v>
      </c>
      <c r="J467" s="131">
        <f t="shared" si="463"/>
        <v>0.42857142857142855</v>
      </c>
      <c r="K467" s="156">
        <f t="shared" si="464"/>
        <v>46403.333333333336</v>
      </c>
      <c r="L467" s="539"/>
      <c r="M467" s="226" t="s">
        <v>124</v>
      </c>
      <c r="N467" s="121">
        <v>40</v>
      </c>
      <c r="O467" s="130">
        <v>20</v>
      </c>
      <c r="P467" s="130">
        <v>1887970</v>
      </c>
      <c r="Q467" s="131">
        <f t="shared" si="481"/>
        <v>7.2463768115942032E-2</v>
      </c>
      <c r="R467" s="131">
        <f t="shared" si="465"/>
        <v>0.5</v>
      </c>
      <c r="S467" s="125">
        <f t="shared" si="466"/>
        <v>94398.5</v>
      </c>
      <c r="T467" s="539"/>
      <c r="U467" s="226" t="s">
        <v>124</v>
      </c>
      <c r="V467" s="121">
        <v>1660</v>
      </c>
      <c r="W467" s="130">
        <v>1100</v>
      </c>
      <c r="X467" s="130">
        <v>73010640</v>
      </c>
      <c r="Y467" s="131">
        <f t="shared" si="482"/>
        <v>4.1353383458646614E-2</v>
      </c>
      <c r="Z467" s="131">
        <f t="shared" si="467"/>
        <v>0.66265060240963858</v>
      </c>
      <c r="AA467" s="130">
        <f t="shared" si="468"/>
        <v>66373.309090909097</v>
      </c>
      <c r="AB467" s="539"/>
      <c r="AC467" s="226" t="s">
        <v>124</v>
      </c>
      <c r="AD467" s="121">
        <v>2052</v>
      </c>
      <c r="AE467" s="130">
        <v>1273</v>
      </c>
      <c r="AF467" s="130">
        <v>101034900</v>
      </c>
      <c r="AG467" s="131">
        <f t="shared" si="483"/>
        <v>5.8103975535168197E-2</v>
      </c>
      <c r="AH467" s="131">
        <f t="shared" si="469"/>
        <v>0.62037037037037035</v>
      </c>
      <c r="AI467" s="125">
        <f t="shared" si="470"/>
        <v>79367.556952081693</v>
      </c>
      <c r="AJ467" s="539"/>
      <c r="AK467" s="226" t="s">
        <v>124</v>
      </c>
      <c r="AL467" s="121">
        <v>1648</v>
      </c>
      <c r="AM467" s="130">
        <v>916</v>
      </c>
      <c r="AN467" s="130">
        <v>73735290</v>
      </c>
      <c r="AO467" s="131">
        <f t="shared" si="484"/>
        <v>7.1018762598852536E-2</v>
      </c>
      <c r="AP467" s="131">
        <f t="shared" si="471"/>
        <v>0.55582524271844658</v>
      </c>
      <c r="AQ467" s="125">
        <f t="shared" si="472"/>
        <v>80497.041484716159</v>
      </c>
      <c r="AR467" s="539"/>
      <c r="AS467" s="226" t="s">
        <v>124</v>
      </c>
      <c r="AT467" s="121">
        <v>1090</v>
      </c>
      <c r="AU467" s="130">
        <v>608</v>
      </c>
      <c r="AV467" s="130">
        <v>49432260</v>
      </c>
      <c r="AW467" s="131">
        <f t="shared" si="485"/>
        <v>9.5914182047641586E-2</v>
      </c>
      <c r="AX467" s="131">
        <f t="shared" si="473"/>
        <v>0.55779816513761471</v>
      </c>
      <c r="AY467" s="130">
        <f t="shared" si="474"/>
        <v>81303.05921052632</v>
      </c>
      <c r="AZ467" s="539"/>
      <c r="BA467" s="226" t="s">
        <v>124</v>
      </c>
      <c r="BB467" s="121">
        <v>444</v>
      </c>
      <c r="BC467" s="130">
        <v>218</v>
      </c>
      <c r="BD467" s="130">
        <v>19201400</v>
      </c>
      <c r="BE467" s="131">
        <f t="shared" si="486"/>
        <v>8.8402270884022707E-2</v>
      </c>
      <c r="BF467" s="131">
        <f t="shared" si="475"/>
        <v>0.49099099099099097</v>
      </c>
      <c r="BG467" s="156">
        <f t="shared" si="476"/>
        <v>88079.816513761471</v>
      </c>
      <c r="BH467" s="539"/>
      <c r="BI467" s="226" t="s">
        <v>124</v>
      </c>
      <c r="BJ467" s="121">
        <f t="shared" si="477"/>
        <v>6941</v>
      </c>
      <c r="BK467" s="130">
        <f t="shared" si="461"/>
        <v>4138</v>
      </c>
      <c r="BL467" s="130">
        <f t="shared" si="462"/>
        <v>318441670</v>
      </c>
      <c r="BM467" s="131">
        <f t="shared" si="487"/>
        <v>5.8648449458586091E-2</v>
      </c>
      <c r="BN467" s="131">
        <f t="shared" si="478"/>
        <v>0.59616769917879264</v>
      </c>
      <c r="BO467" s="130">
        <f t="shared" si="479"/>
        <v>76955.454325761239</v>
      </c>
      <c r="BP467" s="182"/>
    </row>
    <row r="468" spans="2:68" s="75" customFormat="1">
      <c r="B468" s="546"/>
      <c r="C468" s="547"/>
      <c r="D468" s="539"/>
      <c r="E468" s="223" t="s">
        <v>117</v>
      </c>
      <c r="F468" s="123">
        <v>7</v>
      </c>
      <c r="G468" s="134">
        <v>4</v>
      </c>
      <c r="H468" s="134">
        <v>551310</v>
      </c>
      <c r="I468" s="135">
        <f t="shared" si="480"/>
        <v>5.8823529411764705E-2</v>
      </c>
      <c r="J468" s="135">
        <f t="shared" si="463"/>
        <v>0.5714285714285714</v>
      </c>
      <c r="K468" s="176">
        <f t="shared" si="464"/>
        <v>137827.5</v>
      </c>
      <c r="L468" s="539"/>
      <c r="M468" s="223" t="s">
        <v>117</v>
      </c>
      <c r="N468" s="123">
        <v>23</v>
      </c>
      <c r="O468" s="134">
        <v>13</v>
      </c>
      <c r="P468" s="134">
        <v>1311310</v>
      </c>
      <c r="Q468" s="135">
        <f t="shared" si="481"/>
        <v>4.710144927536232E-2</v>
      </c>
      <c r="R468" s="135">
        <f t="shared" si="465"/>
        <v>0.56521739130434778</v>
      </c>
      <c r="S468" s="127">
        <f t="shared" si="466"/>
        <v>100870</v>
      </c>
      <c r="T468" s="539"/>
      <c r="U468" s="223" t="s">
        <v>117</v>
      </c>
      <c r="V468" s="123">
        <v>2515</v>
      </c>
      <c r="W468" s="134">
        <v>1501</v>
      </c>
      <c r="X468" s="134">
        <v>86122580</v>
      </c>
      <c r="Y468" s="135">
        <f t="shared" si="482"/>
        <v>5.6428571428571425E-2</v>
      </c>
      <c r="Z468" s="135">
        <f t="shared" si="467"/>
        <v>0.59681908548707752</v>
      </c>
      <c r="AA468" s="134">
        <f t="shared" si="468"/>
        <v>57376.80213191206</v>
      </c>
      <c r="AB468" s="539"/>
      <c r="AC468" s="223" t="s">
        <v>117</v>
      </c>
      <c r="AD468" s="123">
        <v>1453</v>
      </c>
      <c r="AE468" s="134">
        <v>900</v>
      </c>
      <c r="AF468" s="134">
        <v>62916690</v>
      </c>
      <c r="AG468" s="135">
        <f t="shared" si="483"/>
        <v>4.1079008626591813E-2</v>
      </c>
      <c r="AH468" s="135">
        <f t="shared" si="469"/>
        <v>0.61940812112869925</v>
      </c>
      <c r="AI468" s="127">
        <f t="shared" si="470"/>
        <v>69907.433333333334</v>
      </c>
      <c r="AJ468" s="539"/>
      <c r="AK468" s="223" t="s">
        <v>117</v>
      </c>
      <c r="AL468" s="123">
        <v>684</v>
      </c>
      <c r="AM468" s="134">
        <v>366</v>
      </c>
      <c r="AN468" s="134">
        <v>29457130</v>
      </c>
      <c r="AO468" s="135">
        <f t="shared" si="484"/>
        <v>2.8376492479454177E-2</v>
      </c>
      <c r="AP468" s="135">
        <f t="shared" si="471"/>
        <v>0.53508771929824561</v>
      </c>
      <c r="AQ468" s="127">
        <f t="shared" si="472"/>
        <v>80483.961748633883</v>
      </c>
      <c r="AR468" s="539"/>
      <c r="AS468" s="223" t="s">
        <v>117</v>
      </c>
      <c r="AT468" s="123">
        <v>352</v>
      </c>
      <c r="AU468" s="134">
        <v>146</v>
      </c>
      <c r="AV468" s="134">
        <v>12482700</v>
      </c>
      <c r="AW468" s="135">
        <f t="shared" si="485"/>
        <v>2.3032023978545511E-2</v>
      </c>
      <c r="AX468" s="135">
        <f t="shared" si="473"/>
        <v>0.41477272727272729</v>
      </c>
      <c r="AY468" s="134">
        <f t="shared" si="474"/>
        <v>85497.945205479453</v>
      </c>
      <c r="AZ468" s="539"/>
      <c r="BA468" s="223" t="s">
        <v>117</v>
      </c>
      <c r="BB468" s="123">
        <v>167</v>
      </c>
      <c r="BC468" s="134">
        <v>67</v>
      </c>
      <c r="BD468" s="134">
        <v>7878930</v>
      </c>
      <c r="BE468" s="135">
        <f t="shared" si="486"/>
        <v>2.7169505271695052E-2</v>
      </c>
      <c r="BF468" s="135">
        <f t="shared" si="475"/>
        <v>0.40119760479041916</v>
      </c>
      <c r="BG468" s="176">
        <f t="shared" si="476"/>
        <v>117595.97014925373</v>
      </c>
      <c r="BH468" s="539"/>
      <c r="BI468" s="223" t="s">
        <v>117</v>
      </c>
      <c r="BJ468" s="123">
        <f t="shared" si="477"/>
        <v>5201</v>
      </c>
      <c r="BK468" s="134">
        <f t="shared" si="461"/>
        <v>2997</v>
      </c>
      <c r="BL468" s="134">
        <f t="shared" si="462"/>
        <v>200720650</v>
      </c>
      <c r="BM468" s="135">
        <f t="shared" si="487"/>
        <v>4.2476897783321046E-2</v>
      </c>
      <c r="BN468" s="135">
        <f t="shared" si="478"/>
        <v>0.57623533935781579</v>
      </c>
      <c r="BO468" s="134">
        <f t="shared" si="479"/>
        <v>66973.857190523864</v>
      </c>
      <c r="BP468" s="182"/>
    </row>
    <row r="469" spans="2:68" s="75" customFormat="1">
      <c r="B469" s="546">
        <v>43</v>
      </c>
      <c r="C469" s="547" t="s">
        <v>8</v>
      </c>
      <c r="D469" s="539">
        <f>BS50</f>
        <v>27</v>
      </c>
      <c r="E469" s="224" t="s">
        <v>104</v>
      </c>
      <c r="F469" s="120">
        <v>11</v>
      </c>
      <c r="G469" s="128">
        <v>6</v>
      </c>
      <c r="H469" s="128">
        <v>466820</v>
      </c>
      <c r="I469" s="129">
        <f>IFERROR(G469/$D$469,"-")</f>
        <v>0.22222222222222221</v>
      </c>
      <c r="J469" s="129">
        <f t="shared" si="463"/>
        <v>0.54545454545454541</v>
      </c>
      <c r="K469" s="155">
        <f t="shared" si="464"/>
        <v>77803.333333333328</v>
      </c>
      <c r="L469" s="539">
        <f>BT50</f>
        <v>187</v>
      </c>
      <c r="M469" s="224" t="s">
        <v>104</v>
      </c>
      <c r="N469" s="120">
        <v>96</v>
      </c>
      <c r="O469" s="128">
        <v>64</v>
      </c>
      <c r="P469" s="128">
        <v>6417460</v>
      </c>
      <c r="Q469" s="129">
        <f>IFERROR(O469/$L$469,"-")</f>
        <v>0.34224598930481281</v>
      </c>
      <c r="R469" s="129">
        <f t="shared" si="465"/>
        <v>0.66666666666666663</v>
      </c>
      <c r="S469" s="124">
        <f t="shared" si="466"/>
        <v>100272.8125</v>
      </c>
      <c r="T469" s="539">
        <f>BU50</f>
        <v>16152</v>
      </c>
      <c r="U469" s="224" t="s">
        <v>104</v>
      </c>
      <c r="V469" s="120">
        <v>8121</v>
      </c>
      <c r="W469" s="128">
        <v>5424</v>
      </c>
      <c r="X469" s="128">
        <v>385300450</v>
      </c>
      <c r="Y469" s="129">
        <f>IFERROR(W469/$T$469,"-")</f>
        <v>0.33580980683506684</v>
      </c>
      <c r="Z469" s="129">
        <f t="shared" si="467"/>
        <v>0.66789804211304027</v>
      </c>
      <c r="AA469" s="128">
        <f t="shared" si="468"/>
        <v>71036.218657817109</v>
      </c>
      <c r="AB469" s="539">
        <f>BV50</f>
        <v>13222</v>
      </c>
      <c r="AC469" s="224" t="s">
        <v>104</v>
      </c>
      <c r="AD469" s="120">
        <v>7432</v>
      </c>
      <c r="AE469" s="128">
        <v>4998</v>
      </c>
      <c r="AF469" s="128">
        <v>390246240</v>
      </c>
      <c r="AG469" s="129">
        <f>IFERROR(AE469/$AB$469,"-")</f>
        <v>0.37800635304795038</v>
      </c>
      <c r="AH469" s="129">
        <f t="shared" si="469"/>
        <v>0.67249730893433801</v>
      </c>
      <c r="AI469" s="124">
        <f t="shared" si="470"/>
        <v>78080.480192076837</v>
      </c>
      <c r="AJ469" s="539">
        <f>BW50</f>
        <v>8123</v>
      </c>
      <c r="AK469" s="224" t="s">
        <v>104</v>
      </c>
      <c r="AL469" s="120">
        <v>4617</v>
      </c>
      <c r="AM469" s="128">
        <v>2900</v>
      </c>
      <c r="AN469" s="128">
        <v>233288850</v>
      </c>
      <c r="AO469" s="129">
        <f>IFERROR(AM469/$AJ$469,"-")</f>
        <v>0.35701095654314907</v>
      </c>
      <c r="AP469" s="129">
        <f t="shared" si="471"/>
        <v>0.62811349361056967</v>
      </c>
      <c r="AQ469" s="124">
        <f t="shared" si="472"/>
        <v>80444.431034482754</v>
      </c>
      <c r="AR469" s="539">
        <f>BX50</f>
        <v>4090</v>
      </c>
      <c r="AS469" s="224" t="s">
        <v>104</v>
      </c>
      <c r="AT469" s="120">
        <v>2122</v>
      </c>
      <c r="AU469" s="128">
        <v>1231</v>
      </c>
      <c r="AV469" s="128">
        <v>106489500</v>
      </c>
      <c r="AW469" s="129">
        <f>IFERROR(AU469/$AR$469,"-")</f>
        <v>0.30097799511002443</v>
      </c>
      <c r="AX469" s="129">
        <f t="shared" si="473"/>
        <v>0.5801131008482564</v>
      </c>
      <c r="AY469" s="128">
        <f t="shared" si="474"/>
        <v>86506.498781478469</v>
      </c>
      <c r="AZ469" s="539">
        <f>BY50</f>
        <v>1622</v>
      </c>
      <c r="BA469" s="224" t="s">
        <v>104</v>
      </c>
      <c r="BB469" s="120">
        <v>684</v>
      </c>
      <c r="BC469" s="128">
        <v>387</v>
      </c>
      <c r="BD469" s="128">
        <v>37027660</v>
      </c>
      <c r="BE469" s="129">
        <f>IFERROR(BC469/$AZ$469,"-")</f>
        <v>0.23859432799013564</v>
      </c>
      <c r="BF469" s="129">
        <f t="shared" si="475"/>
        <v>0.56578947368421051</v>
      </c>
      <c r="BG469" s="155">
        <f t="shared" si="476"/>
        <v>95678.708010335919</v>
      </c>
      <c r="BH469" s="539">
        <f>BZ50</f>
        <v>43423</v>
      </c>
      <c r="BI469" s="224" t="s">
        <v>104</v>
      </c>
      <c r="BJ469" s="120">
        <f t="shared" si="477"/>
        <v>23083</v>
      </c>
      <c r="BK469" s="128">
        <f t="shared" si="461"/>
        <v>15010</v>
      </c>
      <c r="BL469" s="128">
        <f t="shared" si="462"/>
        <v>1159236980</v>
      </c>
      <c r="BM469" s="129">
        <f>IFERROR(BK469/$BH$469,"-")</f>
        <v>0.34566934573843355</v>
      </c>
      <c r="BN469" s="129">
        <f t="shared" si="478"/>
        <v>0.65026209764761944</v>
      </c>
      <c r="BO469" s="128">
        <f t="shared" si="479"/>
        <v>77230.978014656896</v>
      </c>
      <c r="BP469" s="182"/>
    </row>
    <row r="470" spans="2:68" s="75" customFormat="1">
      <c r="B470" s="546"/>
      <c r="C470" s="547"/>
      <c r="D470" s="539"/>
      <c r="E470" s="225" t="s">
        <v>136</v>
      </c>
      <c r="F470" s="121">
        <v>5</v>
      </c>
      <c r="G470" s="130">
        <v>2</v>
      </c>
      <c r="H470" s="130">
        <v>102490</v>
      </c>
      <c r="I470" s="131">
        <f t="shared" ref="I470:I479" si="488">IFERROR(G470/$D$469,"-")</f>
        <v>7.407407407407407E-2</v>
      </c>
      <c r="J470" s="131">
        <f t="shared" si="463"/>
        <v>0.4</v>
      </c>
      <c r="K470" s="156">
        <f t="shared" si="464"/>
        <v>51245</v>
      </c>
      <c r="L470" s="539"/>
      <c r="M470" s="225" t="s">
        <v>136</v>
      </c>
      <c r="N470" s="121">
        <v>70</v>
      </c>
      <c r="O470" s="130">
        <v>44</v>
      </c>
      <c r="P470" s="130">
        <v>3223510</v>
      </c>
      <c r="Q470" s="131">
        <f t="shared" ref="Q470:Q479" si="489">IFERROR(O470/$L$469,"-")</f>
        <v>0.23529411764705882</v>
      </c>
      <c r="R470" s="131">
        <f t="shared" si="465"/>
        <v>0.62857142857142856</v>
      </c>
      <c r="S470" s="125">
        <f t="shared" si="466"/>
        <v>73261.590909090912</v>
      </c>
      <c r="T470" s="539"/>
      <c r="U470" s="225" t="s">
        <v>136</v>
      </c>
      <c r="V470" s="121">
        <v>7261</v>
      </c>
      <c r="W470" s="130">
        <v>4965</v>
      </c>
      <c r="X470" s="130">
        <v>341868840</v>
      </c>
      <c r="Y470" s="131">
        <f t="shared" ref="Y470:Y479" si="490">IFERROR(W470/$T$469,"-")</f>
        <v>0.30739227340267461</v>
      </c>
      <c r="Z470" s="131">
        <f t="shared" si="467"/>
        <v>0.68379011155488223</v>
      </c>
      <c r="AA470" s="130">
        <f t="shared" si="468"/>
        <v>68855.758308157107</v>
      </c>
      <c r="AB470" s="539"/>
      <c r="AC470" s="225" t="s">
        <v>136</v>
      </c>
      <c r="AD470" s="121">
        <v>5987</v>
      </c>
      <c r="AE470" s="130">
        <v>4133</v>
      </c>
      <c r="AF470" s="130">
        <v>314208240</v>
      </c>
      <c r="AG470" s="131">
        <f t="shared" ref="AG470:AG479" si="491">IFERROR(AE470/$AB$469,"-")</f>
        <v>0.31258508546362124</v>
      </c>
      <c r="AH470" s="131">
        <f t="shared" si="469"/>
        <v>0.69032904626691161</v>
      </c>
      <c r="AI470" s="125">
        <f t="shared" si="470"/>
        <v>76024.253568836197</v>
      </c>
      <c r="AJ470" s="539"/>
      <c r="AK470" s="225" t="s">
        <v>136</v>
      </c>
      <c r="AL470" s="121">
        <v>3414</v>
      </c>
      <c r="AM470" s="130">
        <v>2172</v>
      </c>
      <c r="AN470" s="130">
        <v>160883770</v>
      </c>
      <c r="AO470" s="131">
        <f t="shared" ref="AO470:AO479" si="492">IFERROR(AM470/$AJ$469,"-")</f>
        <v>0.26738889572817925</v>
      </c>
      <c r="AP470" s="131">
        <f t="shared" si="471"/>
        <v>0.63620386643233739</v>
      </c>
      <c r="AQ470" s="125">
        <f t="shared" si="472"/>
        <v>74071.717311233879</v>
      </c>
      <c r="AR470" s="539"/>
      <c r="AS470" s="225" t="s">
        <v>136</v>
      </c>
      <c r="AT470" s="121">
        <v>1352</v>
      </c>
      <c r="AU470" s="130">
        <v>795</v>
      </c>
      <c r="AV470" s="130">
        <v>63574710</v>
      </c>
      <c r="AW470" s="131">
        <f t="shared" ref="AW470:AW479" si="493">IFERROR(AU470/$AR$469,"-")</f>
        <v>0.19437652811735942</v>
      </c>
      <c r="AX470" s="131">
        <f t="shared" si="473"/>
        <v>0.58801775147928992</v>
      </c>
      <c r="AY470" s="130">
        <f t="shared" si="474"/>
        <v>79968.188679245286</v>
      </c>
      <c r="AZ470" s="539"/>
      <c r="BA470" s="225" t="s">
        <v>136</v>
      </c>
      <c r="BB470" s="121">
        <v>333</v>
      </c>
      <c r="BC470" s="130">
        <v>173</v>
      </c>
      <c r="BD470" s="130">
        <v>15663190</v>
      </c>
      <c r="BE470" s="131">
        <f t="shared" ref="BE470:BE479" si="494">IFERROR(BC470/$AZ$469,"-")</f>
        <v>0.10665844636251541</v>
      </c>
      <c r="BF470" s="131">
        <f t="shared" si="475"/>
        <v>0.51951951951951947</v>
      </c>
      <c r="BG470" s="156">
        <f t="shared" si="476"/>
        <v>90538.670520231215</v>
      </c>
      <c r="BH470" s="539"/>
      <c r="BI470" s="225" t="s">
        <v>136</v>
      </c>
      <c r="BJ470" s="121">
        <f t="shared" si="477"/>
        <v>18422</v>
      </c>
      <c r="BK470" s="130">
        <f t="shared" si="461"/>
        <v>12284</v>
      </c>
      <c r="BL470" s="130">
        <f t="shared" si="462"/>
        <v>899524750</v>
      </c>
      <c r="BM470" s="131">
        <f t="shared" ref="BM470:BM479" si="495">IFERROR(BK470/$BH$469,"-")</f>
        <v>0.28289155516661679</v>
      </c>
      <c r="BN470" s="131">
        <f t="shared" si="478"/>
        <v>0.66681142112691349</v>
      </c>
      <c r="BO470" s="130">
        <f t="shared" si="479"/>
        <v>73227.348583523286</v>
      </c>
      <c r="BP470" s="182"/>
    </row>
    <row r="471" spans="2:68" s="75" customFormat="1">
      <c r="B471" s="546"/>
      <c r="C471" s="547"/>
      <c r="D471" s="539"/>
      <c r="E471" s="226" t="s">
        <v>103</v>
      </c>
      <c r="F471" s="121">
        <v>14</v>
      </c>
      <c r="G471" s="130">
        <v>8</v>
      </c>
      <c r="H471" s="130">
        <v>676270</v>
      </c>
      <c r="I471" s="131">
        <f t="shared" si="488"/>
        <v>0.29629629629629628</v>
      </c>
      <c r="J471" s="131">
        <f t="shared" si="463"/>
        <v>0.5714285714285714</v>
      </c>
      <c r="K471" s="156">
        <f t="shared" si="464"/>
        <v>84533.75</v>
      </c>
      <c r="L471" s="539"/>
      <c r="M471" s="226" t="s">
        <v>103</v>
      </c>
      <c r="N471" s="121">
        <v>107</v>
      </c>
      <c r="O471" s="130">
        <v>66</v>
      </c>
      <c r="P471" s="130">
        <v>6220820</v>
      </c>
      <c r="Q471" s="131">
        <f t="shared" si="489"/>
        <v>0.35294117647058826</v>
      </c>
      <c r="R471" s="131">
        <f t="shared" si="465"/>
        <v>0.61682242990654201</v>
      </c>
      <c r="S471" s="125">
        <f t="shared" si="466"/>
        <v>94254.84848484848</v>
      </c>
      <c r="T471" s="539"/>
      <c r="U471" s="226" t="s">
        <v>103</v>
      </c>
      <c r="V471" s="121">
        <v>9221</v>
      </c>
      <c r="W471" s="130">
        <v>6070</v>
      </c>
      <c r="X471" s="130">
        <v>421722450</v>
      </c>
      <c r="Y471" s="131">
        <f t="shared" si="490"/>
        <v>0.37580485388806339</v>
      </c>
      <c r="Z471" s="131">
        <f t="shared" si="467"/>
        <v>0.65828001301377292</v>
      </c>
      <c r="AA471" s="130">
        <f t="shared" si="468"/>
        <v>69476.515650741349</v>
      </c>
      <c r="AB471" s="539"/>
      <c r="AC471" s="226" t="s">
        <v>103</v>
      </c>
      <c r="AD471" s="121">
        <v>8266</v>
      </c>
      <c r="AE471" s="130">
        <v>5489</v>
      </c>
      <c r="AF471" s="130">
        <v>433638570</v>
      </c>
      <c r="AG471" s="131">
        <f t="shared" si="491"/>
        <v>0.41514143094841932</v>
      </c>
      <c r="AH471" s="131">
        <f t="shared" si="469"/>
        <v>0.66404548753931769</v>
      </c>
      <c r="AI471" s="125">
        <f t="shared" si="470"/>
        <v>79001.37912188012</v>
      </c>
      <c r="AJ471" s="539"/>
      <c r="AK471" s="226" t="s">
        <v>103</v>
      </c>
      <c r="AL471" s="121">
        <v>5391</v>
      </c>
      <c r="AM471" s="130">
        <v>3333</v>
      </c>
      <c r="AN471" s="130">
        <v>269306970</v>
      </c>
      <c r="AO471" s="131">
        <f t="shared" si="492"/>
        <v>0.41031638557183309</v>
      </c>
      <c r="AP471" s="131">
        <f t="shared" si="471"/>
        <v>0.61825264329437957</v>
      </c>
      <c r="AQ471" s="125">
        <f t="shared" si="472"/>
        <v>80800.171017101704</v>
      </c>
      <c r="AR471" s="539"/>
      <c r="AS471" s="226" t="s">
        <v>103</v>
      </c>
      <c r="AT471" s="121">
        <v>2643</v>
      </c>
      <c r="AU471" s="130">
        <v>1505</v>
      </c>
      <c r="AV471" s="130">
        <v>125799920</v>
      </c>
      <c r="AW471" s="131">
        <f t="shared" si="493"/>
        <v>0.36797066014669927</v>
      </c>
      <c r="AX471" s="131">
        <f t="shared" si="473"/>
        <v>0.5694286795308362</v>
      </c>
      <c r="AY471" s="130">
        <f t="shared" si="474"/>
        <v>83587.986710963451</v>
      </c>
      <c r="AZ471" s="539"/>
      <c r="BA471" s="226" t="s">
        <v>103</v>
      </c>
      <c r="BB471" s="121">
        <v>967</v>
      </c>
      <c r="BC471" s="130">
        <v>529</v>
      </c>
      <c r="BD471" s="130">
        <v>52540460</v>
      </c>
      <c r="BE471" s="131">
        <f t="shared" si="494"/>
        <v>0.32614056720098644</v>
      </c>
      <c r="BF471" s="131">
        <f t="shared" si="475"/>
        <v>0.54705274043433294</v>
      </c>
      <c r="BG471" s="156">
        <f t="shared" si="476"/>
        <v>99320.34026465028</v>
      </c>
      <c r="BH471" s="539"/>
      <c r="BI471" s="226" t="s">
        <v>103</v>
      </c>
      <c r="BJ471" s="121">
        <f t="shared" si="477"/>
        <v>26609</v>
      </c>
      <c r="BK471" s="130">
        <f t="shared" si="461"/>
        <v>17000</v>
      </c>
      <c r="BL471" s="130">
        <f t="shared" si="462"/>
        <v>1309905460</v>
      </c>
      <c r="BM471" s="131">
        <f t="shared" si="495"/>
        <v>0.39149759344126384</v>
      </c>
      <c r="BN471" s="131">
        <f t="shared" si="478"/>
        <v>0.63888158141982032</v>
      </c>
      <c r="BO471" s="130">
        <f t="shared" si="479"/>
        <v>77053.262352941179</v>
      </c>
      <c r="BP471" s="182"/>
    </row>
    <row r="472" spans="2:68" s="75" customFormat="1">
      <c r="B472" s="546"/>
      <c r="C472" s="547"/>
      <c r="D472" s="539"/>
      <c r="E472" s="226" t="s">
        <v>106</v>
      </c>
      <c r="F472" s="121">
        <v>2</v>
      </c>
      <c r="G472" s="130">
        <v>2</v>
      </c>
      <c r="H472" s="130">
        <v>218300</v>
      </c>
      <c r="I472" s="131">
        <f t="shared" si="488"/>
        <v>7.407407407407407E-2</v>
      </c>
      <c r="J472" s="131">
        <f t="shared" si="463"/>
        <v>1</v>
      </c>
      <c r="K472" s="156">
        <f t="shared" si="464"/>
        <v>109150</v>
      </c>
      <c r="L472" s="539"/>
      <c r="M472" s="226" t="s">
        <v>106</v>
      </c>
      <c r="N472" s="121">
        <v>37</v>
      </c>
      <c r="O472" s="130">
        <v>24</v>
      </c>
      <c r="P472" s="130">
        <v>2382090</v>
      </c>
      <c r="Q472" s="131">
        <f t="shared" si="489"/>
        <v>0.12834224598930483</v>
      </c>
      <c r="R472" s="131">
        <f t="shared" si="465"/>
        <v>0.64864864864864868</v>
      </c>
      <c r="S472" s="125">
        <f t="shared" si="466"/>
        <v>99253.75</v>
      </c>
      <c r="T472" s="539"/>
      <c r="U472" s="226" t="s">
        <v>106</v>
      </c>
      <c r="V472" s="121">
        <v>2691</v>
      </c>
      <c r="W472" s="130">
        <v>1811</v>
      </c>
      <c r="X472" s="130">
        <v>133338420</v>
      </c>
      <c r="Y472" s="131">
        <f t="shared" si="490"/>
        <v>0.11212233779098564</v>
      </c>
      <c r="Z472" s="131">
        <f t="shared" si="467"/>
        <v>0.67298402081010777</v>
      </c>
      <c r="AA472" s="130">
        <f t="shared" si="468"/>
        <v>73626.957482054117</v>
      </c>
      <c r="AB472" s="539"/>
      <c r="AC472" s="226" t="s">
        <v>106</v>
      </c>
      <c r="AD472" s="121">
        <v>2952</v>
      </c>
      <c r="AE472" s="130">
        <v>2031</v>
      </c>
      <c r="AF472" s="130">
        <v>157025850</v>
      </c>
      <c r="AG472" s="131">
        <f t="shared" si="491"/>
        <v>0.15360762365754047</v>
      </c>
      <c r="AH472" s="131">
        <f t="shared" si="469"/>
        <v>0.68800813008130079</v>
      </c>
      <c r="AI472" s="125">
        <f t="shared" si="470"/>
        <v>77314.549483013296</v>
      </c>
      <c r="AJ472" s="539"/>
      <c r="AK472" s="226" t="s">
        <v>106</v>
      </c>
      <c r="AL472" s="121">
        <v>2069</v>
      </c>
      <c r="AM472" s="130">
        <v>1308</v>
      </c>
      <c r="AN472" s="130">
        <v>105118430</v>
      </c>
      <c r="AO472" s="131">
        <f t="shared" si="492"/>
        <v>0.16102425212359966</v>
      </c>
      <c r="AP472" s="131">
        <f t="shared" si="471"/>
        <v>0.63218946350894156</v>
      </c>
      <c r="AQ472" s="125">
        <f t="shared" si="472"/>
        <v>80365.772171253819</v>
      </c>
      <c r="AR472" s="539"/>
      <c r="AS472" s="226" t="s">
        <v>106</v>
      </c>
      <c r="AT472" s="121">
        <v>1037</v>
      </c>
      <c r="AU472" s="130">
        <v>598</v>
      </c>
      <c r="AV472" s="130">
        <v>48254680</v>
      </c>
      <c r="AW472" s="131">
        <f t="shared" si="493"/>
        <v>0.14621026894865527</v>
      </c>
      <c r="AX472" s="131">
        <f t="shared" si="473"/>
        <v>0.57666345226615234</v>
      </c>
      <c r="AY472" s="130">
        <f t="shared" si="474"/>
        <v>80693.44481605351</v>
      </c>
      <c r="AZ472" s="539"/>
      <c r="BA472" s="226" t="s">
        <v>106</v>
      </c>
      <c r="BB472" s="121">
        <v>392</v>
      </c>
      <c r="BC472" s="130">
        <v>220</v>
      </c>
      <c r="BD472" s="130">
        <v>21970990</v>
      </c>
      <c r="BE472" s="131">
        <f t="shared" si="494"/>
        <v>0.13563501849568435</v>
      </c>
      <c r="BF472" s="131">
        <f t="shared" si="475"/>
        <v>0.56122448979591832</v>
      </c>
      <c r="BG472" s="156">
        <f t="shared" si="476"/>
        <v>99868.136363636368</v>
      </c>
      <c r="BH472" s="539"/>
      <c r="BI472" s="226" t="s">
        <v>106</v>
      </c>
      <c r="BJ472" s="121">
        <f t="shared" si="477"/>
        <v>9180</v>
      </c>
      <c r="BK472" s="130">
        <f t="shared" si="461"/>
        <v>5994</v>
      </c>
      <c r="BL472" s="130">
        <f t="shared" si="462"/>
        <v>468308760</v>
      </c>
      <c r="BM472" s="131">
        <f t="shared" si="495"/>
        <v>0.13803744559334916</v>
      </c>
      <c r="BN472" s="131">
        <f t="shared" si="478"/>
        <v>0.65294117647058825</v>
      </c>
      <c r="BO472" s="130">
        <f t="shared" si="479"/>
        <v>78129.589589589596</v>
      </c>
      <c r="BP472" s="182"/>
    </row>
    <row r="473" spans="2:68" s="75" customFormat="1">
      <c r="B473" s="546"/>
      <c r="C473" s="547"/>
      <c r="D473" s="539"/>
      <c r="E473" s="226" t="s">
        <v>119</v>
      </c>
      <c r="F473" s="121">
        <v>9</v>
      </c>
      <c r="G473" s="130">
        <v>6</v>
      </c>
      <c r="H473" s="130">
        <v>606980</v>
      </c>
      <c r="I473" s="131">
        <f t="shared" si="488"/>
        <v>0.22222222222222221</v>
      </c>
      <c r="J473" s="131">
        <f t="shared" si="463"/>
        <v>0.66666666666666663</v>
      </c>
      <c r="K473" s="156">
        <f t="shared" si="464"/>
        <v>101163.33333333333</v>
      </c>
      <c r="L473" s="539"/>
      <c r="M473" s="226" t="s">
        <v>119</v>
      </c>
      <c r="N473" s="121">
        <v>57</v>
      </c>
      <c r="O473" s="130">
        <v>37</v>
      </c>
      <c r="P473" s="130">
        <v>3658670</v>
      </c>
      <c r="Q473" s="131">
        <f t="shared" si="489"/>
        <v>0.19786096256684493</v>
      </c>
      <c r="R473" s="131">
        <f t="shared" si="465"/>
        <v>0.64912280701754388</v>
      </c>
      <c r="S473" s="125">
        <f t="shared" si="466"/>
        <v>98882.972972972973</v>
      </c>
      <c r="T473" s="539"/>
      <c r="U473" s="226" t="s">
        <v>119</v>
      </c>
      <c r="V473" s="121">
        <v>3469</v>
      </c>
      <c r="W473" s="130">
        <v>2361</v>
      </c>
      <c r="X473" s="130">
        <v>176136020</v>
      </c>
      <c r="Y473" s="131">
        <f t="shared" si="490"/>
        <v>0.1461738484398217</v>
      </c>
      <c r="Z473" s="131">
        <f t="shared" si="467"/>
        <v>0.68059959642548284</v>
      </c>
      <c r="AA473" s="130">
        <f t="shared" si="468"/>
        <v>74602.295637441755</v>
      </c>
      <c r="AB473" s="539"/>
      <c r="AC473" s="226" t="s">
        <v>119</v>
      </c>
      <c r="AD473" s="121">
        <v>4069</v>
      </c>
      <c r="AE473" s="130">
        <v>2766</v>
      </c>
      <c r="AF473" s="130">
        <v>218892710</v>
      </c>
      <c r="AG473" s="131">
        <f t="shared" si="491"/>
        <v>0.20919679322341553</v>
      </c>
      <c r="AH473" s="131">
        <f t="shared" si="469"/>
        <v>0.67977390022118456</v>
      </c>
      <c r="AI473" s="125">
        <f t="shared" si="470"/>
        <v>79136.916124367315</v>
      </c>
      <c r="AJ473" s="539"/>
      <c r="AK473" s="226" t="s">
        <v>119</v>
      </c>
      <c r="AL473" s="121">
        <v>2637</v>
      </c>
      <c r="AM473" s="130">
        <v>1693</v>
      </c>
      <c r="AN473" s="130">
        <v>137468130</v>
      </c>
      <c r="AO473" s="131">
        <f t="shared" si="492"/>
        <v>0.20842053428536256</v>
      </c>
      <c r="AP473" s="131">
        <f t="shared" si="471"/>
        <v>0.64201744406522565</v>
      </c>
      <c r="AQ473" s="125">
        <f t="shared" si="472"/>
        <v>81197.950383933843</v>
      </c>
      <c r="AR473" s="539"/>
      <c r="AS473" s="226" t="s">
        <v>119</v>
      </c>
      <c r="AT473" s="121">
        <v>1320</v>
      </c>
      <c r="AU473" s="130">
        <v>797</v>
      </c>
      <c r="AV473" s="130">
        <v>69254180</v>
      </c>
      <c r="AW473" s="131">
        <f t="shared" si="493"/>
        <v>0.19486552567237164</v>
      </c>
      <c r="AX473" s="131">
        <f t="shared" si="473"/>
        <v>0.60378787878787876</v>
      </c>
      <c r="AY473" s="130">
        <f t="shared" si="474"/>
        <v>86893.575909661231</v>
      </c>
      <c r="AZ473" s="539"/>
      <c r="BA473" s="226" t="s">
        <v>119</v>
      </c>
      <c r="BB473" s="121">
        <v>454</v>
      </c>
      <c r="BC473" s="130">
        <v>273</v>
      </c>
      <c r="BD473" s="130">
        <v>25862820</v>
      </c>
      <c r="BE473" s="131">
        <f t="shared" si="494"/>
        <v>0.16831072749691739</v>
      </c>
      <c r="BF473" s="131">
        <f t="shared" si="475"/>
        <v>0.60132158590308371</v>
      </c>
      <c r="BG473" s="156">
        <f t="shared" si="476"/>
        <v>94735.604395604401</v>
      </c>
      <c r="BH473" s="539"/>
      <c r="BI473" s="226" t="s">
        <v>119</v>
      </c>
      <c r="BJ473" s="121">
        <f t="shared" si="477"/>
        <v>12015</v>
      </c>
      <c r="BK473" s="130">
        <f t="shared" si="461"/>
        <v>7933</v>
      </c>
      <c r="BL473" s="130">
        <f t="shared" si="462"/>
        <v>631879510</v>
      </c>
      <c r="BM473" s="131">
        <f t="shared" si="495"/>
        <v>0.18269120051585566</v>
      </c>
      <c r="BN473" s="131">
        <f t="shared" si="478"/>
        <v>0.66025801081980862</v>
      </c>
      <c r="BO473" s="130">
        <f t="shared" si="479"/>
        <v>79652.024454809027</v>
      </c>
      <c r="BP473" s="182"/>
    </row>
    <row r="474" spans="2:68" s="75" customFormat="1">
      <c r="B474" s="546"/>
      <c r="C474" s="547"/>
      <c r="D474" s="539"/>
      <c r="E474" s="226" t="s">
        <v>120</v>
      </c>
      <c r="F474" s="121">
        <v>1</v>
      </c>
      <c r="G474" s="130">
        <v>1</v>
      </c>
      <c r="H474" s="130">
        <v>47090</v>
      </c>
      <c r="I474" s="131">
        <f t="shared" si="488"/>
        <v>3.7037037037037035E-2</v>
      </c>
      <c r="J474" s="131">
        <f t="shared" si="463"/>
        <v>1</v>
      </c>
      <c r="K474" s="156">
        <f t="shared" si="464"/>
        <v>47090</v>
      </c>
      <c r="L474" s="539"/>
      <c r="M474" s="226" t="s">
        <v>120</v>
      </c>
      <c r="N474" s="121">
        <v>24</v>
      </c>
      <c r="O474" s="130">
        <v>17</v>
      </c>
      <c r="P474" s="130">
        <v>1399050</v>
      </c>
      <c r="Q474" s="131">
        <f t="shared" si="489"/>
        <v>9.0909090909090912E-2</v>
      </c>
      <c r="R474" s="131">
        <f t="shared" si="465"/>
        <v>0.70833333333333337</v>
      </c>
      <c r="S474" s="125">
        <f t="shared" si="466"/>
        <v>82297.058823529413</v>
      </c>
      <c r="T474" s="539"/>
      <c r="U474" s="226" t="s">
        <v>120</v>
      </c>
      <c r="V474" s="121">
        <v>1680</v>
      </c>
      <c r="W474" s="130">
        <v>1230</v>
      </c>
      <c r="X474" s="130">
        <v>87010700</v>
      </c>
      <c r="Y474" s="131">
        <f t="shared" si="490"/>
        <v>7.6151560178306085E-2</v>
      </c>
      <c r="Z474" s="131">
        <f t="shared" si="467"/>
        <v>0.7321428571428571</v>
      </c>
      <c r="AA474" s="130">
        <f t="shared" si="468"/>
        <v>70740.406504065046</v>
      </c>
      <c r="AB474" s="539"/>
      <c r="AC474" s="226" t="s">
        <v>120</v>
      </c>
      <c r="AD474" s="121">
        <v>1627</v>
      </c>
      <c r="AE474" s="130">
        <v>1199</v>
      </c>
      <c r="AF474" s="130">
        <v>91787350</v>
      </c>
      <c r="AG474" s="131">
        <f t="shared" si="491"/>
        <v>9.0682196339434279E-2</v>
      </c>
      <c r="AH474" s="131">
        <f t="shared" si="469"/>
        <v>0.73693915181315306</v>
      </c>
      <c r="AI474" s="125">
        <f t="shared" si="470"/>
        <v>76553.252710592162</v>
      </c>
      <c r="AJ474" s="539"/>
      <c r="AK474" s="226" t="s">
        <v>120</v>
      </c>
      <c r="AL474" s="121">
        <v>967</v>
      </c>
      <c r="AM474" s="130">
        <v>653</v>
      </c>
      <c r="AN474" s="130">
        <v>47718630</v>
      </c>
      <c r="AO474" s="131">
        <f t="shared" si="492"/>
        <v>8.038901883540564E-2</v>
      </c>
      <c r="AP474" s="131">
        <f t="shared" si="471"/>
        <v>0.67528438469493279</v>
      </c>
      <c r="AQ474" s="125">
        <f t="shared" si="472"/>
        <v>73076.003062787131</v>
      </c>
      <c r="AR474" s="539"/>
      <c r="AS474" s="226" t="s">
        <v>120</v>
      </c>
      <c r="AT474" s="121">
        <v>344</v>
      </c>
      <c r="AU474" s="130">
        <v>203</v>
      </c>
      <c r="AV474" s="130">
        <v>16252270</v>
      </c>
      <c r="AW474" s="131">
        <f t="shared" si="493"/>
        <v>4.963325183374083E-2</v>
      </c>
      <c r="AX474" s="131">
        <f t="shared" si="473"/>
        <v>0.59011627906976749</v>
      </c>
      <c r="AY474" s="130">
        <f t="shared" si="474"/>
        <v>80060.443349753696</v>
      </c>
      <c r="AZ474" s="539"/>
      <c r="BA474" s="226" t="s">
        <v>120</v>
      </c>
      <c r="BB474" s="121">
        <v>92</v>
      </c>
      <c r="BC474" s="130">
        <v>54</v>
      </c>
      <c r="BD474" s="130">
        <v>5423560</v>
      </c>
      <c r="BE474" s="131">
        <f t="shared" si="494"/>
        <v>3.3292231812577067E-2</v>
      </c>
      <c r="BF474" s="131">
        <f t="shared" si="475"/>
        <v>0.58695652173913049</v>
      </c>
      <c r="BG474" s="156">
        <f t="shared" si="476"/>
        <v>100436.29629629629</v>
      </c>
      <c r="BH474" s="539"/>
      <c r="BI474" s="226" t="s">
        <v>120</v>
      </c>
      <c r="BJ474" s="121">
        <f t="shared" si="477"/>
        <v>4735</v>
      </c>
      <c r="BK474" s="130">
        <f t="shared" si="461"/>
        <v>3357</v>
      </c>
      <c r="BL474" s="130">
        <f t="shared" si="462"/>
        <v>249638650</v>
      </c>
      <c r="BM474" s="131">
        <f t="shared" si="495"/>
        <v>7.7309260069548399E-2</v>
      </c>
      <c r="BN474" s="131">
        <f t="shared" si="478"/>
        <v>0.70897571277719118</v>
      </c>
      <c r="BO474" s="130">
        <f t="shared" si="479"/>
        <v>74363.613345248741</v>
      </c>
      <c r="BP474" s="182"/>
    </row>
    <row r="475" spans="2:68" s="75" customFormat="1">
      <c r="B475" s="546"/>
      <c r="C475" s="547"/>
      <c r="D475" s="539"/>
      <c r="E475" s="226" t="s">
        <v>121</v>
      </c>
      <c r="F475" s="121">
        <v>2</v>
      </c>
      <c r="G475" s="130">
        <v>1</v>
      </c>
      <c r="H475" s="130">
        <v>47090</v>
      </c>
      <c r="I475" s="131">
        <f t="shared" si="488"/>
        <v>3.7037037037037035E-2</v>
      </c>
      <c r="J475" s="131">
        <f t="shared" si="463"/>
        <v>0.5</v>
      </c>
      <c r="K475" s="156">
        <f t="shared" si="464"/>
        <v>47090</v>
      </c>
      <c r="L475" s="539"/>
      <c r="M475" s="226" t="s">
        <v>121</v>
      </c>
      <c r="N475" s="121">
        <v>26</v>
      </c>
      <c r="O475" s="130">
        <v>16</v>
      </c>
      <c r="P475" s="130">
        <v>1716920</v>
      </c>
      <c r="Q475" s="131">
        <f t="shared" si="489"/>
        <v>8.5561497326203204E-2</v>
      </c>
      <c r="R475" s="131">
        <f t="shared" si="465"/>
        <v>0.61538461538461542</v>
      </c>
      <c r="S475" s="125">
        <f t="shared" si="466"/>
        <v>107307.5</v>
      </c>
      <c r="T475" s="539"/>
      <c r="U475" s="226" t="s">
        <v>121</v>
      </c>
      <c r="V475" s="121">
        <v>989</v>
      </c>
      <c r="W475" s="130">
        <v>633</v>
      </c>
      <c r="X475" s="130">
        <v>45238400</v>
      </c>
      <c r="Y475" s="131">
        <f t="shared" si="490"/>
        <v>3.9190193164933135E-2</v>
      </c>
      <c r="Z475" s="131">
        <f t="shared" si="467"/>
        <v>0.64004044489383216</v>
      </c>
      <c r="AA475" s="130">
        <f t="shared" si="468"/>
        <v>71466.666666666672</v>
      </c>
      <c r="AB475" s="539"/>
      <c r="AC475" s="226" t="s">
        <v>121</v>
      </c>
      <c r="AD475" s="121">
        <v>1111</v>
      </c>
      <c r="AE475" s="130">
        <v>694</v>
      </c>
      <c r="AF475" s="130">
        <v>55371460</v>
      </c>
      <c r="AG475" s="131">
        <f t="shared" si="491"/>
        <v>5.2488277113901076E-2</v>
      </c>
      <c r="AH475" s="131">
        <f t="shared" si="469"/>
        <v>0.62466246624662469</v>
      </c>
      <c r="AI475" s="125">
        <f t="shared" si="470"/>
        <v>79785.965417867439</v>
      </c>
      <c r="AJ475" s="539"/>
      <c r="AK475" s="226" t="s">
        <v>121</v>
      </c>
      <c r="AL475" s="121">
        <v>940</v>
      </c>
      <c r="AM475" s="130">
        <v>577</v>
      </c>
      <c r="AN475" s="130">
        <v>47903370</v>
      </c>
      <c r="AO475" s="131">
        <f t="shared" si="492"/>
        <v>7.1032869629447243E-2</v>
      </c>
      <c r="AP475" s="131">
        <f t="shared" si="471"/>
        <v>0.61382978723404258</v>
      </c>
      <c r="AQ475" s="125">
        <f t="shared" si="472"/>
        <v>83021.43847487001</v>
      </c>
      <c r="AR475" s="539"/>
      <c r="AS475" s="226" t="s">
        <v>121</v>
      </c>
      <c r="AT475" s="121">
        <v>562</v>
      </c>
      <c r="AU475" s="130">
        <v>304</v>
      </c>
      <c r="AV475" s="130">
        <v>24231820</v>
      </c>
      <c r="AW475" s="131">
        <f t="shared" si="493"/>
        <v>7.4327628361858189E-2</v>
      </c>
      <c r="AX475" s="131">
        <f t="shared" si="473"/>
        <v>0.54092526690391463</v>
      </c>
      <c r="AY475" s="130">
        <f t="shared" si="474"/>
        <v>79709.93421052632</v>
      </c>
      <c r="AZ475" s="539"/>
      <c r="BA475" s="226" t="s">
        <v>121</v>
      </c>
      <c r="BB475" s="121">
        <v>234</v>
      </c>
      <c r="BC475" s="130">
        <v>128</v>
      </c>
      <c r="BD475" s="130">
        <v>10978700</v>
      </c>
      <c r="BE475" s="131">
        <f t="shared" si="494"/>
        <v>7.8914919852034526E-2</v>
      </c>
      <c r="BF475" s="131">
        <f t="shared" si="475"/>
        <v>0.54700854700854706</v>
      </c>
      <c r="BG475" s="156">
        <f t="shared" si="476"/>
        <v>85771.09375</v>
      </c>
      <c r="BH475" s="539"/>
      <c r="BI475" s="226" t="s">
        <v>121</v>
      </c>
      <c r="BJ475" s="121">
        <f t="shared" si="477"/>
        <v>3864</v>
      </c>
      <c r="BK475" s="130">
        <f t="shared" si="461"/>
        <v>2353</v>
      </c>
      <c r="BL475" s="130">
        <f t="shared" si="462"/>
        <v>185487760</v>
      </c>
      <c r="BM475" s="131">
        <f t="shared" si="495"/>
        <v>5.4187872786311403E-2</v>
      </c>
      <c r="BN475" s="131">
        <f t="shared" si="478"/>
        <v>0.60895445134575565</v>
      </c>
      <c r="BO475" s="130">
        <f t="shared" si="479"/>
        <v>78830.327241818959</v>
      </c>
      <c r="BP475" s="182"/>
    </row>
    <row r="476" spans="2:68" s="75" customFormat="1">
      <c r="B476" s="546"/>
      <c r="C476" s="547"/>
      <c r="D476" s="539"/>
      <c r="E476" s="226" t="s">
        <v>122</v>
      </c>
      <c r="F476" s="121">
        <v>6</v>
      </c>
      <c r="G476" s="130">
        <v>6</v>
      </c>
      <c r="H476" s="130">
        <v>413810</v>
      </c>
      <c r="I476" s="131">
        <f t="shared" si="488"/>
        <v>0.22222222222222221</v>
      </c>
      <c r="J476" s="131">
        <f t="shared" si="463"/>
        <v>1</v>
      </c>
      <c r="K476" s="156">
        <f t="shared" si="464"/>
        <v>68968.333333333328</v>
      </c>
      <c r="L476" s="539"/>
      <c r="M476" s="226" t="s">
        <v>122</v>
      </c>
      <c r="N476" s="121">
        <v>31</v>
      </c>
      <c r="O476" s="130">
        <v>19</v>
      </c>
      <c r="P476" s="130">
        <v>1906050</v>
      </c>
      <c r="Q476" s="131">
        <f t="shared" si="489"/>
        <v>0.10160427807486631</v>
      </c>
      <c r="R476" s="131">
        <f t="shared" si="465"/>
        <v>0.61290322580645162</v>
      </c>
      <c r="S476" s="125">
        <f t="shared" si="466"/>
        <v>100318.42105263157</v>
      </c>
      <c r="T476" s="539"/>
      <c r="U476" s="226" t="s">
        <v>122</v>
      </c>
      <c r="V476" s="121">
        <v>821</v>
      </c>
      <c r="W476" s="130">
        <v>541</v>
      </c>
      <c r="X476" s="130">
        <v>41465310</v>
      </c>
      <c r="Y476" s="131">
        <f t="shared" si="490"/>
        <v>3.3494304110946012E-2</v>
      </c>
      <c r="Z476" s="131">
        <f t="shared" si="467"/>
        <v>0.65895249695493296</v>
      </c>
      <c r="AA476" s="130">
        <f t="shared" si="468"/>
        <v>76645.674676524955</v>
      </c>
      <c r="AB476" s="539"/>
      <c r="AC476" s="226" t="s">
        <v>122</v>
      </c>
      <c r="AD476" s="121">
        <v>918</v>
      </c>
      <c r="AE476" s="130">
        <v>598</v>
      </c>
      <c r="AF476" s="130">
        <v>53341890</v>
      </c>
      <c r="AG476" s="131">
        <f t="shared" si="491"/>
        <v>4.5227650884888823E-2</v>
      </c>
      <c r="AH476" s="131">
        <f t="shared" si="469"/>
        <v>0.65141612200435728</v>
      </c>
      <c r="AI476" s="125">
        <f t="shared" si="470"/>
        <v>89200.484949832782</v>
      </c>
      <c r="AJ476" s="539"/>
      <c r="AK476" s="226" t="s">
        <v>122</v>
      </c>
      <c r="AL476" s="121">
        <v>692</v>
      </c>
      <c r="AM476" s="130">
        <v>459</v>
      </c>
      <c r="AN476" s="130">
        <v>42194340</v>
      </c>
      <c r="AO476" s="131">
        <f t="shared" si="492"/>
        <v>5.6506216914932905E-2</v>
      </c>
      <c r="AP476" s="131">
        <f t="shared" si="471"/>
        <v>0.66329479768786126</v>
      </c>
      <c r="AQ476" s="125">
        <f t="shared" si="472"/>
        <v>91926.666666666672</v>
      </c>
      <c r="AR476" s="539"/>
      <c r="AS476" s="226" t="s">
        <v>122</v>
      </c>
      <c r="AT476" s="121">
        <v>367</v>
      </c>
      <c r="AU476" s="130">
        <v>237</v>
      </c>
      <c r="AV476" s="130">
        <v>20952820</v>
      </c>
      <c r="AW476" s="131">
        <f t="shared" si="493"/>
        <v>5.7946210268948653E-2</v>
      </c>
      <c r="AX476" s="131">
        <f t="shared" si="473"/>
        <v>0.64577656675749318</v>
      </c>
      <c r="AY476" s="130">
        <f t="shared" si="474"/>
        <v>88408.523206751051</v>
      </c>
      <c r="AZ476" s="539"/>
      <c r="BA476" s="226" t="s">
        <v>122</v>
      </c>
      <c r="BB476" s="121">
        <v>114</v>
      </c>
      <c r="BC476" s="130">
        <v>59</v>
      </c>
      <c r="BD476" s="130">
        <v>6425230</v>
      </c>
      <c r="BE476" s="131">
        <f t="shared" si="494"/>
        <v>3.6374845869297165E-2</v>
      </c>
      <c r="BF476" s="131">
        <f t="shared" si="475"/>
        <v>0.51754385964912286</v>
      </c>
      <c r="BG476" s="156">
        <f t="shared" si="476"/>
        <v>108902.20338983051</v>
      </c>
      <c r="BH476" s="539"/>
      <c r="BI476" s="226" t="s">
        <v>122</v>
      </c>
      <c r="BJ476" s="121">
        <f t="shared" si="477"/>
        <v>2949</v>
      </c>
      <c r="BK476" s="130">
        <f t="shared" si="461"/>
        <v>1919</v>
      </c>
      <c r="BL476" s="130">
        <f t="shared" si="462"/>
        <v>166699450</v>
      </c>
      <c r="BM476" s="131">
        <f t="shared" si="495"/>
        <v>4.4193169518457961E-2</v>
      </c>
      <c r="BN476" s="131">
        <f t="shared" si="478"/>
        <v>0.65072906069854186</v>
      </c>
      <c r="BO476" s="130">
        <f t="shared" si="479"/>
        <v>86867.873892652424</v>
      </c>
      <c r="BP476" s="182"/>
    </row>
    <row r="477" spans="2:68" s="75" customFormat="1">
      <c r="B477" s="546"/>
      <c r="C477" s="547"/>
      <c r="D477" s="539"/>
      <c r="E477" s="226" t="s">
        <v>123</v>
      </c>
      <c r="F477" s="121">
        <v>8</v>
      </c>
      <c r="G477" s="130">
        <v>7</v>
      </c>
      <c r="H477" s="130">
        <v>512620</v>
      </c>
      <c r="I477" s="131">
        <f t="shared" si="488"/>
        <v>0.25925925925925924</v>
      </c>
      <c r="J477" s="131">
        <f t="shared" si="463"/>
        <v>0.875</v>
      </c>
      <c r="K477" s="156">
        <f t="shared" si="464"/>
        <v>73231.428571428565</v>
      </c>
      <c r="L477" s="539"/>
      <c r="M477" s="226" t="s">
        <v>123</v>
      </c>
      <c r="N477" s="121">
        <v>67</v>
      </c>
      <c r="O477" s="130">
        <v>43</v>
      </c>
      <c r="P477" s="130">
        <v>3613580</v>
      </c>
      <c r="Q477" s="131">
        <f t="shared" si="489"/>
        <v>0.22994652406417113</v>
      </c>
      <c r="R477" s="131">
        <f t="shared" si="465"/>
        <v>0.64179104477611937</v>
      </c>
      <c r="S477" s="125">
        <f t="shared" si="466"/>
        <v>84036.744186046519</v>
      </c>
      <c r="T477" s="539"/>
      <c r="U477" s="226" t="s">
        <v>123</v>
      </c>
      <c r="V477" s="121">
        <v>6266</v>
      </c>
      <c r="W477" s="130">
        <v>4473</v>
      </c>
      <c r="X477" s="130">
        <v>321466140</v>
      </c>
      <c r="Y477" s="131">
        <f t="shared" si="490"/>
        <v>0.27693164933135217</v>
      </c>
      <c r="Z477" s="131">
        <f t="shared" si="467"/>
        <v>0.7138525375039898</v>
      </c>
      <c r="AA477" s="130">
        <f t="shared" si="468"/>
        <v>71868.128772635813</v>
      </c>
      <c r="AB477" s="539"/>
      <c r="AC477" s="226" t="s">
        <v>123</v>
      </c>
      <c r="AD477" s="121">
        <v>5624</v>
      </c>
      <c r="AE477" s="130">
        <v>3926</v>
      </c>
      <c r="AF477" s="130">
        <v>310084840</v>
      </c>
      <c r="AG477" s="131">
        <f t="shared" si="491"/>
        <v>0.29692936015731358</v>
      </c>
      <c r="AH477" s="131">
        <f t="shared" si="469"/>
        <v>0.69807965860597443</v>
      </c>
      <c r="AI477" s="125">
        <f t="shared" si="470"/>
        <v>78982.384105960271</v>
      </c>
      <c r="AJ477" s="539"/>
      <c r="AK477" s="226" t="s">
        <v>123</v>
      </c>
      <c r="AL477" s="121">
        <v>3194</v>
      </c>
      <c r="AM477" s="130">
        <v>2129</v>
      </c>
      <c r="AN477" s="130">
        <v>167782130</v>
      </c>
      <c r="AO477" s="131">
        <f t="shared" si="492"/>
        <v>0.26209528499322909</v>
      </c>
      <c r="AP477" s="131">
        <f t="shared" si="471"/>
        <v>0.66656230432060115</v>
      </c>
      <c r="AQ477" s="125">
        <f t="shared" si="472"/>
        <v>78807.952090183186</v>
      </c>
      <c r="AR477" s="539"/>
      <c r="AS477" s="226" t="s">
        <v>123</v>
      </c>
      <c r="AT477" s="121">
        <v>1284</v>
      </c>
      <c r="AU477" s="130">
        <v>755</v>
      </c>
      <c r="AV477" s="130">
        <v>61217820</v>
      </c>
      <c r="AW477" s="131">
        <f t="shared" si="493"/>
        <v>0.1845965770171149</v>
      </c>
      <c r="AX477" s="131">
        <f t="shared" si="473"/>
        <v>0.588006230529595</v>
      </c>
      <c r="AY477" s="130">
        <f t="shared" si="474"/>
        <v>81083.205298013243</v>
      </c>
      <c r="AZ477" s="539"/>
      <c r="BA477" s="226" t="s">
        <v>123</v>
      </c>
      <c r="BB477" s="121">
        <v>358</v>
      </c>
      <c r="BC477" s="130">
        <v>203</v>
      </c>
      <c r="BD477" s="130">
        <v>19985790</v>
      </c>
      <c r="BE477" s="131">
        <f t="shared" si="494"/>
        <v>0.12515413070283601</v>
      </c>
      <c r="BF477" s="131">
        <f t="shared" si="475"/>
        <v>0.56703910614525144</v>
      </c>
      <c r="BG477" s="156">
        <f t="shared" si="476"/>
        <v>98452.167487684725</v>
      </c>
      <c r="BH477" s="539"/>
      <c r="BI477" s="226" t="s">
        <v>123</v>
      </c>
      <c r="BJ477" s="121">
        <f t="shared" si="477"/>
        <v>16801</v>
      </c>
      <c r="BK477" s="130">
        <f t="shared" si="461"/>
        <v>11536</v>
      </c>
      <c r="BL477" s="130">
        <f t="shared" si="462"/>
        <v>884662920</v>
      </c>
      <c r="BM477" s="131">
        <f t="shared" si="495"/>
        <v>0.26566566105520117</v>
      </c>
      <c r="BN477" s="131">
        <f t="shared" si="478"/>
        <v>0.68662579608356644</v>
      </c>
      <c r="BO477" s="130">
        <f t="shared" si="479"/>
        <v>76687.146324549234</v>
      </c>
      <c r="BP477" s="182"/>
    </row>
    <row r="478" spans="2:68" s="75" customFormat="1">
      <c r="B478" s="546"/>
      <c r="C478" s="547"/>
      <c r="D478" s="539"/>
      <c r="E478" s="226" t="s">
        <v>124</v>
      </c>
      <c r="F478" s="121">
        <v>5</v>
      </c>
      <c r="G478" s="130">
        <v>4</v>
      </c>
      <c r="H478" s="130">
        <v>361590</v>
      </c>
      <c r="I478" s="131">
        <f t="shared" si="488"/>
        <v>0.14814814814814814</v>
      </c>
      <c r="J478" s="131">
        <f t="shared" si="463"/>
        <v>0.8</v>
      </c>
      <c r="K478" s="156">
        <f t="shared" si="464"/>
        <v>90397.5</v>
      </c>
      <c r="L478" s="539"/>
      <c r="M478" s="226" t="s">
        <v>124</v>
      </c>
      <c r="N478" s="121">
        <v>30</v>
      </c>
      <c r="O478" s="130">
        <v>20</v>
      </c>
      <c r="P478" s="130">
        <v>1864980</v>
      </c>
      <c r="Q478" s="131">
        <f t="shared" si="489"/>
        <v>0.10695187165775401</v>
      </c>
      <c r="R478" s="131">
        <f t="shared" si="465"/>
        <v>0.66666666666666663</v>
      </c>
      <c r="S478" s="125">
        <f t="shared" si="466"/>
        <v>93249</v>
      </c>
      <c r="T478" s="539"/>
      <c r="U478" s="226" t="s">
        <v>124</v>
      </c>
      <c r="V478" s="121">
        <v>1086</v>
      </c>
      <c r="W478" s="130">
        <v>747</v>
      </c>
      <c r="X478" s="130">
        <v>55557510</v>
      </c>
      <c r="Y478" s="131">
        <f t="shared" si="490"/>
        <v>4.6248142644873702E-2</v>
      </c>
      <c r="Z478" s="131">
        <f t="shared" si="467"/>
        <v>0.68784530386740328</v>
      </c>
      <c r="AA478" s="130">
        <f t="shared" si="468"/>
        <v>74374.176706827304</v>
      </c>
      <c r="AB478" s="539"/>
      <c r="AC478" s="226" t="s">
        <v>124</v>
      </c>
      <c r="AD478" s="121">
        <v>1364</v>
      </c>
      <c r="AE478" s="130">
        <v>885</v>
      </c>
      <c r="AF478" s="130">
        <v>73750680</v>
      </c>
      <c r="AG478" s="131">
        <f t="shared" si="491"/>
        <v>6.6933898048706697E-2</v>
      </c>
      <c r="AH478" s="131">
        <f t="shared" si="469"/>
        <v>0.64882697947214074</v>
      </c>
      <c r="AI478" s="125">
        <f t="shared" si="470"/>
        <v>83334.101694915254</v>
      </c>
      <c r="AJ478" s="539"/>
      <c r="AK478" s="226" t="s">
        <v>124</v>
      </c>
      <c r="AL478" s="121">
        <v>1137</v>
      </c>
      <c r="AM478" s="130">
        <v>726</v>
      </c>
      <c r="AN478" s="130">
        <v>60990450</v>
      </c>
      <c r="AO478" s="131">
        <f t="shared" si="492"/>
        <v>8.937584636218146E-2</v>
      </c>
      <c r="AP478" s="131">
        <f t="shared" si="471"/>
        <v>0.63852242744063326</v>
      </c>
      <c r="AQ478" s="125">
        <f t="shared" si="472"/>
        <v>84008.884297520664</v>
      </c>
      <c r="AR478" s="539"/>
      <c r="AS478" s="226" t="s">
        <v>124</v>
      </c>
      <c r="AT478" s="121">
        <v>702</v>
      </c>
      <c r="AU478" s="130">
        <v>426</v>
      </c>
      <c r="AV478" s="130">
        <v>36582640</v>
      </c>
      <c r="AW478" s="131">
        <f t="shared" si="493"/>
        <v>0.10415647921760392</v>
      </c>
      <c r="AX478" s="131">
        <f t="shared" si="473"/>
        <v>0.60683760683760679</v>
      </c>
      <c r="AY478" s="130">
        <f t="shared" si="474"/>
        <v>85874.741784037556</v>
      </c>
      <c r="AZ478" s="539"/>
      <c r="BA478" s="226" t="s">
        <v>124</v>
      </c>
      <c r="BB478" s="121">
        <v>305</v>
      </c>
      <c r="BC478" s="130">
        <v>177</v>
      </c>
      <c r="BD478" s="130">
        <v>18762010</v>
      </c>
      <c r="BE478" s="131">
        <f t="shared" si="494"/>
        <v>0.10912453760789149</v>
      </c>
      <c r="BF478" s="131">
        <f t="shared" si="475"/>
        <v>0.58032786885245902</v>
      </c>
      <c r="BG478" s="156">
        <f t="shared" si="476"/>
        <v>106000.05649717514</v>
      </c>
      <c r="BH478" s="539"/>
      <c r="BI478" s="226" t="s">
        <v>124</v>
      </c>
      <c r="BJ478" s="121">
        <f t="shared" si="477"/>
        <v>4629</v>
      </c>
      <c r="BK478" s="130">
        <f t="shared" si="461"/>
        <v>2985</v>
      </c>
      <c r="BL478" s="130">
        <f t="shared" si="462"/>
        <v>247869860</v>
      </c>
      <c r="BM478" s="131">
        <f t="shared" si="495"/>
        <v>6.8742371554245452E-2</v>
      </c>
      <c r="BN478" s="131">
        <f t="shared" si="478"/>
        <v>0.64484769928710306</v>
      </c>
      <c r="BO478" s="130">
        <f t="shared" si="479"/>
        <v>83038.479061976555</v>
      </c>
      <c r="BP478" s="182"/>
    </row>
    <row r="479" spans="2:68" s="75" customFormat="1">
      <c r="B479" s="546"/>
      <c r="C479" s="547"/>
      <c r="D479" s="539"/>
      <c r="E479" s="223" t="s">
        <v>117</v>
      </c>
      <c r="F479" s="121">
        <v>5</v>
      </c>
      <c r="G479" s="130">
        <v>3</v>
      </c>
      <c r="H479" s="130">
        <v>577740</v>
      </c>
      <c r="I479" s="131">
        <f t="shared" si="488"/>
        <v>0.1111111111111111</v>
      </c>
      <c r="J479" s="131">
        <f t="shared" si="463"/>
        <v>0.6</v>
      </c>
      <c r="K479" s="156">
        <f t="shared" si="464"/>
        <v>192580</v>
      </c>
      <c r="L479" s="539"/>
      <c r="M479" s="227" t="s">
        <v>117</v>
      </c>
      <c r="N479" s="121">
        <v>14</v>
      </c>
      <c r="O479" s="130">
        <v>9</v>
      </c>
      <c r="P479" s="130">
        <v>2393700</v>
      </c>
      <c r="Q479" s="131">
        <f t="shared" si="489"/>
        <v>4.8128342245989303E-2</v>
      </c>
      <c r="R479" s="131">
        <f t="shared" si="465"/>
        <v>0.6428571428571429</v>
      </c>
      <c r="S479" s="125">
        <f t="shared" si="466"/>
        <v>265966.66666666669</v>
      </c>
      <c r="T479" s="539"/>
      <c r="U479" s="227" t="s">
        <v>117</v>
      </c>
      <c r="V479" s="121">
        <v>1564</v>
      </c>
      <c r="W479" s="130">
        <v>1006</v>
      </c>
      <c r="X479" s="130">
        <v>64404760</v>
      </c>
      <c r="Y479" s="131">
        <f t="shared" si="490"/>
        <v>6.2283308568598317E-2</v>
      </c>
      <c r="Z479" s="131">
        <f t="shared" si="467"/>
        <v>0.64322250639386191</v>
      </c>
      <c r="AA479" s="130">
        <f t="shared" si="468"/>
        <v>64020.636182902585</v>
      </c>
      <c r="AB479" s="539"/>
      <c r="AC479" s="227" t="s">
        <v>117</v>
      </c>
      <c r="AD479" s="121">
        <v>857</v>
      </c>
      <c r="AE479" s="130">
        <v>490</v>
      </c>
      <c r="AF479" s="130">
        <v>40711320</v>
      </c>
      <c r="AG479" s="131">
        <f t="shared" si="491"/>
        <v>3.705944637725004E-2</v>
      </c>
      <c r="AH479" s="131">
        <f t="shared" si="469"/>
        <v>0.57176196032672111</v>
      </c>
      <c r="AI479" s="125">
        <f t="shared" si="470"/>
        <v>83084.326530612248</v>
      </c>
      <c r="AJ479" s="539"/>
      <c r="AK479" s="227" t="s">
        <v>117</v>
      </c>
      <c r="AL479" s="121">
        <v>450</v>
      </c>
      <c r="AM479" s="130">
        <v>243</v>
      </c>
      <c r="AN479" s="130">
        <v>23775910</v>
      </c>
      <c r="AO479" s="131">
        <f t="shared" si="492"/>
        <v>2.9915056013788008E-2</v>
      </c>
      <c r="AP479" s="131">
        <f t="shared" si="471"/>
        <v>0.54</v>
      </c>
      <c r="AQ479" s="125">
        <f t="shared" si="472"/>
        <v>97843.251028806582</v>
      </c>
      <c r="AR479" s="539"/>
      <c r="AS479" s="227" t="s">
        <v>117</v>
      </c>
      <c r="AT479" s="121">
        <v>217</v>
      </c>
      <c r="AU479" s="130">
        <v>97</v>
      </c>
      <c r="AV479" s="130">
        <v>10249480</v>
      </c>
      <c r="AW479" s="131">
        <f t="shared" si="493"/>
        <v>2.3716381418092909E-2</v>
      </c>
      <c r="AX479" s="131">
        <f t="shared" si="473"/>
        <v>0.44700460829493088</v>
      </c>
      <c r="AY479" s="130">
        <f t="shared" si="474"/>
        <v>105664.74226804124</v>
      </c>
      <c r="AZ479" s="539"/>
      <c r="BA479" s="227" t="s">
        <v>117</v>
      </c>
      <c r="BB479" s="121">
        <v>92</v>
      </c>
      <c r="BC479" s="130">
        <v>43</v>
      </c>
      <c r="BD479" s="130">
        <v>6098260</v>
      </c>
      <c r="BE479" s="131">
        <f t="shared" si="494"/>
        <v>2.6510480887792849E-2</v>
      </c>
      <c r="BF479" s="131">
        <f t="shared" si="475"/>
        <v>0.46739130434782611</v>
      </c>
      <c r="BG479" s="156">
        <f t="shared" si="476"/>
        <v>141820</v>
      </c>
      <c r="BH479" s="539"/>
      <c r="BI479" s="227" t="s">
        <v>117</v>
      </c>
      <c r="BJ479" s="121">
        <f t="shared" si="477"/>
        <v>3199</v>
      </c>
      <c r="BK479" s="130">
        <f t="shared" si="461"/>
        <v>1891</v>
      </c>
      <c r="BL479" s="130">
        <f t="shared" si="462"/>
        <v>148211170</v>
      </c>
      <c r="BM479" s="131">
        <f t="shared" si="495"/>
        <v>4.3548349952789993E-2</v>
      </c>
      <c r="BN479" s="131">
        <f t="shared" si="478"/>
        <v>0.59112222569552986</v>
      </c>
      <c r="BO479" s="130">
        <f t="shared" si="479"/>
        <v>78377.139079851928</v>
      </c>
      <c r="BP479" s="182"/>
    </row>
    <row r="480" spans="2:68" s="75" customFormat="1">
      <c r="B480" s="546">
        <v>44</v>
      </c>
      <c r="C480" s="548" t="s">
        <v>18</v>
      </c>
      <c r="D480" s="540">
        <f>BS51</f>
        <v>14</v>
      </c>
      <c r="E480" s="224" t="s">
        <v>104</v>
      </c>
      <c r="F480" s="120">
        <v>10</v>
      </c>
      <c r="G480" s="128">
        <v>5</v>
      </c>
      <c r="H480" s="128">
        <v>310990</v>
      </c>
      <c r="I480" s="129">
        <f>IFERROR(G480/$D$480,"-")</f>
        <v>0.35714285714285715</v>
      </c>
      <c r="J480" s="129">
        <f t="shared" si="463"/>
        <v>0.5</v>
      </c>
      <c r="K480" s="155">
        <f t="shared" si="464"/>
        <v>62198</v>
      </c>
      <c r="L480" s="540">
        <f>BT51</f>
        <v>73</v>
      </c>
      <c r="M480" s="224" t="s">
        <v>104</v>
      </c>
      <c r="N480" s="120">
        <v>40</v>
      </c>
      <c r="O480" s="128">
        <v>27</v>
      </c>
      <c r="P480" s="128">
        <v>3693520</v>
      </c>
      <c r="Q480" s="129">
        <f>IFERROR(O480/$L$480,"-")</f>
        <v>0.36986301369863012</v>
      </c>
      <c r="R480" s="129">
        <f t="shared" si="465"/>
        <v>0.67500000000000004</v>
      </c>
      <c r="S480" s="124">
        <f t="shared" si="466"/>
        <v>136797.03703703705</v>
      </c>
      <c r="T480" s="540">
        <f>BU51</f>
        <v>16374</v>
      </c>
      <c r="U480" s="224" t="s">
        <v>104</v>
      </c>
      <c r="V480" s="120">
        <v>7976</v>
      </c>
      <c r="W480" s="128">
        <v>5088</v>
      </c>
      <c r="X480" s="128">
        <v>397571290</v>
      </c>
      <c r="Y480" s="129">
        <f>IFERROR(W480/$T$480,"-")</f>
        <v>0.31073653352876512</v>
      </c>
      <c r="Z480" s="129">
        <f t="shared" si="467"/>
        <v>0.63791374122367106</v>
      </c>
      <c r="AA480" s="128">
        <f t="shared" si="468"/>
        <v>78139.011399371069</v>
      </c>
      <c r="AB480" s="540">
        <f>BV51</f>
        <v>14982</v>
      </c>
      <c r="AC480" s="224" t="s">
        <v>104</v>
      </c>
      <c r="AD480" s="120">
        <v>8495</v>
      </c>
      <c r="AE480" s="128">
        <v>5494</v>
      </c>
      <c r="AF480" s="128">
        <v>482262070</v>
      </c>
      <c r="AG480" s="129">
        <f>IFERROR(AE480/$AB$480,"-")</f>
        <v>0.36670671472433586</v>
      </c>
      <c r="AH480" s="129">
        <f t="shared" si="469"/>
        <v>0.64673337257210128</v>
      </c>
      <c r="AI480" s="124">
        <f t="shared" si="470"/>
        <v>87779.77247906808</v>
      </c>
      <c r="AJ480" s="540">
        <f>BW51</f>
        <v>9201</v>
      </c>
      <c r="AK480" s="224" t="s">
        <v>104</v>
      </c>
      <c r="AL480" s="120">
        <v>5107</v>
      </c>
      <c r="AM480" s="128">
        <v>3083</v>
      </c>
      <c r="AN480" s="128">
        <v>269338210</v>
      </c>
      <c r="AO480" s="129">
        <f>IFERROR(AM480/$AJ$480,"-")</f>
        <v>0.33507227475274426</v>
      </c>
      <c r="AP480" s="129">
        <f t="shared" si="471"/>
        <v>0.60368122185235951</v>
      </c>
      <c r="AQ480" s="124">
        <f t="shared" si="472"/>
        <v>87362.377554330204</v>
      </c>
      <c r="AR480" s="540">
        <f>BX51</f>
        <v>4404</v>
      </c>
      <c r="AS480" s="224" t="s">
        <v>104</v>
      </c>
      <c r="AT480" s="120">
        <v>2153</v>
      </c>
      <c r="AU480" s="128">
        <v>1176</v>
      </c>
      <c r="AV480" s="128">
        <v>109295070</v>
      </c>
      <c r="AW480" s="129">
        <f>IFERROR(AU480/$AR$480,"-")</f>
        <v>0.2670299727520436</v>
      </c>
      <c r="AX480" s="129">
        <f t="shared" si="473"/>
        <v>0.54621458430097536</v>
      </c>
      <c r="AY480" s="128">
        <f t="shared" si="474"/>
        <v>92937.984693877544</v>
      </c>
      <c r="AZ480" s="540">
        <f>BY51</f>
        <v>1605</v>
      </c>
      <c r="BA480" s="224" t="s">
        <v>104</v>
      </c>
      <c r="BB480" s="120">
        <v>604</v>
      </c>
      <c r="BC480" s="128">
        <v>304</v>
      </c>
      <c r="BD480" s="128">
        <v>29053160</v>
      </c>
      <c r="BE480" s="129">
        <f>IFERROR(BC480/$AZ$480,"-")</f>
        <v>0.18940809968847352</v>
      </c>
      <c r="BF480" s="129">
        <f t="shared" si="475"/>
        <v>0.50331125827814571</v>
      </c>
      <c r="BG480" s="155">
        <f t="shared" si="476"/>
        <v>95569.605263157893</v>
      </c>
      <c r="BH480" s="540">
        <f>BZ51</f>
        <v>46653</v>
      </c>
      <c r="BI480" s="224" t="s">
        <v>104</v>
      </c>
      <c r="BJ480" s="120">
        <f t="shared" si="477"/>
        <v>24385</v>
      </c>
      <c r="BK480" s="128">
        <f t="shared" si="461"/>
        <v>15177</v>
      </c>
      <c r="BL480" s="128">
        <f t="shared" si="462"/>
        <v>1291524310</v>
      </c>
      <c r="BM480" s="129">
        <f>IFERROR(BK480/$BH$480,"-")</f>
        <v>0.32531669989068229</v>
      </c>
      <c r="BN480" s="129">
        <f t="shared" si="478"/>
        <v>0.62239081402501539</v>
      </c>
      <c r="BO480" s="128">
        <f t="shared" si="479"/>
        <v>85097.470514594446</v>
      </c>
      <c r="BP480" s="182"/>
    </row>
    <row r="481" spans="2:68" s="75" customFormat="1">
      <c r="B481" s="546"/>
      <c r="C481" s="549"/>
      <c r="D481" s="536"/>
      <c r="E481" s="225" t="s">
        <v>136</v>
      </c>
      <c r="F481" s="121">
        <v>7</v>
      </c>
      <c r="G481" s="130">
        <v>3</v>
      </c>
      <c r="H481" s="130">
        <v>196410</v>
      </c>
      <c r="I481" s="131">
        <f t="shared" ref="I481:I490" si="496">IFERROR(G481/$D$480,"-")</f>
        <v>0.21428571428571427</v>
      </c>
      <c r="J481" s="131">
        <f t="shared" si="463"/>
        <v>0.42857142857142855</v>
      </c>
      <c r="K481" s="156">
        <f t="shared" si="464"/>
        <v>65470</v>
      </c>
      <c r="L481" s="536"/>
      <c r="M481" s="225" t="s">
        <v>136</v>
      </c>
      <c r="N481" s="121">
        <v>28</v>
      </c>
      <c r="O481" s="130">
        <v>18</v>
      </c>
      <c r="P481" s="130">
        <v>2698420</v>
      </c>
      <c r="Q481" s="131">
        <f t="shared" ref="Q481:Q490" si="497">IFERROR(O481/$L$480,"-")</f>
        <v>0.24657534246575341</v>
      </c>
      <c r="R481" s="131">
        <f t="shared" si="465"/>
        <v>0.6428571428571429</v>
      </c>
      <c r="S481" s="125">
        <f t="shared" si="466"/>
        <v>149912.22222222222</v>
      </c>
      <c r="T481" s="536"/>
      <c r="U481" s="225" t="s">
        <v>136</v>
      </c>
      <c r="V481" s="121">
        <v>6958</v>
      </c>
      <c r="W481" s="130">
        <v>4485</v>
      </c>
      <c r="X481" s="130">
        <v>331879750</v>
      </c>
      <c r="Y481" s="131">
        <f t="shared" ref="Y481:Y490" si="498">IFERROR(W481/$T$480,"-")</f>
        <v>0.27390985709050936</v>
      </c>
      <c r="Z481" s="131">
        <f t="shared" si="467"/>
        <v>0.64458177637252079</v>
      </c>
      <c r="AA481" s="130">
        <f t="shared" si="468"/>
        <v>73997.714604236346</v>
      </c>
      <c r="AB481" s="536"/>
      <c r="AC481" s="225" t="s">
        <v>136</v>
      </c>
      <c r="AD481" s="121">
        <v>6465</v>
      </c>
      <c r="AE481" s="130">
        <v>4223</v>
      </c>
      <c r="AF481" s="130">
        <v>355567990</v>
      </c>
      <c r="AG481" s="131">
        <f t="shared" ref="AG481:AG490" si="499">IFERROR(AE481/$AB$480,"-")</f>
        <v>0.28187157922840744</v>
      </c>
      <c r="AH481" s="131">
        <f t="shared" si="469"/>
        <v>0.65320959010054136</v>
      </c>
      <c r="AI481" s="125">
        <f t="shared" si="470"/>
        <v>84197.961165048546</v>
      </c>
      <c r="AJ481" s="536"/>
      <c r="AK481" s="225" t="s">
        <v>136</v>
      </c>
      <c r="AL481" s="121">
        <v>3610</v>
      </c>
      <c r="AM481" s="130">
        <v>2189</v>
      </c>
      <c r="AN481" s="130">
        <v>185889560</v>
      </c>
      <c r="AO481" s="131">
        <f t="shared" ref="AO481:AO490" si="500">IFERROR(AM481/$AJ$480,"-")</f>
        <v>0.23790892294315835</v>
      </c>
      <c r="AP481" s="131">
        <f t="shared" si="471"/>
        <v>0.60637119113573412</v>
      </c>
      <c r="AQ481" s="125">
        <f t="shared" si="472"/>
        <v>84919.853814527174</v>
      </c>
      <c r="AR481" s="536"/>
      <c r="AS481" s="225" t="s">
        <v>136</v>
      </c>
      <c r="AT481" s="121">
        <v>1314</v>
      </c>
      <c r="AU481" s="130">
        <v>711</v>
      </c>
      <c r="AV481" s="130">
        <v>60608990</v>
      </c>
      <c r="AW481" s="131">
        <f t="shared" ref="AW481:AW490" si="501">IFERROR(AU481/$AR$480,"-")</f>
        <v>0.16144414168937329</v>
      </c>
      <c r="AX481" s="131">
        <f t="shared" si="473"/>
        <v>0.54109589041095896</v>
      </c>
      <c r="AY481" s="130">
        <f t="shared" si="474"/>
        <v>85244.711673699014</v>
      </c>
      <c r="AZ481" s="536"/>
      <c r="BA481" s="225" t="s">
        <v>136</v>
      </c>
      <c r="BB481" s="121">
        <v>300</v>
      </c>
      <c r="BC481" s="130">
        <v>145</v>
      </c>
      <c r="BD481" s="130">
        <v>13627200</v>
      </c>
      <c r="BE481" s="131">
        <f t="shared" ref="BE481:BE490" si="502">IFERROR(BC481/$AZ$480,"-")</f>
        <v>9.0342679127725853E-2</v>
      </c>
      <c r="BF481" s="131">
        <f t="shared" si="475"/>
        <v>0.48333333333333334</v>
      </c>
      <c r="BG481" s="156">
        <f t="shared" si="476"/>
        <v>93980.68965517242</v>
      </c>
      <c r="BH481" s="536"/>
      <c r="BI481" s="225" t="s">
        <v>136</v>
      </c>
      <c r="BJ481" s="121">
        <f t="shared" si="477"/>
        <v>18682</v>
      </c>
      <c r="BK481" s="130">
        <f t="shared" si="461"/>
        <v>11774</v>
      </c>
      <c r="BL481" s="130">
        <f t="shared" si="462"/>
        <v>950468320</v>
      </c>
      <c r="BM481" s="131">
        <f t="shared" ref="BM481:BM490" si="503">IFERROR(BK481/$BH$480,"-")</f>
        <v>0.25237390950206845</v>
      </c>
      <c r="BN481" s="131">
        <f t="shared" si="478"/>
        <v>0.6302323091746066</v>
      </c>
      <c r="BO481" s="130">
        <f t="shared" si="479"/>
        <v>80726.033633429586</v>
      </c>
      <c r="BP481" s="182"/>
    </row>
    <row r="482" spans="2:68" s="75" customFormat="1">
      <c r="B482" s="546"/>
      <c r="C482" s="549"/>
      <c r="D482" s="536"/>
      <c r="E482" s="226" t="s">
        <v>103</v>
      </c>
      <c r="F482" s="121">
        <v>7</v>
      </c>
      <c r="G482" s="130">
        <v>3</v>
      </c>
      <c r="H482" s="130">
        <v>78410</v>
      </c>
      <c r="I482" s="131">
        <f t="shared" si="496"/>
        <v>0.21428571428571427</v>
      </c>
      <c r="J482" s="131">
        <f t="shared" si="463"/>
        <v>0.42857142857142855</v>
      </c>
      <c r="K482" s="156">
        <f t="shared" si="464"/>
        <v>26136.666666666668</v>
      </c>
      <c r="L482" s="536"/>
      <c r="M482" s="226" t="s">
        <v>103</v>
      </c>
      <c r="N482" s="121">
        <v>40</v>
      </c>
      <c r="O482" s="130">
        <v>25</v>
      </c>
      <c r="P482" s="130">
        <v>3347290</v>
      </c>
      <c r="Q482" s="131">
        <f t="shared" si="497"/>
        <v>0.34246575342465752</v>
      </c>
      <c r="R482" s="131">
        <f t="shared" si="465"/>
        <v>0.625</v>
      </c>
      <c r="S482" s="125">
        <f t="shared" si="466"/>
        <v>133891.6</v>
      </c>
      <c r="T482" s="536"/>
      <c r="U482" s="226" t="s">
        <v>103</v>
      </c>
      <c r="V482" s="121">
        <v>9882</v>
      </c>
      <c r="W482" s="130">
        <v>6136</v>
      </c>
      <c r="X482" s="130">
        <v>462561760</v>
      </c>
      <c r="Y482" s="131">
        <f t="shared" si="498"/>
        <v>0.37474044216440699</v>
      </c>
      <c r="Z482" s="131">
        <f t="shared" si="467"/>
        <v>0.62092693786682862</v>
      </c>
      <c r="AA482" s="130">
        <f t="shared" si="468"/>
        <v>75384.902216427639</v>
      </c>
      <c r="AB482" s="536"/>
      <c r="AC482" s="226" t="s">
        <v>103</v>
      </c>
      <c r="AD482" s="121">
        <v>10066</v>
      </c>
      <c r="AE482" s="130">
        <v>6378</v>
      </c>
      <c r="AF482" s="130">
        <v>548735260</v>
      </c>
      <c r="AG482" s="131">
        <f t="shared" si="499"/>
        <v>0.42571085302362838</v>
      </c>
      <c r="AH482" s="131">
        <f t="shared" si="469"/>
        <v>0.63361812040532484</v>
      </c>
      <c r="AI482" s="125">
        <f t="shared" si="470"/>
        <v>86035.631859517089</v>
      </c>
      <c r="AJ482" s="536"/>
      <c r="AK482" s="226" t="s">
        <v>103</v>
      </c>
      <c r="AL482" s="121">
        <v>6311</v>
      </c>
      <c r="AM482" s="130">
        <v>3811</v>
      </c>
      <c r="AN482" s="130">
        <v>338476200</v>
      </c>
      <c r="AO482" s="131">
        <f t="shared" si="500"/>
        <v>0.41419410933594175</v>
      </c>
      <c r="AP482" s="131">
        <f t="shared" si="471"/>
        <v>0.60386626525114884</v>
      </c>
      <c r="AQ482" s="125">
        <f t="shared" si="472"/>
        <v>88815.586460246661</v>
      </c>
      <c r="AR482" s="536"/>
      <c r="AS482" s="226" t="s">
        <v>103</v>
      </c>
      <c r="AT482" s="121">
        <v>2942</v>
      </c>
      <c r="AU482" s="130">
        <v>1601</v>
      </c>
      <c r="AV482" s="130">
        <v>148606200</v>
      </c>
      <c r="AW482" s="131">
        <f t="shared" si="501"/>
        <v>0.36353315168029066</v>
      </c>
      <c r="AX482" s="131">
        <f t="shared" si="473"/>
        <v>0.54418762746431004</v>
      </c>
      <c r="AY482" s="130">
        <f t="shared" si="474"/>
        <v>92820.861961274204</v>
      </c>
      <c r="AZ482" s="536"/>
      <c r="BA482" s="226" t="s">
        <v>103</v>
      </c>
      <c r="BB482" s="121">
        <v>938</v>
      </c>
      <c r="BC482" s="130">
        <v>468</v>
      </c>
      <c r="BD482" s="130">
        <v>43418590</v>
      </c>
      <c r="BE482" s="131">
        <f t="shared" si="502"/>
        <v>0.29158878504672897</v>
      </c>
      <c r="BF482" s="131">
        <f t="shared" si="475"/>
        <v>0.49893390191897652</v>
      </c>
      <c r="BG482" s="156">
        <f t="shared" si="476"/>
        <v>92774.764957264953</v>
      </c>
      <c r="BH482" s="536"/>
      <c r="BI482" s="226" t="s">
        <v>103</v>
      </c>
      <c r="BJ482" s="121">
        <f t="shared" si="477"/>
        <v>30186</v>
      </c>
      <c r="BK482" s="130">
        <f t="shared" si="461"/>
        <v>18422</v>
      </c>
      <c r="BL482" s="130">
        <f t="shared" si="462"/>
        <v>1545223710</v>
      </c>
      <c r="BM482" s="131">
        <f t="shared" si="503"/>
        <v>0.39487278417250765</v>
      </c>
      <c r="BN482" s="131">
        <f t="shared" si="478"/>
        <v>0.61028291260849399</v>
      </c>
      <c r="BO482" s="130">
        <f t="shared" si="479"/>
        <v>83879.259038106611</v>
      </c>
      <c r="BP482" s="182"/>
    </row>
    <row r="483" spans="2:68" s="75" customFormat="1">
      <c r="B483" s="546"/>
      <c r="C483" s="549"/>
      <c r="D483" s="536"/>
      <c r="E483" s="226" t="s">
        <v>106</v>
      </c>
      <c r="F483" s="121">
        <v>4</v>
      </c>
      <c r="G483" s="130">
        <v>2</v>
      </c>
      <c r="H483" s="130">
        <v>117540</v>
      </c>
      <c r="I483" s="131">
        <f t="shared" si="496"/>
        <v>0.14285714285714285</v>
      </c>
      <c r="J483" s="131">
        <f t="shared" si="463"/>
        <v>0.5</v>
      </c>
      <c r="K483" s="156">
        <f t="shared" si="464"/>
        <v>58770</v>
      </c>
      <c r="L483" s="536"/>
      <c r="M483" s="226" t="s">
        <v>106</v>
      </c>
      <c r="N483" s="121">
        <v>22</v>
      </c>
      <c r="O483" s="130">
        <v>15</v>
      </c>
      <c r="P483" s="130">
        <v>2542560</v>
      </c>
      <c r="Q483" s="131">
        <f t="shared" si="497"/>
        <v>0.20547945205479451</v>
      </c>
      <c r="R483" s="131">
        <f t="shared" si="465"/>
        <v>0.68181818181818177</v>
      </c>
      <c r="S483" s="125">
        <f t="shared" si="466"/>
        <v>169504</v>
      </c>
      <c r="T483" s="536"/>
      <c r="U483" s="226" t="s">
        <v>106</v>
      </c>
      <c r="V483" s="121">
        <v>3074</v>
      </c>
      <c r="W483" s="130">
        <v>1971</v>
      </c>
      <c r="X483" s="130">
        <v>155199340</v>
      </c>
      <c r="Y483" s="131">
        <f t="shared" si="498"/>
        <v>0.12037376328325394</v>
      </c>
      <c r="Z483" s="131">
        <f t="shared" si="467"/>
        <v>0.64118412491867272</v>
      </c>
      <c r="AA483" s="130">
        <f t="shared" si="468"/>
        <v>78741.420598680867</v>
      </c>
      <c r="AB483" s="536"/>
      <c r="AC483" s="226" t="s">
        <v>106</v>
      </c>
      <c r="AD483" s="121">
        <v>3720</v>
      </c>
      <c r="AE483" s="130">
        <v>2438</v>
      </c>
      <c r="AF483" s="130">
        <v>207432970</v>
      </c>
      <c r="AG483" s="131">
        <f t="shared" si="499"/>
        <v>0.16272860766252836</v>
      </c>
      <c r="AH483" s="131">
        <f t="shared" si="469"/>
        <v>0.65537634408602152</v>
      </c>
      <c r="AI483" s="125">
        <f t="shared" si="470"/>
        <v>85083.252666119777</v>
      </c>
      <c r="AJ483" s="536"/>
      <c r="AK483" s="226" t="s">
        <v>106</v>
      </c>
      <c r="AL483" s="121">
        <v>2476</v>
      </c>
      <c r="AM483" s="130">
        <v>1511</v>
      </c>
      <c r="AN483" s="130">
        <v>129642020</v>
      </c>
      <c r="AO483" s="131">
        <f t="shared" si="500"/>
        <v>0.16422128029562005</v>
      </c>
      <c r="AP483" s="131">
        <f t="shared" si="471"/>
        <v>0.61025848142164785</v>
      </c>
      <c r="AQ483" s="125">
        <f t="shared" si="472"/>
        <v>85798.821972203834</v>
      </c>
      <c r="AR483" s="536"/>
      <c r="AS483" s="226" t="s">
        <v>106</v>
      </c>
      <c r="AT483" s="121">
        <v>1194</v>
      </c>
      <c r="AU483" s="130">
        <v>662</v>
      </c>
      <c r="AV483" s="130">
        <v>62542930</v>
      </c>
      <c r="AW483" s="131">
        <f t="shared" si="501"/>
        <v>0.15031789282470481</v>
      </c>
      <c r="AX483" s="131">
        <f t="shared" si="473"/>
        <v>0.55443886097152428</v>
      </c>
      <c r="AY483" s="130">
        <f t="shared" si="474"/>
        <v>94475.725075528695</v>
      </c>
      <c r="AZ483" s="536"/>
      <c r="BA483" s="226" t="s">
        <v>106</v>
      </c>
      <c r="BB483" s="121">
        <v>336</v>
      </c>
      <c r="BC483" s="130">
        <v>167</v>
      </c>
      <c r="BD483" s="130">
        <v>15657060</v>
      </c>
      <c r="BE483" s="131">
        <f t="shared" si="502"/>
        <v>0.10404984423676013</v>
      </c>
      <c r="BF483" s="131">
        <f t="shared" si="475"/>
        <v>0.49702380952380953</v>
      </c>
      <c r="BG483" s="156">
        <f t="shared" si="476"/>
        <v>93754.850299401194</v>
      </c>
      <c r="BH483" s="536"/>
      <c r="BI483" s="226" t="s">
        <v>106</v>
      </c>
      <c r="BJ483" s="121">
        <f t="shared" si="477"/>
        <v>10826</v>
      </c>
      <c r="BK483" s="130">
        <f t="shared" si="461"/>
        <v>6766</v>
      </c>
      <c r="BL483" s="130">
        <f t="shared" si="462"/>
        <v>573134420</v>
      </c>
      <c r="BM483" s="131">
        <f t="shared" si="503"/>
        <v>0.14502818682614194</v>
      </c>
      <c r="BN483" s="131">
        <f t="shared" si="478"/>
        <v>0.62497690744503975</v>
      </c>
      <c r="BO483" s="130">
        <f t="shared" si="479"/>
        <v>84708.013597398764</v>
      </c>
      <c r="BP483" s="182"/>
    </row>
    <row r="484" spans="2:68" s="75" customFormat="1">
      <c r="B484" s="546"/>
      <c r="C484" s="549"/>
      <c r="D484" s="536"/>
      <c r="E484" s="226" t="s">
        <v>119</v>
      </c>
      <c r="F484" s="121">
        <v>2</v>
      </c>
      <c r="G484" s="130">
        <v>1</v>
      </c>
      <c r="H484" s="130">
        <v>18820</v>
      </c>
      <c r="I484" s="131">
        <f t="shared" si="496"/>
        <v>7.1428571428571425E-2</v>
      </c>
      <c r="J484" s="131">
        <f t="shared" si="463"/>
        <v>0.5</v>
      </c>
      <c r="K484" s="156">
        <f t="shared" si="464"/>
        <v>18820</v>
      </c>
      <c r="L484" s="536"/>
      <c r="M484" s="226" t="s">
        <v>119</v>
      </c>
      <c r="N484" s="121">
        <v>20</v>
      </c>
      <c r="O484" s="130">
        <v>12</v>
      </c>
      <c r="P484" s="130">
        <v>1581810</v>
      </c>
      <c r="Q484" s="131">
        <f t="shared" si="497"/>
        <v>0.16438356164383561</v>
      </c>
      <c r="R484" s="131">
        <f t="shared" si="465"/>
        <v>0.6</v>
      </c>
      <c r="S484" s="125">
        <f t="shared" si="466"/>
        <v>131817.5</v>
      </c>
      <c r="T484" s="536"/>
      <c r="U484" s="226" t="s">
        <v>119</v>
      </c>
      <c r="V484" s="121">
        <v>3369</v>
      </c>
      <c r="W484" s="130">
        <v>2137</v>
      </c>
      <c r="X484" s="130">
        <v>167921550</v>
      </c>
      <c r="Y484" s="131">
        <f t="shared" si="498"/>
        <v>0.13051178697935753</v>
      </c>
      <c r="Z484" s="131">
        <f t="shared" si="467"/>
        <v>0.63431285247848024</v>
      </c>
      <c r="AA484" s="130">
        <f t="shared" si="468"/>
        <v>78578.170332241454</v>
      </c>
      <c r="AB484" s="536"/>
      <c r="AC484" s="226" t="s">
        <v>119</v>
      </c>
      <c r="AD484" s="121">
        <v>4079</v>
      </c>
      <c r="AE484" s="130">
        <v>2674</v>
      </c>
      <c r="AF484" s="130">
        <v>235817360</v>
      </c>
      <c r="AG484" s="131">
        <f t="shared" si="499"/>
        <v>0.17848084367908157</v>
      </c>
      <c r="AH484" s="131">
        <f t="shared" si="469"/>
        <v>0.65555283157636679</v>
      </c>
      <c r="AI484" s="125">
        <f t="shared" si="470"/>
        <v>88188.990276738972</v>
      </c>
      <c r="AJ484" s="536"/>
      <c r="AK484" s="226" t="s">
        <v>119</v>
      </c>
      <c r="AL484" s="121">
        <v>2616</v>
      </c>
      <c r="AM484" s="130">
        <v>1637</v>
      </c>
      <c r="AN484" s="130">
        <v>149480800</v>
      </c>
      <c r="AO484" s="131">
        <f t="shared" si="500"/>
        <v>0.17791544397348114</v>
      </c>
      <c r="AP484" s="131">
        <f t="shared" si="471"/>
        <v>0.62576452599388377</v>
      </c>
      <c r="AQ484" s="125">
        <f t="shared" si="472"/>
        <v>91313.866829566279</v>
      </c>
      <c r="AR484" s="536"/>
      <c r="AS484" s="226" t="s">
        <v>119</v>
      </c>
      <c r="AT484" s="121">
        <v>1252</v>
      </c>
      <c r="AU484" s="130">
        <v>693</v>
      </c>
      <c r="AV484" s="130">
        <v>63309520</v>
      </c>
      <c r="AW484" s="131">
        <f t="shared" si="501"/>
        <v>0.15735694822888283</v>
      </c>
      <c r="AX484" s="131">
        <f t="shared" si="473"/>
        <v>0.55351437699680506</v>
      </c>
      <c r="AY484" s="130">
        <f t="shared" si="474"/>
        <v>91355.728715728721</v>
      </c>
      <c r="AZ484" s="536"/>
      <c r="BA484" s="226" t="s">
        <v>119</v>
      </c>
      <c r="BB484" s="121">
        <v>392</v>
      </c>
      <c r="BC484" s="130">
        <v>207</v>
      </c>
      <c r="BD484" s="130">
        <v>19849670</v>
      </c>
      <c r="BE484" s="131">
        <f t="shared" si="502"/>
        <v>0.12897196261682242</v>
      </c>
      <c r="BF484" s="131">
        <f t="shared" si="475"/>
        <v>0.52806122448979587</v>
      </c>
      <c r="BG484" s="156">
        <f t="shared" si="476"/>
        <v>95892.125603864741</v>
      </c>
      <c r="BH484" s="536"/>
      <c r="BI484" s="226" t="s">
        <v>119</v>
      </c>
      <c r="BJ484" s="121">
        <f t="shared" si="477"/>
        <v>11730</v>
      </c>
      <c r="BK484" s="130">
        <f t="shared" si="461"/>
        <v>7361</v>
      </c>
      <c r="BL484" s="130">
        <f t="shared" si="462"/>
        <v>637979530</v>
      </c>
      <c r="BM484" s="131">
        <f t="shared" si="503"/>
        <v>0.15778192184854137</v>
      </c>
      <c r="BN484" s="131">
        <f t="shared" si="478"/>
        <v>0.62753623188405794</v>
      </c>
      <c r="BO484" s="130">
        <f t="shared" si="479"/>
        <v>86670.225512837933</v>
      </c>
      <c r="BP484" s="182"/>
    </row>
    <row r="485" spans="2:68" s="75" customFormat="1">
      <c r="B485" s="546"/>
      <c r="C485" s="549"/>
      <c r="D485" s="536"/>
      <c r="E485" s="226" t="s">
        <v>120</v>
      </c>
      <c r="F485" s="121">
        <v>1</v>
      </c>
      <c r="G485" s="130">
        <v>1</v>
      </c>
      <c r="H485" s="130">
        <v>18820</v>
      </c>
      <c r="I485" s="131">
        <f t="shared" si="496"/>
        <v>7.1428571428571425E-2</v>
      </c>
      <c r="J485" s="131">
        <f t="shared" si="463"/>
        <v>1</v>
      </c>
      <c r="K485" s="156">
        <f t="shared" si="464"/>
        <v>18820</v>
      </c>
      <c r="L485" s="536"/>
      <c r="M485" s="226" t="s">
        <v>120</v>
      </c>
      <c r="N485" s="121">
        <v>15</v>
      </c>
      <c r="O485" s="130">
        <v>9</v>
      </c>
      <c r="P485" s="130">
        <v>757050</v>
      </c>
      <c r="Q485" s="131">
        <f t="shared" si="497"/>
        <v>0.12328767123287671</v>
      </c>
      <c r="R485" s="131">
        <f t="shared" si="465"/>
        <v>0.6</v>
      </c>
      <c r="S485" s="125">
        <f t="shared" si="466"/>
        <v>84116.666666666672</v>
      </c>
      <c r="T485" s="536"/>
      <c r="U485" s="226" t="s">
        <v>120</v>
      </c>
      <c r="V485" s="121">
        <v>1859</v>
      </c>
      <c r="W485" s="130">
        <v>1303</v>
      </c>
      <c r="X485" s="130">
        <v>99758910</v>
      </c>
      <c r="Y485" s="131">
        <f t="shared" si="498"/>
        <v>7.9577378771222673E-2</v>
      </c>
      <c r="Z485" s="131">
        <f t="shared" si="467"/>
        <v>0.70091447014523933</v>
      </c>
      <c r="AA485" s="130">
        <f t="shared" si="468"/>
        <v>76560.943975441289</v>
      </c>
      <c r="AB485" s="536"/>
      <c r="AC485" s="226" t="s">
        <v>120</v>
      </c>
      <c r="AD485" s="121">
        <v>2086</v>
      </c>
      <c r="AE485" s="130">
        <v>1450</v>
      </c>
      <c r="AF485" s="130">
        <v>125533210</v>
      </c>
      <c r="AG485" s="131">
        <f t="shared" si="499"/>
        <v>9.6782806033907362E-2</v>
      </c>
      <c r="AH485" s="131">
        <f t="shared" si="469"/>
        <v>0.69511025886864808</v>
      </c>
      <c r="AI485" s="125">
        <f t="shared" si="470"/>
        <v>86574.627586206901</v>
      </c>
      <c r="AJ485" s="536"/>
      <c r="AK485" s="226" t="s">
        <v>120</v>
      </c>
      <c r="AL485" s="121">
        <v>1195</v>
      </c>
      <c r="AM485" s="130">
        <v>758</v>
      </c>
      <c r="AN485" s="130">
        <v>59757770</v>
      </c>
      <c r="AO485" s="131">
        <f t="shared" si="500"/>
        <v>8.2382349744592978E-2</v>
      </c>
      <c r="AP485" s="131">
        <f t="shared" si="471"/>
        <v>0.63430962343096231</v>
      </c>
      <c r="AQ485" s="125">
        <f t="shared" si="472"/>
        <v>78836.10817941952</v>
      </c>
      <c r="AR485" s="536"/>
      <c r="AS485" s="226" t="s">
        <v>120</v>
      </c>
      <c r="AT485" s="121">
        <v>461</v>
      </c>
      <c r="AU485" s="130">
        <v>261</v>
      </c>
      <c r="AV485" s="130">
        <v>23419010</v>
      </c>
      <c r="AW485" s="131">
        <f t="shared" si="501"/>
        <v>5.9264305177111717E-2</v>
      </c>
      <c r="AX485" s="131">
        <f t="shared" si="473"/>
        <v>0.56616052060737532</v>
      </c>
      <c r="AY485" s="130">
        <f t="shared" si="474"/>
        <v>89728.007662835254</v>
      </c>
      <c r="AZ485" s="536"/>
      <c r="BA485" s="226" t="s">
        <v>120</v>
      </c>
      <c r="BB485" s="121">
        <v>111</v>
      </c>
      <c r="BC485" s="130">
        <v>58</v>
      </c>
      <c r="BD485" s="130">
        <v>6140520</v>
      </c>
      <c r="BE485" s="131">
        <f t="shared" si="502"/>
        <v>3.6137071651090341E-2</v>
      </c>
      <c r="BF485" s="131">
        <f t="shared" si="475"/>
        <v>0.52252252252252251</v>
      </c>
      <c r="BG485" s="156">
        <f t="shared" si="476"/>
        <v>105871.03448275862</v>
      </c>
      <c r="BH485" s="536"/>
      <c r="BI485" s="226" t="s">
        <v>120</v>
      </c>
      <c r="BJ485" s="121">
        <f t="shared" si="477"/>
        <v>5728</v>
      </c>
      <c r="BK485" s="130">
        <f t="shared" si="461"/>
        <v>3840</v>
      </c>
      <c r="BL485" s="130">
        <f t="shared" si="462"/>
        <v>315385290</v>
      </c>
      <c r="BM485" s="131">
        <f t="shared" si="503"/>
        <v>8.2309819304224804E-2</v>
      </c>
      <c r="BN485" s="131">
        <f t="shared" si="478"/>
        <v>0.67039106145251393</v>
      </c>
      <c r="BO485" s="130">
        <f t="shared" si="479"/>
        <v>82131.5859375</v>
      </c>
      <c r="BP485" s="182"/>
    </row>
    <row r="486" spans="2:68" s="75" customFormat="1">
      <c r="B486" s="546"/>
      <c r="C486" s="549"/>
      <c r="D486" s="536"/>
      <c r="E486" s="226" t="s">
        <v>121</v>
      </c>
      <c r="F486" s="121">
        <v>0</v>
      </c>
      <c r="G486" s="130">
        <v>0</v>
      </c>
      <c r="H486" s="130">
        <v>0</v>
      </c>
      <c r="I486" s="131">
        <f t="shared" si="496"/>
        <v>0</v>
      </c>
      <c r="J486" s="131" t="str">
        <f t="shared" si="463"/>
        <v>-</v>
      </c>
      <c r="K486" s="156" t="str">
        <f t="shared" si="464"/>
        <v>-</v>
      </c>
      <c r="L486" s="536"/>
      <c r="M486" s="226" t="s">
        <v>121</v>
      </c>
      <c r="N486" s="121">
        <v>8</v>
      </c>
      <c r="O486" s="130">
        <v>4</v>
      </c>
      <c r="P486" s="130">
        <v>697920</v>
      </c>
      <c r="Q486" s="131">
        <f t="shared" si="497"/>
        <v>5.4794520547945202E-2</v>
      </c>
      <c r="R486" s="131">
        <f t="shared" si="465"/>
        <v>0.5</v>
      </c>
      <c r="S486" s="125">
        <f t="shared" si="466"/>
        <v>174480</v>
      </c>
      <c r="T486" s="536"/>
      <c r="U486" s="226" t="s">
        <v>121</v>
      </c>
      <c r="V486" s="121">
        <v>967</v>
      </c>
      <c r="W486" s="130">
        <v>571</v>
      </c>
      <c r="X486" s="130">
        <v>43994120</v>
      </c>
      <c r="Y486" s="131">
        <f t="shared" si="498"/>
        <v>3.4872358617320139E-2</v>
      </c>
      <c r="Z486" s="131">
        <f t="shared" si="467"/>
        <v>0.59048603929679422</v>
      </c>
      <c r="AA486" s="130">
        <f t="shared" si="468"/>
        <v>77047.495621716283</v>
      </c>
      <c r="AB486" s="536"/>
      <c r="AC486" s="226" t="s">
        <v>121</v>
      </c>
      <c r="AD486" s="121">
        <v>1275</v>
      </c>
      <c r="AE486" s="130">
        <v>766</v>
      </c>
      <c r="AF486" s="130">
        <v>68610980</v>
      </c>
      <c r="AG486" s="131">
        <f t="shared" si="499"/>
        <v>5.1128020291015888E-2</v>
      </c>
      <c r="AH486" s="131">
        <f t="shared" si="469"/>
        <v>0.60078431372549024</v>
      </c>
      <c r="AI486" s="125">
        <f t="shared" si="470"/>
        <v>89570.469973890344</v>
      </c>
      <c r="AJ486" s="536"/>
      <c r="AK486" s="226" t="s">
        <v>121</v>
      </c>
      <c r="AL486" s="121">
        <v>1034</v>
      </c>
      <c r="AM486" s="130">
        <v>584</v>
      </c>
      <c r="AN486" s="130">
        <v>53023320</v>
      </c>
      <c r="AO486" s="131">
        <f t="shared" si="500"/>
        <v>6.3471361808499077E-2</v>
      </c>
      <c r="AP486" s="131">
        <f t="shared" si="471"/>
        <v>0.56479690522243708</v>
      </c>
      <c r="AQ486" s="125">
        <f t="shared" si="472"/>
        <v>90793.356164383556</v>
      </c>
      <c r="AR486" s="536"/>
      <c r="AS486" s="226" t="s">
        <v>121</v>
      </c>
      <c r="AT486" s="121">
        <v>629</v>
      </c>
      <c r="AU486" s="130">
        <v>344</v>
      </c>
      <c r="AV486" s="130">
        <v>33898270</v>
      </c>
      <c r="AW486" s="131">
        <f t="shared" si="501"/>
        <v>7.8110808356039965E-2</v>
      </c>
      <c r="AX486" s="131">
        <f t="shared" si="473"/>
        <v>0.54689984101748812</v>
      </c>
      <c r="AY486" s="130">
        <f t="shared" si="474"/>
        <v>98541.482558139542</v>
      </c>
      <c r="AZ486" s="536"/>
      <c r="BA486" s="226" t="s">
        <v>121</v>
      </c>
      <c r="BB486" s="121">
        <v>241</v>
      </c>
      <c r="BC486" s="130">
        <v>109</v>
      </c>
      <c r="BD486" s="130">
        <v>10047340</v>
      </c>
      <c r="BE486" s="131">
        <f t="shared" si="502"/>
        <v>6.7912772585669787E-2</v>
      </c>
      <c r="BF486" s="131">
        <f t="shared" si="475"/>
        <v>0.45228215767634855</v>
      </c>
      <c r="BG486" s="156">
        <f t="shared" si="476"/>
        <v>92177.431192660544</v>
      </c>
      <c r="BH486" s="536"/>
      <c r="BI486" s="226" t="s">
        <v>121</v>
      </c>
      <c r="BJ486" s="121">
        <f t="shared" si="477"/>
        <v>4154</v>
      </c>
      <c r="BK486" s="130">
        <f t="shared" si="461"/>
        <v>2378</v>
      </c>
      <c r="BL486" s="130">
        <f t="shared" si="462"/>
        <v>210271950</v>
      </c>
      <c r="BM486" s="131">
        <f t="shared" si="503"/>
        <v>5.0972070392043385E-2</v>
      </c>
      <c r="BN486" s="131">
        <f t="shared" si="478"/>
        <v>0.57246027924891674</v>
      </c>
      <c r="BO486" s="130">
        <f t="shared" si="479"/>
        <v>88423.864592094193</v>
      </c>
      <c r="BP486" s="182"/>
    </row>
    <row r="487" spans="2:68" s="75" customFormat="1">
      <c r="B487" s="546"/>
      <c r="C487" s="549"/>
      <c r="D487" s="536"/>
      <c r="E487" s="226" t="s">
        <v>122</v>
      </c>
      <c r="F487" s="121">
        <v>3</v>
      </c>
      <c r="G487" s="130">
        <v>2</v>
      </c>
      <c r="H487" s="130">
        <v>97070</v>
      </c>
      <c r="I487" s="131">
        <f t="shared" si="496"/>
        <v>0.14285714285714285</v>
      </c>
      <c r="J487" s="131">
        <f t="shared" si="463"/>
        <v>0.66666666666666663</v>
      </c>
      <c r="K487" s="156">
        <f t="shared" si="464"/>
        <v>48535</v>
      </c>
      <c r="L487" s="536"/>
      <c r="M487" s="226" t="s">
        <v>122</v>
      </c>
      <c r="N487" s="121">
        <v>3</v>
      </c>
      <c r="O487" s="130">
        <v>3</v>
      </c>
      <c r="P487" s="130">
        <v>167600</v>
      </c>
      <c r="Q487" s="131">
        <f t="shared" si="497"/>
        <v>4.1095890410958902E-2</v>
      </c>
      <c r="R487" s="131">
        <f t="shared" si="465"/>
        <v>1</v>
      </c>
      <c r="S487" s="125">
        <f t="shared" si="466"/>
        <v>55866.666666666664</v>
      </c>
      <c r="T487" s="536"/>
      <c r="U487" s="226" t="s">
        <v>122</v>
      </c>
      <c r="V487" s="121">
        <v>742</v>
      </c>
      <c r="W487" s="130">
        <v>503</v>
      </c>
      <c r="X487" s="130">
        <v>41959180</v>
      </c>
      <c r="Y487" s="131">
        <f t="shared" si="498"/>
        <v>3.0719433247831929E-2</v>
      </c>
      <c r="Z487" s="131">
        <f t="shared" si="467"/>
        <v>0.67789757412398921</v>
      </c>
      <c r="AA487" s="130">
        <f t="shared" si="468"/>
        <v>83417.852882703781</v>
      </c>
      <c r="AB487" s="536"/>
      <c r="AC487" s="226" t="s">
        <v>122</v>
      </c>
      <c r="AD487" s="121">
        <v>821</v>
      </c>
      <c r="AE487" s="130">
        <v>549</v>
      </c>
      <c r="AF487" s="130">
        <v>52181730</v>
      </c>
      <c r="AG487" s="131">
        <f t="shared" si="499"/>
        <v>3.6643972767320787E-2</v>
      </c>
      <c r="AH487" s="131">
        <f t="shared" si="469"/>
        <v>0.66869671132764918</v>
      </c>
      <c r="AI487" s="125">
        <f t="shared" si="470"/>
        <v>95048.688524590165</v>
      </c>
      <c r="AJ487" s="536"/>
      <c r="AK487" s="226" t="s">
        <v>122</v>
      </c>
      <c r="AL487" s="121">
        <v>566</v>
      </c>
      <c r="AM487" s="130">
        <v>358</v>
      </c>
      <c r="AN487" s="130">
        <v>32410740</v>
      </c>
      <c r="AO487" s="131">
        <f t="shared" si="500"/>
        <v>3.8908814259319642E-2</v>
      </c>
      <c r="AP487" s="131">
        <f t="shared" si="471"/>
        <v>0.63250883392226154</v>
      </c>
      <c r="AQ487" s="125">
        <f t="shared" si="472"/>
        <v>90532.793296089381</v>
      </c>
      <c r="AR487" s="536"/>
      <c r="AS487" s="226" t="s">
        <v>122</v>
      </c>
      <c r="AT487" s="121">
        <v>293</v>
      </c>
      <c r="AU487" s="130">
        <v>188</v>
      </c>
      <c r="AV487" s="130">
        <v>21248510</v>
      </c>
      <c r="AW487" s="131">
        <f t="shared" si="501"/>
        <v>4.2688465031789281E-2</v>
      </c>
      <c r="AX487" s="131">
        <f t="shared" si="473"/>
        <v>0.64163822525597269</v>
      </c>
      <c r="AY487" s="130">
        <f t="shared" si="474"/>
        <v>113023.98936170213</v>
      </c>
      <c r="AZ487" s="536"/>
      <c r="BA487" s="226" t="s">
        <v>122</v>
      </c>
      <c r="BB487" s="121">
        <v>75</v>
      </c>
      <c r="BC487" s="130">
        <v>40</v>
      </c>
      <c r="BD487" s="130">
        <v>3559250</v>
      </c>
      <c r="BE487" s="131">
        <f t="shared" si="502"/>
        <v>2.4922118380062305E-2</v>
      </c>
      <c r="BF487" s="131">
        <f t="shared" si="475"/>
        <v>0.53333333333333333</v>
      </c>
      <c r="BG487" s="156">
        <f t="shared" si="476"/>
        <v>88981.25</v>
      </c>
      <c r="BH487" s="536"/>
      <c r="BI487" s="226" t="s">
        <v>122</v>
      </c>
      <c r="BJ487" s="121">
        <f t="shared" si="477"/>
        <v>2503</v>
      </c>
      <c r="BK487" s="130">
        <f t="shared" si="461"/>
        <v>1643</v>
      </c>
      <c r="BL487" s="130">
        <f t="shared" si="462"/>
        <v>151624080</v>
      </c>
      <c r="BM487" s="131">
        <f t="shared" si="503"/>
        <v>3.5217456540844107E-2</v>
      </c>
      <c r="BN487" s="131">
        <f t="shared" si="478"/>
        <v>0.65641230523371952</v>
      </c>
      <c r="BO487" s="130">
        <f t="shared" si="479"/>
        <v>92284.89348752283</v>
      </c>
      <c r="BP487" s="182"/>
    </row>
    <row r="488" spans="2:68" s="75" customFormat="1">
      <c r="B488" s="546"/>
      <c r="C488" s="549"/>
      <c r="D488" s="536"/>
      <c r="E488" s="226" t="s">
        <v>123</v>
      </c>
      <c r="F488" s="121">
        <v>4</v>
      </c>
      <c r="G488" s="130">
        <v>2</v>
      </c>
      <c r="H488" s="130">
        <v>96330</v>
      </c>
      <c r="I488" s="131">
        <f t="shared" si="496"/>
        <v>0.14285714285714285</v>
      </c>
      <c r="J488" s="131">
        <f t="shared" si="463"/>
        <v>0.5</v>
      </c>
      <c r="K488" s="156">
        <f t="shared" si="464"/>
        <v>48165</v>
      </c>
      <c r="L488" s="536"/>
      <c r="M488" s="226" t="s">
        <v>123</v>
      </c>
      <c r="N488" s="121">
        <v>28</v>
      </c>
      <c r="O488" s="130">
        <v>20</v>
      </c>
      <c r="P488" s="130">
        <v>1879640</v>
      </c>
      <c r="Q488" s="131">
        <f t="shared" si="497"/>
        <v>0.27397260273972601</v>
      </c>
      <c r="R488" s="131">
        <f t="shared" si="465"/>
        <v>0.7142857142857143</v>
      </c>
      <c r="S488" s="125">
        <f t="shared" si="466"/>
        <v>93982</v>
      </c>
      <c r="T488" s="536"/>
      <c r="U488" s="226" t="s">
        <v>123</v>
      </c>
      <c r="V488" s="121">
        <v>6074</v>
      </c>
      <c r="W488" s="130">
        <v>4126</v>
      </c>
      <c r="X488" s="130">
        <v>324590870</v>
      </c>
      <c r="Y488" s="131">
        <f t="shared" si="498"/>
        <v>0.25198485403688775</v>
      </c>
      <c r="Z488" s="131">
        <f t="shared" si="467"/>
        <v>0.67928877181429037</v>
      </c>
      <c r="AA488" s="130">
        <f t="shared" si="468"/>
        <v>78669.62433349491</v>
      </c>
      <c r="AB488" s="536"/>
      <c r="AC488" s="226" t="s">
        <v>123</v>
      </c>
      <c r="AD488" s="121">
        <v>5904</v>
      </c>
      <c r="AE488" s="130">
        <v>4029</v>
      </c>
      <c r="AF488" s="130">
        <v>350310210</v>
      </c>
      <c r="AG488" s="131">
        <f t="shared" si="499"/>
        <v>0.26892270724869843</v>
      </c>
      <c r="AH488" s="131">
        <f t="shared" si="469"/>
        <v>0.68241869918699183</v>
      </c>
      <c r="AI488" s="125">
        <f t="shared" si="470"/>
        <v>86947.18540580789</v>
      </c>
      <c r="AJ488" s="536"/>
      <c r="AK488" s="226" t="s">
        <v>123</v>
      </c>
      <c r="AL488" s="121">
        <v>3329</v>
      </c>
      <c r="AM488" s="130">
        <v>2097</v>
      </c>
      <c r="AN488" s="130">
        <v>188031690</v>
      </c>
      <c r="AO488" s="131">
        <f t="shared" si="500"/>
        <v>0.22791000978154549</v>
      </c>
      <c r="AP488" s="131">
        <f t="shared" si="471"/>
        <v>0.62991889456293182</v>
      </c>
      <c r="AQ488" s="125">
        <f t="shared" si="472"/>
        <v>89666.9957081545</v>
      </c>
      <c r="AR488" s="536"/>
      <c r="AS488" s="226" t="s">
        <v>123</v>
      </c>
      <c r="AT488" s="121">
        <v>1284</v>
      </c>
      <c r="AU488" s="130">
        <v>739</v>
      </c>
      <c r="AV488" s="130">
        <v>66438300</v>
      </c>
      <c r="AW488" s="131">
        <f t="shared" si="501"/>
        <v>0.16780199818346958</v>
      </c>
      <c r="AX488" s="131">
        <f t="shared" si="473"/>
        <v>0.57554517133956384</v>
      </c>
      <c r="AY488" s="130">
        <f t="shared" si="474"/>
        <v>89902.976995940466</v>
      </c>
      <c r="AZ488" s="536"/>
      <c r="BA488" s="226" t="s">
        <v>123</v>
      </c>
      <c r="BB488" s="121">
        <v>308</v>
      </c>
      <c r="BC488" s="130">
        <v>163</v>
      </c>
      <c r="BD488" s="130">
        <v>15195880</v>
      </c>
      <c r="BE488" s="131">
        <f t="shared" si="502"/>
        <v>0.1015576323987539</v>
      </c>
      <c r="BF488" s="131">
        <f t="shared" si="475"/>
        <v>0.52922077922077926</v>
      </c>
      <c r="BG488" s="156">
        <f t="shared" si="476"/>
        <v>93226.257668711653</v>
      </c>
      <c r="BH488" s="536"/>
      <c r="BI488" s="226" t="s">
        <v>123</v>
      </c>
      <c r="BJ488" s="121">
        <f t="shared" si="477"/>
        <v>16931</v>
      </c>
      <c r="BK488" s="130">
        <f t="shared" si="461"/>
        <v>11176</v>
      </c>
      <c r="BL488" s="130">
        <f t="shared" si="462"/>
        <v>946542920</v>
      </c>
      <c r="BM488" s="131">
        <f t="shared" si="503"/>
        <v>0.23955586993333763</v>
      </c>
      <c r="BN488" s="131">
        <f t="shared" si="478"/>
        <v>0.66009095741539192</v>
      </c>
      <c r="BO488" s="130">
        <f t="shared" si="479"/>
        <v>84694.248389405868</v>
      </c>
      <c r="BP488" s="182"/>
    </row>
    <row r="489" spans="2:68" s="75" customFormat="1">
      <c r="B489" s="546"/>
      <c r="C489" s="549"/>
      <c r="D489" s="536"/>
      <c r="E489" s="226" t="s">
        <v>124</v>
      </c>
      <c r="F489" s="121">
        <v>3</v>
      </c>
      <c r="G489" s="130">
        <v>3</v>
      </c>
      <c r="H489" s="130">
        <v>233890</v>
      </c>
      <c r="I489" s="131">
        <f t="shared" si="496"/>
        <v>0.21428571428571427</v>
      </c>
      <c r="J489" s="131">
        <f t="shared" si="463"/>
        <v>1</v>
      </c>
      <c r="K489" s="156">
        <f t="shared" si="464"/>
        <v>77963.333333333328</v>
      </c>
      <c r="L489" s="536"/>
      <c r="M489" s="226" t="s">
        <v>124</v>
      </c>
      <c r="N489" s="121">
        <v>8</v>
      </c>
      <c r="O489" s="130">
        <v>4</v>
      </c>
      <c r="P489" s="130">
        <v>568600</v>
      </c>
      <c r="Q489" s="131">
        <f t="shared" si="497"/>
        <v>5.4794520547945202E-2</v>
      </c>
      <c r="R489" s="131">
        <f t="shared" si="465"/>
        <v>0.5</v>
      </c>
      <c r="S489" s="125">
        <f t="shared" si="466"/>
        <v>142150</v>
      </c>
      <c r="T489" s="536"/>
      <c r="U489" s="226" t="s">
        <v>124</v>
      </c>
      <c r="V489" s="121">
        <v>1325</v>
      </c>
      <c r="W489" s="130">
        <v>868</v>
      </c>
      <c r="X489" s="130">
        <v>72702510</v>
      </c>
      <c r="Y489" s="131">
        <f t="shared" si="498"/>
        <v>5.3010870892878953E-2</v>
      </c>
      <c r="Z489" s="131">
        <f t="shared" si="467"/>
        <v>0.65509433962264152</v>
      </c>
      <c r="AA489" s="130">
        <f t="shared" si="468"/>
        <v>83758.652073732723</v>
      </c>
      <c r="AB489" s="536"/>
      <c r="AC489" s="226" t="s">
        <v>124</v>
      </c>
      <c r="AD489" s="121">
        <v>1705</v>
      </c>
      <c r="AE489" s="130">
        <v>1100</v>
      </c>
      <c r="AF489" s="130">
        <v>95574010</v>
      </c>
      <c r="AG489" s="131">
        <f t="shared" si="499"/>
        <v>7.3421439060205582E-2</v>
      </c>
      <c r="AH489" s="131">
        <f t="shared" si="469"/>
        <v>0.64516129032258063</v>
      </c>
      <c r="AI489" s="125">
        <f t="shared" si="470"/>
        <v>86885.463636363638</v>
      </c>
      <c r="AJ489" s="536"/>
      <c r="AK489" s="226" t="s">
        <v>124</v>
      </c>
      <c r="AL489" s="121">
        <v>1213</v>
      </c>
      <c r="AM489" s="130">
        <v>741</v>
      </c>
      <c r="AN489" s="130">
        <v>66022600</v>
      </c>
      <c r="AO489" s="131">
        <f t="shared" si="500"/>
        <v>8.0534724486468867E-2</v>
      </c>
      <c r="AP489" s="131">
        <f t="shared" si="471"/>
        <v>0.61088211046990937</v>
      </c>
      <c r="AQ489" s="125">
        <f t="shared" si="472"/>
        <v>89099.325236167337</v>
      </c>
      <c r="AR489" s="536"/>
      <c r="AS489" s="226" t="s">
        <v>124</v>
      </c>
      <c r="AT489" s="121">
        <v>722</v>
      </c>
      <c r="AU489" s="130">
        <v>398</v>
      </c>
      <c r="AV489" s="130">
        <v>38185900</v>
      </c>
      <c r="AW489" s="131">
        <f t="shared" si="501"/>
        <v>9.0372388737511355E-2</v>
      </c>
      <c r="AX489" s="131">
        <f t="shared" si="473"/>
        <v>0.55124653739612184</v>
      </c>
      <c r="AY489" s="130">
        <f t="shared" si="474"/>
        <v>95944.47236180905</v>
      </c>
      <c r="AZ489" s="536"/>
      <c r="BA489" s="226" t="s">
        <v>124</v>
      </c>
      <c r="BB489" s="121">
        <v>258</v>
      </c>
      <c r="BC489" s="130">
        <v>144</v>
      </c>
      <c r="BD489" s="130">
        <v>11558680</v>
      </c>
      <c r="BE489" s="131">
        <f t="shared" si="502"/>
        <v>8.9719626168224292E-2</v>
      </c>
      <c r="BF489" s="131">
        <f t="shared" si="475"/>
        <v>0.55813953488372092</v>
      </c>
      <c r="BG489" s="156">
        <f t="shared" si="476"/>
        <v>80268.611111111109</v>
      </c>
      <c r="BH489" s="536"/>
      <c r="BI489" s="226" t="s">
        <v>124</v>
      </c>
      <c r="BJ489" s="121">
        <f t="shared" si="477"/>
        <v>5234</v>
      </c>
      <c r="BK489" s="130">
        <f t="shared" si="461"/>
        <v>3258</v>
      </c>
      <c r="BL489" s="130">
        <f t="shared" si="462"/>
        <v>284846190</v>
      </c>
      <c r="BM489" s="131">
        <f t="shared" si="503"/>
        <v>6.9834737315928236E-2</v>
      </c>
      <c r="BN489" s="131">
        <f t="shared" si="478"/>
        <v>0.62246847535345817</v>
      </c>
      <c r="BO489" s="130">
        <f t="shared" si="479"/>
        <v>87429.76979742173</v>
      </c>
      <c r="BP489" s="182"/>
    </row>
    <row r="490" spans="2:68" s="75" customFormat="1">
      <c r="B490" s="546"/>
      <c r="C490" s="549"/>
      <c r="D490" s="536"/>
      <c r="E490" s="223" t="s">
        <v>117</v>
      </c>
      <c r="F490" s="121">
        <v>1</v>
      </c>
      <c r="G490" s="130">
        <v>1</v>
      </c>
      <c r="H490" s="130">
        <v>21230</v>
      </c>
      <c r="I490" s="131">
        <f t="shared" si="496"/>
        <v>7.1428571428571425E-2</v>
      </c>
      <c r="J490" s="131">
        <f t="shared" si="463"/>
        <v>1</v>
      </c>
      <c r="K490" s="156">
        <f t="shared" si="464"/>
        <v>21230</v>
      </c>
      <c r="L490" s="536"/>
      <c r="M490" s="227" t="s">
        <v>117</v>
      </c>
      <c r="N490" s="121">
        <v>6</v>
      </c>
      <c r="O490" s="130">
        <v>4</v>
      </c>
      <c r="P490" s="130">
        <v>318890</v>
      </c>
      <c r="Q490" s="131">
        <f t="shared" si="497"/>
        <v>5.4794520547945202E-2</v>
      </c>
      <c r="R490" s="131">
        <f t="shared" si="465"/>
        <v>0.66666666666666663</v>
      </c>
      <c r="S490" s="125">
        <f t="shared" si="466"/>
        <v>79722.5</v>
      </c>
      <c r="T490" s="536"/>
      <c r="U490" s="227" t="s">
        <v>117</v>
      </c>
      <c r="V490" s="121">
        <v>1546</v>
      </c>
      <c r="W490" s="130">
        <v>917</v>
      </c>
      <c r="X490" s="130">
        <v>65969400</v>
      </c>
      <c r="Y490" s="131">
        <f t="shared" si="498"/>
        <v>5.6003420056186637E-2</v>
      </c>
      <c r="Z490" s="131">
        <f t="shared" si="467"/>
        <v>0.59314359637774905</v>
      </c>
      <c r="AA490" s="130">
        <f t="shared" si="468"/>
        <v>71940.45801526717</v>
      </c>
      <c r="AB490" s="536"/>
      <c r="AC490" s="227" t="s">
        <v>117</v>
      </c>
      <c r="AD490" s="121">
        <v>1022</v>
      </c>
      <c r="AE490" s="130">
        <v>585</v>
      </c>
      <c r="AF490" s="130">
        <v>49614150</v>
      </c>
      <c r="AG490" s="131">
        <f t="shared" si="499"/>
        <v>3.9046856227472969E-2</v>
      </c>
      <c r="AH490" s="131">
        <f t="shared" si="469"/>
        <v>0.57240704500978479</v>
      </c>
      <c r="AI490" s="125">
        <f t="shared" si="470"/>
        <v>84810.512820512828</v>
      </c>
      <c r="AJ490" s="536"/>
      <c r="AK490" s="227" t="s">
        <v>117</v>
      </c>
      <c r="AL490" s="121">
        <v>501</v>
      </c>
      <c r="AM490" s="130">
        <v>261</v>
      </c>
      <c r="AN490" s="130">
        <v>22999810</v>
      </c>
      <c r="AO490" s="131">
        <f t="shared" si="500"/>
        <v>2.8366481904140855E-2</v>
      </c>
      <c r="AP490" s="131">
        <f t="shared" si="471"/>
        <v>0.52095808383233533</v>
      </c>
      <c r="AQ490" s="125">
        <f t="shared" si="472"/>
        <v>88121.877394636016</v>
      </c>
      <c r="AR490" s="536"/>
      <c r="AS490" s="227" t="s">
        <v>117</v>
      </c>
      <c r="AT490" s="121">
        <v>235</v>
      </c>
      <c r="AU490" s="130">
        <v>108</v>
      </c>
      <c r="AV490" s="130">
        <v>11697500</v>
      </c>
      <c r="AW490" s="131">
        <f t="shared" si="501"/>
        <v>2.4523160762942781E-2</v>
      </c>
      <c r="AX490" s="131">
        <f t="shared" si="473"/>
        <v>0.45957446808510638</v>
      </c>
      <c r="AY490" s="130">
        <f t="shared" si="474"/>
        <v>108310.18518518518</v>
      </c>
      <c r="AZ490" s="536"/>
      <c r="BA490" s="227" t="s">
        <v>117</v>
      </c>
      <c r="BB490" s="121">
        <v>110</v>
      </c>
      <c r="BC490" s="130">
        <v>47</v>
      </c>
      <c r="BD490" s="130">
        <v>5361740</v>
      </c>
      <c r="BE490" s="131">
        <f t="shared" si="502"/>
        <v>2.9283489096573207E-2</v>
      </c>
      <c r="BF490" s="131">
        <f t="shared" si="475"/>
        <v>0.42727272727272725</v>
      </c>
      <c r="BG490" s="156">
        <f t="shared" si="476"/>
        <v>114079.57446808511</v>
      </c>
      <c r="BH490" s="536"/>
      <c r="BI490" s="227" t="s">
        <v>117</v>
      </c>
      <c r="BJ490" s="121">
        <f t="shared" si="477"/>
        <v>3421</v>
      </c>
      <c r="BK490" s="130">
        <f t="shared" si="461"/>
        <v>1923</v>
      </c>
      <c r="BL490" s="130">
        <f t="shared" si="462"/>
        <v>155982720</v>
      </c>
      <c r="BM490" s="131">
        <f t="shared" si="503"/>
        <v>4.1219214198443828E-2</v>
      </c>
      <c r="BN490" s="131">
        <f t="shared" si="478"/>
        <v>0.56211634025138846</v>
      </c>
      <c r="BO490" s="130">
        <f t="shared" si="479"/>
        <v>81114.258970358816</v>
      </c>
      <c r="BP490" s="182"/>
    </row>
    <row r="491" spans="2:68" s="75" customFormat="1">
      <c r="B491" s="546">
        <v>45</v>
      </c>
      <c r="C491" s="548" t="s">
        <v>41</v>
      </c>
      <c r="D491" s="540">
        <f>BS52</f>
        <v>56</v>
      </c>
      <c r="E491" s="224" t="s">
        <v>104</v>
      </c>
      <c r="F491" s="120">
        <v>20</v>
      </c>
      <c r="G491" s="128">
        <v>9</v>
      </c>
      <c r="H491" s="128">
        <v>380590</v>
      </c>
      <c r="I491" s="129">
        <f>IFERROR(G491/$D$491,"-")</f>
        <v>0.16071428571428573</v>
      </c>
      <c r="J491" s="129">
        <f t="shared" si="463"/>
        <v>0.45</v>
      </c>
      <c r="K491" s="155">
        <f t="shared" si="464"/>
        <v>42287.777777777781</v>
      </c>
      <c r="L491" s="540">
        <f>BT52</f>
        <v>144</v>
      </c>
      <c r="M491" s="224" t="s">
        <v>104</v>
      </c>
      <c r="N491" s="120">
        <v>84</v>
      </c>
      <c r="O491" s="128">
        <v>48</v>
      </c>
      <c r="P491" s="128">
        <v>3880290</v>
      </c>
      <c r="Q491" s="129">
        <f>IFERROR(O491/$L$491,"-")</f>
        <v>0.33333333333333331</v>
      </c>
      <c r="R491" s="129">
        <f t="shared" si="465"/>
        <v>0.5714285714285714</v>
      </c>
      <c r="S491" s="124">
        <f t="shared" si="466"/>
        <v>80839.375</v>
      </c>
      <c r="T491" s="540">
        <f>BU52</f>
        <v>5656</v>
      </c>
      <c r="U491" s="224" t="s">
        <v>104</v>
      </c>
      <c r="V491" s="120">
        <v>2907</v>
      </c>
      <c r="W491" s="128">
        <v>1686</v>
      </c>
      <c r="X491" s="128">
        <v>111696500</v>
      </c>
      <c r="Y491" s="129">
        <f>IFERROR(W491/$T$491,"-")</f>
        <v>0.29809052333804809</v>
      </c>
      <c r="Z491" s="129">
        <f t="shared" si="467"/>
        <v>0.57997936016511864</v>
      </c>
      <c r="AA491" s="128">
        <f t="shared" si="468"/>
        <v>66249.406880189796</v>
      </c>
      <c r="AB491" s="540">
        <f>BV52</f>
        <v>4881</v>
      </c>
      <c r="AC491" s="224" t="s">
        <v>104</v>
      </c>
      <c r="AD491" s="120">
        <v>2775</v>
      </c>
      <c r="AE491" s="128">
        <v>1615</v>
      </c>
      <c r="AF491" s="128">
        <v>119834660</v>
      </c>
      <c r="AG491" s="129">
        <f>IFERROR(AE491/$AB$491,"-")</f>
        <v>0.33087482073345625</v>
      </c>
      <c r="AH491" s="129">
        <f t="shared" si="469"/>
        <v>0.58198198198198203</v>
      </c>
      <c r="AI491" s="124">
        <f t="shared" si="470"/>
        <v>74201.027863777083</v>
      </c>
      <c r="AJ491" s="540">
        <f>BW52</f>
        <v>3316</v>
      </c>
      <c r="AK491" s="224" t="s">
        <v>104</v>
      </c>
      <c r="AL491" s="120">
        <v>1835</v>
      </c>
      <c r="AM491" s="128">
        <v>991</v>
      </c>
      <c r="AN491" s="128">
        <v>71580290</v>
      </c>
      <c r="AO491" s="129">
        <f>IFERROR(AM491/$AJ$491,"-")</f>
        <v>0.29885404101326901</v>
      </c>
      <c r="AP491" s="129">
        <f t="shared" si="471"/>
        <v>0.54005449591280652</v>
      </c>
      <c r="AQ491" s="124">
        <f t="shared" si="472"/>
        <v>72230.363269424823</v>
      </c>
      <c r="AR491" s="540">
        <f>BX52</f>
        <v>1633</v>
      </c>
      <c r="AS491" s="224" t="s">
        <v>104</v>
      </c>
      <c r="AT491" s="120">
        <v>749</v>
      </c>
      <c r="AU491" s="128">
        <v>354</v>
      </c>
      <c r="AV491" s="128">
        <v>32703940</v>
      </c>
      <c r="AW491" s="129">
        <f>IFERROR(AU491/$AR$491,"-")</f>
        <v>0.21677893447642377</v>
      </c>
      <c r="AX491" s="129">
        <f t="shared" si="473"/>
        <v>0.47263017356475301</v>
      </c>
      <c r="AY491" s="128">
        <f t="shared" si="474"/>
        <v>92384.011299435035</v>
      </c>
      <c r="AZ491" s="540">
        <f>BY52</f>
        <v>618</v>
      </c>
      <c r="BA491" s="224" t="s">
        <v>104</v>
      </c>
      <c r="BB491" s="120">
        <v>187</v>
      </c>
      <c r="BC491" s="128">
        <v>88</v>
      </c>
      <c r="BD491" s="128">
        <v>7973220</v>
      </c>
      <c r="BE491" s="129">
        <f>IFERROR(BC491/$AZ$491,"-")</f>
        <v>0.14239482200647249</v>
      </c>
      <c r="BF491" s="129">
        <f t="shared" si="475"/>
        <v>0.47058823529411764</v>
      </c>
      <c r="BG491" s="155">
        <f t="shared" si="476"/>
        <v>90604.772727272721</v>
      </c>
      <c r="BH491" s="540">
        <f>BZ52</f>
        <v>16304</v>
      </c>
      <c r="BI491" s="224" t="s">
        <v>104</v>
      </c>
      <c r="BJ491" s="120">
        <f t="shared" si="477"/>
        <v>8557</v>
      </c>
      <c r="BK491" s="128">
        <f t="shared" si="461"/>
        <v>4791</v>
      </c>
      <c r="BL491" s="128">
        <f t="shared" si="462"/>
        <v>348049490</v>
      </c>
      <c r="BM491" s="129">
        <f>IFERROR(BK491/$BH$491,"-")</f>
        <v>0.29385426889106969</v>
      </c>
      <c r="BN491" s="129">
        <f t="shared" si="478"/>
        <v>0.55989248568423511</v>
      </c>
      <c r="BO491" s="128">
        <f t="shared" si="479"/>
        <v>72646.522646629091</v>
      </c>
      <c r="BP491" s="182"/>
    </row>
    <row r="492" spans="2:68" s="75" customFormat="1">
      <c r="B492" s="546"/>
      <c r="C492" s="549"/>
      <c r="D492" s="536"/>
      <c r="E492" s="225" t="s">
        <v>136</v>
      </c>
      <c r="F492" s="121">
        <v>34</v>
      </c>
      <c r="G492" s="130">
        <v>13</v>
      </c>
      <c r="H492" s="130">
        <v>684750</v>
      </c>
      <c r="I492" s="131">
        <f t="shared" ref="I492:I501" si="504">IFERROR(G492/$D$491,"-")</f>
        <v>0.23214285714285715</v>
      </c>
      <c r="J492" s="131">
        <f t="shared" si="463"/>
        <v>0.38235294117647056</v>
      </c>
      <c r="K492" s="156">
        <f t="shared" si="464"/>
        <v>52673.076923076922</v>
      </c>
      <c r="L492" s="536"/>
      <c r="M492" s="225" t="s">
        <v>136</v>
      </c>
      <c r="N492" s="121">
        <v>64</v>
      </c>
      <c r="O492" s="130">
        <v>35</v>
      </c>
      <c r="P492" s="130">
        <v>2632560</v>
      </c>
      <c r="Q492" s="131">
        <f t="shared" ref="Q492:Q501" si="505">IFERROR(O492/$L$491,"-")</f>
        <v>0.24305555555555555</v>
      </c>
      <c r="R492" s="131">
        <f t="shared" si="465"/>
        <v>0.546875</v>
      </c>
      <c r="S492" s="125">
        <f t="shared" si="466"/>
        <v>75216</v>
      </c>
      <c r="T492" s="536"/>
      <c r="U492" s="225" t="s">
        <v>136</v>
      </c>
      <c r="V492" s="121">
        <v>2707</v>
      </c>
      <c r="W492" s="130">
        <v>1574</v>
      </c>
      <c r="X492" s="130">
        <v>101414230</v>
      </c>
      <c r="Y492" s="131">
        <f t="shared" ref="Y492:Y501" si="506">IFERROR(W492/$T$491,"-")</f>
        <v>0.27828854314002827</v>
      </c>
      <c r="Z492" s="131">
        <f t="shared" si="467"/>
        <v>0.58145548577761363</v>
      </c>
      <c r="AA492" s="130">
        <f t="shared" si="468"/>
        <v>64430.895806861503</v>
      </c>
      <c r="AB492" s="536"/>
      <c r="AC492" s="225" t="s">
        <v>136</v>
      </c>
      <c r="AD492" s="121">
        <v>2401</v>
      </c>
      <c r="AE492" s="130">
        <v>1403</v>
      </c>
      <c r="AF492" s="130">
        <v>96677660</v>
      </c>
      <c r="AG492" s="131">
        <f t="shared" ref="AG492:AG501" si="507">IFERROR(AE492/$AB$491,"-")</f>
        <v>0.28744109813562796</v>
      </c>
      <c r="AH492" s="131">
        <f t="shared" si="469"/>
        <v>0.58433985839233649</v>
      </c>
      <c r="AI492" s="125">
        <f t="shared" si="470"/>
        <v>68907.811831789018</v>
      </c>
      <c r="AJ492" s="536"/>
      <c r="AK492" s="225" t="s">
        <v>136</v>
      </c>
      <c r="AL492" s="121">
        <v>1418</v>
      </c>
      <c r="AM492" s="130">
        <v>796</v>
      </c>
      <c r="AN492" s="130">
        <v>55241250</v>
      </c>
      <c r="AO492" s="131">
        <f t="shared" ref="AO492:AO501" si="508">IFERROR(AM492/$AJ$491,"-")</f>
        <v>0.24004825090470447</v>
      </c>
      <c r="AP492" s="131">
        <f t="shared" si="471"/>
        <v>0.56135401974612131</v>
      </c>
      <c r="AQ492" s="125">
        <f t="shared" si="472"/>
        <v>69398.555276381914</v>
      </c>
      <c r="AR492" s="536"/>
      <c r="AS492" s="225" t="s">
        <v>136</v>
      </c>
      <c r="AT492" s="121">
        <v>545</v>
      </c>
      <c r="AU492" s="130">
        <v>262</v>
      </c>
      <c r="AV492" s="130">
        <v>19493490</v>
      </c>
      <c r="AW492" s="131">
        <f t="shared" ref="AW492:AW501" si="509">IFERROR(AU492/$AR$491,"-")</f>
        <v>0.16044090630740968</v>
      </c>
      <c r="AX492" s="131">
        <f t="shared" si="473"/>
        <v>0.48073394495412847</v>
      </c>
      <c r="AY492" s="130">
        <f t="shared" si="474"/>
        <v>74402.633587786258</v>
      </c>
      <c r="AZ492" s="536"/>
      <c r="BA492" s="225" t="s">
        <v>136</v>
      </c>
      <c r="BB492" s="121">
        <v>91</v>
      </c>
      <c r="BC492" s="130">
        <v>44</v>
      </c>
      <c r="BD492" s="130">
        <v>2826040</v>
      </c>
      <c r="BE492" s="131">
        <f t="shared" ref="BE492:BE501" si="510">IFERROR(BC492/$AZ$491,"-")</f>
        <v>7.1197411003236247E-2</v>
      </c>
      <c r="BF492" s="131">
        <f t="shared" si="475"/>
        <v>0.48351648351648352</v>
      </c>
      <c r="BG492" s="156">
        <f t="shared" si="476"/>
        <v>64228.181818181816</v>
      </c>
      <c r="BH492" s="536"/>
      <c r="BI492" s="225" t="s">
        <v>136</v>
      </c>
      <c r="BJ492" s="121">
        <f t="shared" si="477"/>
        <v>7260</v>
      </c>
      <c r="BK492" s="130">
        <f t="shared" si="461"/>
        <v>4127</v>
      </c>
      <c r="BL492" s="130">
        <f t="shared" si="462"/>
        <v>278969980</v>
      </c>
      <c r="BM492" s="131">
        <f t="shared" ref="BM492:BM501" si="511">IFERROR(BK492/$BH$491,"-")</f>
        <v>0.25312806673209026</v>
      </c>
      <c r="BN492" s="131">
        <f t="shared" si="478"/>
        <v>0.56845730027548214</v>
      </c>
      <c r="BO492" s="130">
        <f t="shared" si="479"/>
        <v>67596.312091107335</v>
      </c>
      <c r="BP492" s="182"/>
    </row>
    <row r="493" spans="2:68" s="75" customFormat="1">
      <c r="B493" s="546"/>
      <c r="C493" s="549"/>
      <c r="D493" s="536"/>
      <c r="E493" s="226" t="s">
        <v>103</v>
      </c>
      <c r="F493" s="121">
        <v>29</v>
      </c>
      <c r="G493" s="130">
        <v>14</v>
      </c>
      <c r="H493" s="130">
        <v>695700</v>
      </c>
      <c r="I493" s="131">
        <f t="shared" si="504"/>
        <v>0.25</v>
      </c>
      <c r="J493" s="131">
        <f t="shared" si="463"/>
        <v>0.48275862068965519</v>
      </c>
      <c r="K493" s="156">
        <f t="shared" si="464"/>
        <v>49692.857142857145</v>
      </c>
      <c r="L493" s="536"/>
      <c r="M493" s="226" t="s">
        <v>103</v>
      </c>
      <c r="N493" s="121">
        <v>95</v>
      </c>
      <c r="O493" s="130">
        <v>51</v>
      </c>
      <c r="P493" s="130">
        <v>4657560</v>
      </c>
      <c r="Q493" s="131">
        <f t="shared" si="505"/>
        <v>0.35416666666666669</v>
      </c>
      <c r="R493" s="131">
        <f t="shared" si="465"/>
        <v>0.5368421052631579</v>
      </c>
      <c r="S493" s="125">
        <f t="shared" si="466"/>
        <v>91324.705882352937</v>
      </c>
      <c r="T493" s="536"/>
      <c r="U493" s="226" t="s">
        <v>103</v>
      </c>
      <c r="V493" s="121">
        <v>3648</v>
      </c>
      <c r="W493" s="130">
        <v>2050</v>
      </c>
      <c r="X493" s="130">
        <v>141567810</v>
      </c>
      <c r="Y493" s="131">
        <f t="shared" si="506"/>
        <v>0.36244695898161244</v>
      </c>
      <c r="Z493" s="131">
        <f t="shared" si="467"/>
        <v>0.5619517543859649</v>
      </c>
      <c r="AA493" s="130">
        <f t="shared" si="468"/>
        <v>69057.468292682926</v>
      </c>
      <c r="AB493" s="536"/>
      <c r="AC493" s="226" t="s">
        <v>103</v>
      </c>
      <c r="AD493" s="121">
        <v>3372</v>
      </c>
      <c r="AE493" s="130">
        <v>1930</v>
      </c>
      <c r="AF493" s="130">
        <v>143449030</v>
      </c>
      <c r="AG493" s="131">
        <f t="shared" si="507"/>
        <v>0.39541077648022949</v>
      </c>
      <c r="AH493" s="131">
        <f t="shared" si="469"/>
        <v>0.5723606168446026</v>
      </c>
      <c r="AI493" s="125">
        <f t="shared" si="470"/>
        <v>74325.92227979275</v>
      </c>
      <c r="AJ493" s="536"/>
      <c r="AK493" s="226" t="s">
        <v>103</v>
      </c>
      <c r="AL493" s="121">
        <v>2349</v>
      </c>
      <c r="AM493" s="130">
        <v>1249</v>
      </c>
      <c r="AN493" s="130">
        <v>97151670</v>
      </c>
      <c r="AO493" s="131">
        <f t="shared" si="508"/>
        <v>0.37665862484921592</v>
      </c>
      <c r="AP493" s="131">
        <f t="shared" si="471"/>
        <v>0.53171562366964664</v>
      </c>
      <c r="AQ493" s="125">
        <f t="shared" si="472"/>
        <v>77783.562850280228</v>
      </c>
      <c r="AR493" s="536"/>
      <c r="AS493" s="226" t="s">
        <v>103</v>
      </c>
      <c r="AT493" s="121">
        <v>1071</v>
      </c>
      <c r="AU493" s="130">
        <v>487</v>
      </c>
      <c r="AV493" s="130">
        <v>46405230</v>
      </c>
      <c r="AW493" s="131">
        <f t="shared" si="509"/>
        <v>0.29822412737293325</v>
      </c>
      <c r="AX493" s="131">
        <f t="shared" si="473"/>
        <v>0.45471521942110177</v>
      </c>
      <c r="AY493" s="130">
        <f t="shared" si="474"/>
        <v>95287.946611909647</v>
      </c>
      <c r="AZ493" s="536"/>
      <c r="BA493" s="226" t="s">
        <v>103</v>
      </c>
      <c r="BB493" s="121">
        <v>302</v>
      </c>
      <c r="BC493" s="130">
        <v>141</v>
      </c>
      <c r="BD493" s="130">
        <v>13399230</v>
      </c>
      <c r="BE493" s="131">
        <f t="shared" si="510"/>
        <v>0.22815533980582525</v>
      </c>
      <c r="BF493" s="131">
        <f t="shared" si="475"/>
        <v>0.46688741721854304</v>
      </c>
      <c r="BG493" s="156">
        <f t="shared" si="476"/>
        <v>95030</v>
      </c>
      <c r="BH493" s="536"/>
      <c r="BI493" s="226" t="s">
        <v>103</v>
      </c>
      <c r="BJ493" s="121">
        <f t="shared" si="477"/>
        <v>10866</v>
      </c>
      <c r="BK493" s="130">
        <f t="shared" si="461"/>
        <v>5922</v>
      </c>
      <c r="BL493" s="130">
        <f t="shared" si="462"/>
        <v>447326230</v>
      </c>
      <c r="BM493" s="131">
        <f t="shared" si="511"/>
        <v>0.36322374877330715</v>
      </c>
      <c r="BN493" s="131">
        <f t="shared" si="478"/>
        <v>0.54500276090557698</v>
      </c>
      <c r="BO493" s="130">
        <f t="shared" si="479"/>
        <v>75536.344140493078</v>
      </c>
      <c r="BP493" s="182"/>
    </row>
    <row r="494" spans="2:68" s="75" customFormat="1">
      <c r="B494" s="546"/>
      <c r="C494" s="549"/>
      <c r="D494" s="536"/>
      <c r="E494" s="226" t="s">
        <v>106</v>
      </c>
      <c r="F494" s="121">
        <v>17</v>
      </c>
      <c r="G494" s="130">
        <v>8</v>
      </c>
      <c r="H494" s="130">
        <v>489240</v>
      </c>
      <c r="I494" s="131">
        <f t="shared" si="504"/>
        <v>0.14285714285714285</v>
      </c>
      <c r="J494" s="131">
        <f t="shared" si="463"/>
        <v>0.47058823529411764</v>
      </c>
      <c r="K494" s="156">
        <f t="shared" si="464"/>
        <v>61155</v>
      </c>
      <c r="L494" s="536"/>
      <c r="M494" s="226" t="s">
        <v>106</v>
      </c>
      <c r="N494" s="121">
        <v>45</v>
      </c>
      <c r="O494" s="130">
        <v>19</v>
      </c>
      <c r="P494" s="130">
        <v>1669830</v>
      </c>
      <c r="Q494" s="131">
        <f t="shared" si="505"/>
        <v>0.13194444444444445</v>
      </c>
      <c r="R494" s="131">
        <f t="shared" si="465"/>
        <v>0.42222222222222222</v>
      </c>
      <c r="S494" s="125">
        <f t="shared" si="466"/>
        <v>87885.789473684214</v>
      </c>
      <c r="T494" s="536"/>
      <c r="U494" s="226" t="s">
        <v>106</v>
      </c>
      <c r="V494" s="121">
        <v>1252</v>
      </c>
      <c r="W494" s="130">
        <v>735</v>
      </c>
      <c r="X494" s="130">
        <v>50408480</v>
      </c>
      <c r="Y494" s="131">
        <f t="shared" si="506"/>
        <v>0.12995049504950495</v>
      </c>
      <c r="Z494" s="131">
        <f t="shared" si="467"/>
        <v>0.58706070287539935</v>
      </c>
      <c r="AA494" s="130">
        <f t="shared" si="468"/>
        <v>68582.965986394556</v>
      </c>
      <c r="AB494" s="536"/>
      <c r="AC494" s="226" t="s">
        <v>106</v>
      </c>
      <c r="AD494" s="121">
        <v>1319</v>
      </c>
      <c r="AE494" s="130">
        <v>772</v>
      </c>
      <c r="AF494" s="130">
        <v>51871460</v>
      </c>
      <c r="AG494" s="131">
        <f t="shared" si="507"/>
        <v>0.15816431059209179</v>
      </c>
      <c r="AH494" s="131">
        <f t="shared" si="469"/>
        <v>0.58529188779378316</v>
      </c>
      <c r="AI494" s="125">
        <f t="shared" si="470"/>
        <v>67191.010362694302</v>
      </c>
      <c r="AJ494" s="536"/>
      <c r="AK494" s="226" t="s">
        <v>106</v>
      </c>
      <c r="AL494" s="121">
        <v>929</v>
      </c>
      <c r="AM494" s="130">
        <v>506</v>
      </c>
      <c r="AN494" s="130">
        <v>37881120</v>
      </c>
      <c r="AO494" s="131">
        <f t="shared" si="508"/>
        <v>0.15259348612786489</v>
      </c>
      <c r="AP494" s="131">
        <f t="shared" si="471"/>
        <v>0.54467168998923576</v>
      </c>
      <c r="AQ494" s="125">
        <f t="shared" si="472"/>
        <v>74863.87351778656</v>
      </c>
      <c r="AR494" s="536"/>
      <c r="AS494" s="226" t="s">
        <v>106</v>
      </c>
      <c r="AT494" s="121">
        <v>508</v>
      </c>
      <c r="AU494" s="130">
        <v>237</v>
      </c>
      <c r="AV494" s="130">
        <v>22486290</v>
      </c>
      <c r="AW494" s="131">
        <f t="shared" si="509"/>
        <v>0.14513165952235149</v>
      </c>
      <c r="AX494" s="131">
        <f t="shared" si="473"/>
        <v>0.46653543307086615</v>
      </c>
      <c r="AY494" s="130">
        <f t="shared" si="474"/>
        <v>94878.860759493677</v>
      </c>
      <c r="AZ494" s="536"/>
      <c r="BA494" s="226" t="s">
        <v>106</v>
      </c>
      <c r="BB494" s="121">
        <v>154</v>
      </c>
      <c r="BC494" s="130">
        <v>76</v>
      </c>
      <c r="BD494" s="130">
        <v>7142210</v>
      </c>
      <c r="BE494" s="131">
        <f t="shared" si="510"/>
        <v>0.12297734627831715</v>
      </c>
      <c r="BF494" s="131">
        <f t="shared" si="475"/>
        <v>0.4935064935064935</v>
      </c>
      <c r="BG494" s="156">
        <f t="shared" si="476"/>
        <v>93976.447368421053</v>
      </c>
      <c r="BH494" s="536"/>
      <c r="BI494" s="226" t="s">
        <v>106</v>
      </c>
      <c r="BJ494" s="121">
        <f t="shared" si="477"/>
        <v>4224</v>
      </c>
      <c r="BK494" s="130">
        <f t="shared" si="461"/>
        <v>2353</v>
      </c>
      <c r="BL494" s="130">
        <f t="shared" si="462"/>
        <v>171948630</v>
      </c>
      <c r="BM494" s="131">
        <f t="shared" si="511"/>
        <v>0.14432041216879293</v>
      </c>
      <c r="BN494" s="131">
        <f t="shared" si="478"/>
        <v>0.5570549242424242</v>
      </c>
      <c r="BO494" s="130">
        <f t="shared" si="479"/>
        <v>73076.340841478959</v>
      </c>
      <c r="BP494" s="182"/>
    </row>
    <row r="495" spans="2:68" s="75" customFormat="1">
      <c r="B495" s="546"/>
      <c r="C495" s="549"/>
      <c r="D495" s="536"/>
      <c r="E495" s="226" t="s">
        <v>119</v>
      </c>
      <c r="F495" s="121">
        <v>16</v>
      </c>
      <c r="G495" s="130">
        <v>6</v>
      </c>
      <c r="H495" s="130">
        <v>227130</v>
      </c>
      <c r="I495" s="131">
        <f t="shared" si="504"/>
        <v>0.10714285714285714</v>
      </c>
      <c r="J495" s="131">
        <f t="shared" si="463"/>
        <v>0.375</v>
      </c>
      <c r="K495" s="156">
        <f t="shared" si="464"/>
        <v>37855</v>
      </c>
      <c r="L495" s="536"/>
      <c r="M495" s="226" t="s">
        <v>119</v>
      </c>
      <c r="N495" s="121">
        <v>47</v>
      </c>
      <c r="O495" s="130">
        <v>26</v>
      </c>
      <c r="P495" s="130">
        <v>2937090</v>
      </c>
      <c r="Q495" s="131">
        <f t="shared" si="505"/>
        <v>0.18055555555555555</v>
      </c>
      <c r="R495" s="131">
        <f t="shared" si="465"/>
        <v>0.55319148936170215</v>
      </c>
      <c r="S495" s="125">
        <f t="shared" si="466"/>
        <v>112965</v>
      </c>
      <c r="T495" s="536"/>
      <c r="U495" s="226" t="s">
        <v>119</v>
      </c>
      <c r="V495" s="121">
        <v>1110</v>
      </c>
      <c r="W495" s="130">
        <v>643</v>
      </c>
      <c r="X495" s="130">
        <v>43939680</v>
      </c>
      <c r="Y495" s="131">
        <f t="shared" si="506"/>
        <v>0.11368458274398868</v>
      </c>
      <c r="Z495" s="131">
        <f t="shared" si="467"/>
        <v>0.57927927927927925</v>
      </c>
      <c r="AA495" s="130">
        <f t="shared" si="468"/>
        <v>68335.427682737165</v>
      </c>
      <c r="AB495" s="536"/>
      <c r="AC495" s="226" t="s">
        <v>119</v>
      </c>
      <c r="AD495" s="121">
        <v>1271</v>
      </c>
      <c r="AE495" s="130">
        <v>747</v>
      </c>
      <c r="AF495" s="130">
        <v>52862870</v>
      </c>
      <c r="AG495" s="131">
        <f t="shared" si="507"/>
        <v>0.15304240934234789</v>
      </c>
      <c r="AH495" s="131">
        <f t="shared" si="469"/>
        <v>0.58772619984264363</v>
      </c>
      <c r="AI495" s="125">
        <f t="shared" si="470"/>
        <v>70766.894243641233</v>
      </c>
      <c r="AJ495" s="536"/>
      <c r="AK495" s="226" t="s">
        <v>119</v>
      </c>
      <c r="AL495" s="121">
        <v>954</v>
      </c>
      <c r="AM495" s="130">
        <v>490</v>
      </c>
      <c r="AN495" s="130">
        <v>38304850</v>
      </c>
      <c r="AO495" s="131">
        <f t="shared" si="508"/>
        <v>0.14776839565741859</v>
      </c>
      <c r="AP495" s="131">
        <f t="shared" si="471"/>
        <v>0.51362683438155132</v>
      </c>
      <c r="AQ495" s="125">
        <f t="shared" si="472"/>
        <v>78173.163265306124</v>
      </c>
      <c r="AR495" s="536"/>
      <c r="AS495" s="226" t="s">
        <v>119</v>
      </c>
      <c r="AT495" s="121">
        <v>477</v>
      </c>
      <c r="AU495" s="130">
        <v>210</v>
      </c>
      <c r="AV495" s="130">
        <v>23189470</v>
      </c>
      <c r="AW495" s="131">
        <f t="shared" si="509"/>
        <v>0.12859767299448868</v>
      </c>
      <c r="AX495" s="131">
        <f t="shared" si="473"/>
        <v>0.44025157232704404</v>
      </c>
      <c r="AY495" s="130">
        <f t="shared" si="474"/>
        <v>110426.04761904762</v>
      </c>
      <c r="AZ495" s="536"/>
      <c r="BA495" s="226" t="s">
        <v>119</v>
      </c>
      <c r="BB495" s="121">
        <v>125</v>
      </c>
      <c r="BC495" s="130">
        <v>61</v>
      </c>
      <c r="BD495" s="130">
        <v>5459920</v>
      </c>
      <c r="BE495" s="131">
        <f t="shared" si="510"/>
        <v>9.8705501618122971E-2</v>
      </c>
      <c r="BF495" s="131">
        <f t="shared" si="475"/>
        <v>0.48799999999999999</v>
      </c>
      <c r="BG495" s="156">
        <f t="shared" si="476"/>
        <v>89506.885245901634</v>
      </c>
      <c r="BH495" s="536"/>
      <c r="BI495" s="226" t="s">
        <v>119</v>
      </c>
      <c r="BJ495" s="121">
        <f t="shared" si="477"/>
        <v>4000</v>
      </c>
      <c r="BK495" s="130">
        <f t="shared" si="461"/>
        <v>2183</v>
      </c>
      <c r="BL495" s="130">
        <f t="shared" si="462"/>
        <v>166921010</v>
      </c>
      <c r="BM495" s="131">
        <f t="shared" si="511"/>
        <v>0.13389352306182531</v>
      </c>
      <c r="BN495" s="131">
        <f t="shared" si="478"/>
        <v>0.54574999999999996</v>
      </c>
      <c r="BO495" s="130">
        <f t="shared" si="479"/>
        <v>76464.044892349979</v>
      </c>
      <c r="BP495" s="182"/>
    </row>
    <row r="496" spans="2:68" s="75" customFormat="1">
      <c r="B496" s="546"/>
      <c r="C496" s="549"/>
      <c r="D496" s="536"/>
      <c r="E496" s="226" t="s">
        <v>120</v>
      </c>
      <c r="F496" s="121">
        <v>3</v>
      </c>
      <c r="G496" s="130">
        <v>2</v>
      </c>
      <c r="H496" s="130">
        <v>108840</v>
      </c>
      <c r="I496" s="131">
        <f t="shared" si="504"/>
        <v>3.5714285714285712E-2</v>
      </c>
      <c r="J496" s="131">
        <f t="shared" si="463"/>
        <v>0.66666666666666663</v>
      </c>
      <c r="K496" s="156">
        <f t="shared" si="464"/>
        <v>54420</v>
      </c>
      <c r="L496" s="536"/>
      <c r="M496" s="226" t="s">
        <v>120</v>
      </c>
      <c r="N496" s="121">
        <v>29</v>
      </c>
      <c r="O496" s="130">
        <v>13</v>
      </c>
      <c r="P496" s="130">
        <v>1165670</v>
      </c>
      <c r="Q496" s="131">
        <f t="shared" si="505"/>
        <v>9.0277777777777776E-2</v>
      </c>
      <c r="R496" s="131">
        <f t="shared" si="465"/>
        <v>0.44827586206896552</v>
      </c>
      <c r="S496" s="125">
        <f t="shared" si="466"/>
        <v>89666.923076923078</v>
      </c>
      <c r="T496" s="536"/>
      <c r="U496" s="226" t="s">
        <v>120</v>
      </c>
      <c r="V496" s="121">
        <v>821</v>
      </c>
      <c r="W496" s="130">
        <v>530</v>
      </c>
      <c r="X496" s="130">
        <v>42584980</v>
      </c>
      <c r="Y496" s="131">
        <f t="shared" si="506"/>
        <v>9.3705799151343708E-2</v>
      </c>
      <c r="Z496" s="131">
        <f t="shared" si="467"/>
        <v>0.64555420219244819</v>
      </c>
      <c r="AA496" s="130">
        <f t="shared" si="468"/>
        <v>80349.018867924533</v>
      </c>
      <c r="AB496" s="536"/>
      <c r="AC496" s="226" t="s">
        <v>120</v>
      </c>
      <c r="AD496" s="121">
        <v>807</v>
      </c>
      <c r="AE496" s="130">
        <v>509</v>
      </c>
      <c r="AF496" s="130">
        <v>41643220</v>
      </c>
      <c r="AG496" s="131">
        <f t="shared" si="507"/>
        <v>0.10428190944478591</v>
      </c>
      <c r="AH496" s="131">
        <f t="shared" si="469"/>
        <v>0.63073110285006195</v>
      </c>
      <c r="AI496" s="125">
        <f t="shared" si="470"/>
        <v>81813.791748526521</v>
      </c>
      <c r="AJ496" s="536"/>
      <c r="AK496" s="226" t="s">
        <v>120</v>
      </c>
      <c r="AL496" s="121">
        <v>491</v>
      </c>
      <c r="AM496" s="130">
        <v>283</v>
      </c>
      <c r="AN496" s="130">
        <v>18979410</v>
      </c>
      <c r="AO496" s="131">
        <f t="shared" si="508"/>
        <v>8.5343787696019302E-2</v>
      </c>
      <c r="AP496" s="131">
        <f t="shared" si="471"/>
        <v>0.57637474541751532</v>
      </c>
      <c r="AQ496" s="125">
        <f t="shared" si="472"/>
        <v>67065.053003533569</v>
      </c>
      <c r="AR496" s="536"/>
      <c r="AS496" s="226" t="s">
        <v>120</v>
      </c>
      <c r="AT496" s="121">
        <v>173</v>
      </c>
      <c r="AU496" s="130">
        <v>78</v>
      </c>
      <c r="AV496" s="130">
        <v>6546520</v>
      </c>
      <c r="AW496" s="131">
        <f t="shared" si="509"/>
        <v>4.7764849969381504E-2</v>
      </c>
      <c r="AX496" s="131">
        <f t="shared" si="473"/>
        <v>0.45086705202312138</v>
      </c>
      <c r="AY496" s="130">
        <f t="shared" si="474"/>
        <v>83929.743589743593</v>
      </c>
      <c r="AZ496" s="536"/>
      <c r="BA496" s="226" t="s">
        <v>120</v>
      </c>
      <c r="BB496" s="121">
        <v>45</v>
      </c>
      <c r="BC496" s="130">
        <v>24</v>
      </c>
      <c r="BD496" s="130">
        <v>3014750</v>
      </c>
      <c r="BE496" s="131">
        <f t="shared" si="510"/>
        <v>3.8834951456310676E-2</v>
      </c>
      <c r="BF496" s="131">
        <f t="shared" si="475"/>
        <v>0.53333333333333333</v>
      </c>
      <c r="BG496" s="156">
        <f t="shared" si="476"/>
        <v>125614.58333333333</v>
      </c>
      <c r="BH496" s="536"/>
      <c r="BI496" s="226" t="s">
        <v>120</v>
      </c>
      <c r="BJ496" s="121">
        <f t="shared" si="477"/>
        <v>2369</v>
      </c>
      <c r="BK496" s="130">
        <f t="shared" si="461"/>
        <v>1439</v>
      </c>
      <c r="BL496" s="130">
        <f t="shared" si="462"/>
        <v>114043390</v>
      </c>
      <c r="BM496" s="131">
        <f t="shared" si="511"/>
        <v>8.8260549558390577E-2</v>
      </c>
      <c r="BN496" s="131">
        <f t="shared" si="478"/>
        <v>0.60742929506120724</v>
      </c>
      <c r="BO496" s="130">
        <f t="shared" si="479"/>
        <v>79251.834607366225</v>
      </c>
      <c r="BP496" s="182"/>
    </row>
    <row r="497" spans="2:68" s="75" customFormat="1">
      <c r="B497" s="546"/>
      <c r="C497" s="549"/>
      <c r="D497" s="536"/>
      <c r="E497" s="226" t="s">
        <v>121</v>
      </c>
      <c r="F497" s="121">
        <v>8</v>
      </c>
      <c r="G497" s="130">
        <v>2</v>
      </c>
      <c r="H497" s="130">
        <v>198780</v>
      </c>
      <c r="I497" s="131">
        <f t="shared" si="504"/>
        <v>3.5714285714285712E-2</v>
      </c>
      <c r="J497" s="131">
        <f t="shared" si="463"/>
        <v>0.25</v>
      </c>
      <c r="K497" s="156">
        <f t="shared" si="464"/>
        <v>99390</v>
      </c>
      <c r="L497" s="536"/>
      <c r="M497" s="226" t="s">
        <v>121</v>
      </c>
      <c r="N497" s="121">
        <v>25</v>
      </c>
      <c r="O497" s="130">
        <v>10</v>
      </c>
      <c r="P497" s="130">
        <v>431230</v>
      </c>
      <c r="Q497" s="131">
        <f t="shared" si="505"/>
        <v>6.9444444444444448E-2</v>
      </c>
      <c r="R497" s="131">
        <f t="shared" si="465"/>
        <v>0.4</v>
      </c>
      <c r="S497" s="125">
        <f t="shared" si="466"/>
        <v>43123</v>
      </c>
      <c r="T497" s="536"/>
      <c r="U497" s="226" t="s">
        <v>121</v>
      </c>
      <c r="V497" s="121">
        <v>469</v>
      </c>
      <c r="W497" s="130">
        <v>247</v>
      </c>
      <c r="X497" s="130">
        <v>16057850</v>
      </c>
      <c r="Y497" s="131">
        <f t="shared" si="506"/>
        <v>4.3670438472418673E-2</v>
      </c>
      <c r="Z497" s="131">
        <f t="shared" si="467"/>
        <v>0.5266524520255863</v>
      </c>
      <c r="AA497" s="130">
        <f t="shared" si="468"/>
        <v>65011.538461538461</v>
      </c>
      <c r="AB497" s="536"/>
      <c r="AC497" s="226" t="s">
        <v>121</v>
      </c>
      <c r="AD497" s="121">
        <v>561</v>
      </c>
      <c r="AE497" s="130">
        <v>282</v>
      </c>
      <c r="AF497" s="130">
        <v>19961490</v>
      </c>
      <c r="AG497" s="131">
        <f t="shared" si="507"/>
        <v>5.7775046097111246E-2</v>
      </c>
      <c r="AH497" s="131">
        <f t="shared" si="469"/>
        <v>0.50267379679144386</v>
      </c>
      <c r="AI497" s="125">
        <f t="shared" si="470"/>
        <v>70785.425531914894</v>
      </c>
      <c r="AJ497" s="536"/>
      <c r="AK497" s="226" t="s">
        <v>121</v>
      </c>
      <c r="AL497" s="121">
        <v>496</v>
      </c>
      <c r="AM497" s="130">
        <v>253</v>
      </c>
      <c r="AN497" s="130">
        <v>18212480</v>
      </c>
      <c r="AO497" s="131">
        <f t="shared" si="508"/>
        <v>7.6296743063932443E-2</v>
      </c>
      <c r="AP497" s="131">
        <f t="shared" si="471"/>
        <v>0.51008064516129037</v>
      </c>
      <c r="AQ497" s="125">
        <f t="shared" si="472"/>
        <v>71986.086956521744</v>
      </c>
      <c r="AR497" s="536"/>
      <c r="AS497" s="226" t="s">
        <v>121</v>
      </c>
      <c r="AT497" s="121">
        <v>272</v>
      </c>
      <c r="AU497" s="130">
        <v>123</v>
      </c>
      <c r="AV497" s="130">
        <v>9984620</v>
      </c>
      <c r="AW497" s="131">
        <f t="shared" si="509"/>
        <v>7.5321494182486223E-2</v>
      </c>
      <c r="AX497" s="131">
        <f t="shared" si="473"/>
        <v>0.45220588235294118</v>
      </c>
      <c r="AY497" s="130">
        <f t="shared" si="474"/>
        <v>81175.772357723574</v>
      </c>
      <c r="AZ497" s="536"/>
      <c r="BA497" s="226" t="s">
        <v>121</v>
      </c>
      <c r="BB497" s="121">
        <v>80</v>
      </c>
      <c r="BC497" s="130">
        <v>35</v>
      </c>
      <c r="BD497" s="130">
        <v>2368840</v>
      </c>
      <c r="BE497" s="131">
        <f t="shared" si="510"/>
        <v>5.6634304207119741E-2</v>
      </c>
      <c r="BF497" s="131">
        <f t="shared" si="475"/>
        <v>0.4375</v>
      </c>
      <c r="BG497" s="156">
        <f t="shared" si="476"/>
        <v>67681.142857142855</v>
      </c>
      <c r="BH497" s="536"/>
      <c r="BI497" s="226" t="s">
        <v>121</v>
      </c>
      <c r="BJ497" s="121">
        <f t="shared" si="477"/>
        <v>1911</v>
      </c>
      <c r="BK497" s="130">
        <f t="shared" si="461"/>
        <v>952</v>
      </c>
      <c r="BL497" s="130">
        <f t="shared" si="462"/>
        <v>67215290</v>
      </c>
      <c r="BM497" s="131">
        <f t="shared" si="511"/>
        <v>5.8390578999018644E-2</v>
      </c>
      <c r="BN497" s="131">
        <f t="shared" si="478"/>
        <v>0.49816849816849818</v>
      </c>
      <c r="BO497" s="130">
        <f t="shared" si="479"/>
        <v>70604.29621848739</v>
      </c>
      <c r="BP497" s="182"/>
    </row>
    <row r="498" spans="2:68" s="75" customFormat="1">
      <c r="B498" s="546"/>
      <c r="C498" s="549"/>
      <c r="D498" s="536"/>
      <c r="E498" s="226" t="s">
        <v>122</v>
      </c>
      <c r="F498" s="121">
        <v>9</v>
      </c>
      <c r="G498" s="130">
        <v>2</v>
      </c>
      <c r="H498" s="130">
        <v>37100</v>
      </c>
      <c r="I498" s="131">
        <f t="shared" si="504"/>
        <v>3.5714285714285712E-2</v>
      </c>
      <c r="J498" s="131">
        <f t="shared" si="463"/>
        <v>0.22222222222222221</v>
      </c>
      <c r="K498" s="156">
        <f t="shared" si="464"/>
        <v>18550</v>
      </c>
      <c r="L498" s="536"/>
      <c r="M498" s="226" t="s">
        <v>122</v>
      </c>
      <c r="N498" s="121">
        <v>17</v>
      </c>
      <c r="O498" s="130">
        <v>10</v>
      </c>
      <c r="P498" s="130">
        <v>1925660</v>
      </c>
      <c r="Q498" s="131">
        <f t="shared" si="505"/>
        <v>6.9444444444444448E-2</v>
      </c>
      <c r="R498" s="131">
        <f t="shared" si="465"/>
        <v>0.58823529411764708</v>
      </c>
      <c r="S498" s="125">
        <f t="shared" si="466"/>
        <v>192566</v>
      </c>
      <c r="T498" s="536"/>
      <c r="U498" s="226" t="s">
        <v>122</v>
      </c>
      <c r="V498" s="121">
        <v>305</v>
      </c>
      <c r="W498" s="130">
        <v>183</v>
      </c>
      <c r="X498" s="130">
        <v>11882860</v>
      </c>
      <c r="Y498" s="131">
        <f t="shared" si="506"/>
        <v>3.2355021216407355E-2</v>
      </c>
      <c r="Z498" s="131">
        <f t="shared" si="467"/>
        <v>0.6</v>
      </c>
      <c r="AA498" s="130">
        <f t="shared" si="468"/>
        <v>64933.661202185795</v>
      </c>
      <c r="AB498" s="536"/>
      <c r="AC498" s="226" t="s">
        <v>122</v>
      </c>
      <c r="AD498" s="121">
        <v>366</v>
      </c>
      <c r="AE498" s="130">
        <v>221</v>
      </c>
      <c r="AF498" s="130">
        <v>17106540</v>
      </c>
      <c r="AG498" s="131">
        <f t="shared" si="507"/>
        <v>4.5277607047736118E-2</v>
      </c>
      <c r="AH498" s="131">
        <f t="shared" si="469"/>
        <v>0.60382513661202186</v>
      </c>
      <c r="AI498" s="125">
        <f t="shared" si="470"/>
        <v>77405.158371040729</v>
      </c>
      <c r="AJ498" s="536"/>
      <c r="AK498" s="226" t="s">
        <v>122</v>
      </c>
      <c r="AL498" s="121">
        <v>316</v>
      </c>
      <c r="AM498" s="130">
        <v>180</v>
      </c>
      <c r="AN498" s="130">
        <v>16873720</v>
      </c>
      <c r="AO498" s="131">
        <f t="shared" si="508"/>
        <v>5.4282267792521106E-2</v>
      </c>
      <c r="AP498" s="131">
        <f t="shared" si="471"/>
        <v>0.569620253164557</v>
      </c>
      <c r="AQ498" s="125">
        <f t="shared" si="472"/>
        <v>93742.888888888891</v>
      </c>
      <c r="AR498" s="536"/>
      <c r="AS498" s="226" t="s">
        <v>122</v>
      </c>
      <c r="AT498" s="121">
        <v>165</v>
      </c>
      <c r="AU498" s="130">
        <v>71</v>
      </c>
      <c r="AV498" s="130">
        <v>9425870</v>
      </c>
      <c r="AW498" s="131">
        <f t="shared" si="509"/>
        <v>4.3478260869565216E-2</v>
      </c>
      <c r="AX498" s="131">
        <f t="shared" si="473"/>
        <v>0.4303030303030303</v>
      </c>
      <c r="AY498" s="130">
        <f t="shared" si="474"/>
        <v>132758.7323943662</v>
      </c>
      <c r="AZ498" s="536"/>
      <c r="BA498" s="226" t="s">
        <v>122</v>
      </c>
      <c r="BB498" s="121">
        <v>61</v>
      </c>
      <c r="BC498" s="130">
        <v>33</v>
      </c>
      <c r="BD498" s="130">
        <v>2821860</v>
      </c>
      <c r="BE498" s="131">
        <f t="shared" si="510"/>
        <v>5.3398058252427182E-2</v>
      </c>
      <c r="BF498" s="131">
        <f t="shared" si="475"/>
        <v>0.54098360655737709</v>
      </c>
      <c r="BG498" s="156">
        <f t="shared" si="476"/>
        <v>85510.909090909088</v>
      </c>
      <c r="BH498" s="536"/>
      <c r="BI498" s="226" t="s">
        <v>122</v>
      </c>
      <c r="BJ498" s="121">
        <f t="shared" si="477"/>
        <v>1239</v>
      </c>
      <c r="BK498" s="130">
        <f t="shared" si="461"/>
        <v>700</v>
      </c>
      <c r="BL498" s="130">
        <f t="shared" si="462"/>
        <v>60073610</v>
      </c>
      <c r="BM498" s="131">
        <f t="shared" si="511"/>
        <v>4.29342492639843E-2</v>
      </c>
      <c r="BN498" s="131">
        <f t="shared" si="478"/>
        <v>0.56497175141242939</v>
      </c>
      <c r="BO498" s="130">
        <f t="shared" si="479"/>
        <v>85819.442857142858</v>
      </c>
      <c r="BP498" s="182"/>
    </row>
    <row r="499" spans="2:68" s="75" customFormat="1">
      <c r="B499" s="546"/>
      <c r="C499" s="549"/>
      <c r="D499" s="536"/>
      <c r="E499" s="226" t="s">
        <v>123</v>
      </c>
      <c r="F499" s="121">
        <v>23</v>
      </c>
      <c r="G499" s="130">
        <v>14</v>
      </c>
      <c r="H499" s="130">
        <v>674130</v>
      </c>
      <c r="I499" s="131">
        <f t="shared" si="504"/>
        <v>0.25</v>
      </c>
      <c r="J499" s="131">
        <f t="shared" si="463"/>
        <v>0.60869565217391308</v>
      </c>
      <c r="K499" s="156">
        <f t="shared" si="464"/>
        <v>48152.142857142855</v>
      </c>
      <c r="L499" s="536"/>
      <c r="M499" s="226" t="s">
        <v>123</v>
      </c>
      <c r="N499" s="121">
        <v>58</v>
      </c>
      <c r="O499" s="130">
        <v>32</v>
      </c>
      <c r="P499" s="130">
        <v>2121300</v>
      </c>
      <c r="Q499" s="131">
        <f t="shared" si="505"/>
        <v>0.22222222222222221</v>
      </c>
      <c r="R499" s="131">
        <f t="shared" si="465"/>
        <v>0.55172413793103448</v>
      </c>
      <c r="S499" s="125">
        <f t="shared" si="466"/>
        <v>66290.625</v>
      </c>
      <c r="T499" s="536"/>
      <c r="U499" s="226" t="s">
        <v>123</v>
      </c>
      <c r="V499" s="121">
        <v>2380</v>
      </c>
      <c r="W499" s="130">
        <v>1499</v>
      </c>
      <c r="X499" s="130">
        <v>106357520</v>
      </c>
      <c r="Y499" s="131">
        <f t="shared" si="506"/>
        <v>0.26502828854314003</v>
      </c>
      <c r="Z499" s="131">
        <f t="shared" si="467"/>
        <v>0.62983193277310923</v>
      </c>
      <c r="AA499" s="130">
        <f t="shared" si="468"/>
        <v>70952.314876584394</v>
      </c>
      <c r="AB499" s="536"/>
      <c r="AC499" s="226" t="s">
        <v>123</v>
      </c>
      <c r="AD499" s="121">
        <v>2200</v>
      </c>
      <c r="AE499" s="130">
        <v>1323</v>
      </c>
      <c r="AF499" s="130">
        <v>99428840</v>
      </c>
      <c r="AG499" s="131">
        <f t="shared" si="507"/>
        <v>0.27105101413644744</v>
      </c>
      <c r="AH499" s="131">
        <f t="shared" si="469"/>
        <v>0.60136363636363632</v>
      </c>
      <c r="AI499" s="125">
        <f t="shared" si="470"/>
        <v>75154.074074074073</v>
      </c>
      <c r="AJ499" s="536"/>
      <c r="AK499" s="226" t="s">
        <v>123</v>
      </c>
      <c r="AL499" s="121">
        <v>1364</v>
      </c>
      <c r="AM499" s="130">
        <v>776</v>
      </c>
      <c r="AN499" s="130">
        <v>56640040</v>
      </c>
      <c r="AO499" s="131">
        <f t="shared" si="508"/>
        <v>0.23401688781664656</v>
      </c>
      <c r="AP499" s="131">
        <f t="shared" si="471"/>
        <v>0.56891495601173026</v>
      </c>
      <c r="AQ499" s="125">
        <f t="shared" si="472"/>
        <v>72989.742268041242</v>
      </c>
      <c r="AR499" s="536"/>
      <c r="AS499" s="226" t="s">
        <v>123</v>
      </c>
      <c r="AT499" s="121">
        <v>530</v>
      </c>
      <c r="AU499" s="130">
        <v>255</v>
      </c>
      <c r="AV499" s="130">
        <v>23590720</v>
      </c>
      <c r="AW499" s="131">
        <f t="shared" si="509"/>
        <v>0.15615431720759337</v>
      </c>
      <c r="AX499" s="131">
        <f t="shared" si="473"/>
        <v>0.48113207547169812</v>
      </c>
      <c r="AY499" s="130">
        <f t="shared" si="474"/>
        <v>92512.627450980392</v>
      </c>
      <c r="AZ499" s="536"/>
      <c r="BA499" s="226" t="s">
        <v>123</v>
      </c>
      <c r="BB499" s="121">
        <v>120</v>
      </c>
      <c r="BC499" s="130">
        <v>56</v>
      </c>
      <c r="BD499" s="130">
        <v>4006840</v>
      </c>
      <c r="BE499" s="131">
        <f t="shared" si="510"/>
        <v>9.0614886731391592E-2</v>
      </c>
      <c r="BF499" s="131">
        <f t="shared" si="475"/>
        <v>0.46666666666666667</v>
      </c>
      <c r="BG499" s="156">
        <f t="shared" si="476"/>
        <v>71550.71428571429</v>
      </c>
      <c r="BH499" s="536"/>
      <c r="BI499" s="226" t="s">
        <v>123</v>
      </c>
      <c r="BJ499" s="121">
        <f t="shared" si="477"/>
        <v>6675</v>
      </c>
      <c r="BK499" s="130">
        <f t="shared" si="461"/>
        <v>3955</v>
      </c>
      <c r="BL499" s="130">
        <f t="shared" si="462"/>
        <v>292819390</v>
      </c>
      <c r="BM499" s="131">
        <f t="shared" si="511"/>
        <v>0.24257850834151129</v>
      </c>
      <c r="BN499" s="131">
        <f t="shared" si="478"/>
        <v>0.59250936329588011</v>
      </c>
      <c r="BO499" s="130">
        <f t="shared" si="479"/>
        <v>74037.772439949433</v>
      </c>
      <c r="BP499" s="182"/>
    </row>
    <row r="500" spans="2:68" s="75" customFormat="1">
      <c r="B500" s="546"/>
      <c r="C500" s="549"/>
      <c r="D500" s="536"/>
      <c r="E500" s="226" t="s">
        <v>124</v>
      </c>
      <c r="F500" s="121">
        <v>13</v>
      </c>
      <c r="G500" s="130">
        <v>2</v>
      </c>
      <c r="H500" s="130">
        <v>67230</v>
      </c>
      <c r="I500" s="131">
        <f t="shared" si="504"/>
        <v>3.5714285714285712E-2</v>
      </c>
      <c r="J500" s="131">
        <f t="shared" si="463"/>
        <v>0.15384615384615385</v>
      </c>
      <c r="K500" s="156">
        <f t="shared" si="464"/>
        <v>33615</v>
      </c>
      <c r="L500" s="536"/>
      <c r="M500" s="226" t="s">
        <v>124</v>
      </c>
      <c r="N500" s="121">
        <v>23</v>
      </c>
      <c r="O500" s="130">
        <v>10</v>
      </c>
      <c r="P500" s="130">
        <v>790840</v>
      </c>
      <c r="Q500" s="131">
        <f t="shared" si="505"/>
        <v>6.9444444444444448E-2</v>
      </c>
      <c r="R500" s="131">
        <f t="shared" si="465"/>
        <v>0.43478260869565216</v>
      </c>
      <c r="S500" s="125">
        <f t="shared" si="466"/>
        <v>79084</v>
      </c>
      <c r="T500" s="536"/>
      <c r="U500" s="226" t="s">
        <v>124</v>
      </c>
      <c r="V500" s="121">
        <v>470</v>
      </c>
      <c r="W500" s="130">
        <v>260</v>
      </c>
      <c r="X500" s="130">
        <v>17074250</v>
      </c>
      <c r="Y500" s="131">
        <f t="shared" si="506"/>
        <v>4.5968882602545967E-2</v>
      </c>
      <c r="Z500" s="131">
        <f t="shared" si="467"/>
        <v>0.55319148936170215</v>
      </c>
      <c r="AA500" s="130">
        <f t="shared" si="468"/>
        <v>65670.192307692312</v>
      </c>
      <c r="AB500" s="536"/>
      <c r="AC500" s="226" t="s">
        <v>124</v>
      </c>
      <c r="AD500" s="121">
        <v>604</v>
      </c>
      <c r="AE500" s="130">
        <v>314</v>
      </c>
      <c r="AF500" s="130">
        <v>23000450</v>
      </c>
      <c r="AG500" s="131">
        <f t="shared" si="507"/>
        <v>6.433107969678345E-2</v>
      </c>
      <c r="AH500" s="131">
        <f t="shared" si="469"/>
        <v>0.51986754966887416</v>
      </c>
      <c r="AI500" s="125">
        <f t="shared" si="470"/>
        <v>73249.840764331209</v>
      </c>
      <c r="AJ500" s="536"/>
      <c r="AK500" s="226" t="s">
        <v>124</v>
      </c>
      <c r="AL500" s="121">
        <v>524</v>
      </c>
      <c r="AM500" s="130">
        <v>270</v>
      </c>
      <c r="AN500" s="130">
        <v>22317670</v>
      </c>
      <c r="AO500" s="131">
        <f t="shared" si="508"/>
        <v>8.1423401688781663E-2</v>
      </c>
      <c r="AP500" s="131">
        <f t="shared" si="471"/>
        <v>0.51526717557251911</v>
      </c>
      <c r="AQ500" s="125">
        <f t="shared" si="472"/>
        <v>82658.037037037036</v>
      </c>
      <c r="AR500" s="536"/>
      <c r="AS500" s="226" t="s">
        <v>124</v>
      </c>
      <c r="AT500" s="121">
        <v>295</v>
      </c>
      <c r="AU500" s="130">
        <v>129</v>
      </c>
      <c r="AV500" s="130">
        <v>11841270</v>
      </c>
      <c r="AW500" s="131">
        <f t="shared" si="509"/>
        <v>7.8995713410900184E-2</v>
      </c>
      <c r="AX500" s="131">
        <f t="shared" si="473"/>
        <v>0.43728813559322033</v>
      </c>
      <c r="AY500" s="130">
        <f t="shared" si="474"/>
        <v>91792.790697674413</v>
      </c>
      <c r="AZ500" s="536"/>
      <c r="BA500" s="226" t="s">
        <v>124</v>
      </c>
      <c r="BB500" s="121">
        <v>109</v>
      </c>
      <c r="BC500" s="130">
        <v>41</v>
      </c>
      <c r="BD500" s="130">
        <v>3856140</v>
      </c>
      <c r="BE500" s="131">
        <f t="shared" si="510"/>
        <v>6.6343042071197414E-2</v>
      </c>
      <c r="BF500" s="131">
        <f t="shared" si="475"/>
        <v>0.37614678899082571</v>
      </c>
      <c r="BG500" s="156">
        <f t="shared" si="476"/>
        <v>94052.195121951227</v>
      </c>
      <c r="BH500" s="536"/>
      <c r="BI500" s="226" t="s">
        <v>124</v>
      </c>
      <c r="BJ500" s="121">
        <f t="shared" si="477"/>
        <v>2038</v>
      </c>
      <c r="BK500" s="130">
        <f t="shared" si="461"/>
        <v>1026</v>
      </c>
      <c r="BL500" s="130">
        <f t="shared" si="462"/>
        <v>78947850</v>
      </c>
      <c r="BM500" s="131">
        <f t="shared" si="511"/>
        <v>6.2929342492639845E-2</v>
      </c>
      <c r="BN500" s="131">
        <f t="shared" si="478"/>
        <v>0.50343473994111876</v>
      </c>
      <c r="BO500" s="130">
        <f t="shared" si="479"/>
        <v>76947.222222222219</v>
      </c>
      <c r="BP500" s="182"/>
    </row>
    <row r="501" spans="2:68" s="75" customFormat="1">
      <c r="B501" s="546"/>
      <c r="C501" s="549"/>
      <c r="D501" s="536"/>
      <c r="E501" s="223" t="s">
        <v>117</v>
      </c>
      <c r="F501" s="121">
        <v>2</v>
      </c>
      <c r="G501" s="130">
        <v>0</v>
      </c>
      <c r="H501" s="130">
        <v>0</v>
      </c>
      <c r="I501" s="131">
        <f t="shared" si="504"/>
        <v>0</v>
      </c>
      <c r="J501" s="131">
        <f t="shared" si="463"/>
        <v>0</v>
      </c>
      <c r="K501" s="156" t="str">
        <f t="shared" si="464"/>
        <v>-</v>
      </c>
      <c r="L501" s="536"/>
      <c r="M501" s="227" t="s">
        <v>117</v>
      </c>
      <c r="N501" s="121">
        <v>8</v>
      </c>
      <c r="O501" s="130">
        <v>6</v>
      </c>
      <c r="P501" s="130">
        <v>531440</v>
      </c>
      <c r="Q501" s="131">
        <f t="shared" si="505"/>
        <v>4.1666666666666664E-2</v>
      </c>
      <c r="R501" s="131">
        <f t="shared" si="465"/>
        <v>0.75</v>
      </c>
      <c r="S501" s="125">
        <f t="shared" si="466"/>
        <v>88573.333333333328</v>
      </c>
      <c r="T501" s="536"/>
      <c r="U501" s="227" t="s">
        <v>117</v>
      </c>
      <c r="V501" s="121">
        <v>383</v>
      </c>
      <c r="W501" s="130">
        <v>206</v>
      </c>
      <c r="X501" s="130">
        <v>12268370</v>
      </c>
      <c r="Y501" s="131">
        <f t="shared" si="506"/>
        <v>3.6421499292786423E-2</v>
      </c>
      <c r="Z501" s="131">
        <f t="shared" si="467"/>
        <v>0.53785900783289819</v>
      </c>
      <c r="AA501" s="130">
        <f t="shared" si="468"/>
        <v>59555.194174757278</v>
      </c>
      <c r="AB501" s="536"/>
      <c r="AC501" s="227" t="s">
        <v>117</v>
      </c>
      <c r="AD501" s="121">
        <v>256</v>
      </c>
      <c r="AE501" s="130">
        <v>136</v>
      </c>
      <c r="AF501" s="130">
        <v>12687930</v>
      </c>
      <c r="AG501" s="131">
        <f t="shared" si="507"/>
        <v>2.7863142798606844E-2</v>
      </c>
      <c r="AH501" s="131">
        <f t="shared" si="469"/>
        <v>0.53125</v>
      </c>
      <c r="AI501" s="125">
        <f t="shared" si="470"/>
        <v>93293.602941176476</v>
      </c>
      <c r="AJ501" s="536"/>
      <c r="AK501" s="227" t="s">
        <v>117</v>
      </c>
      <c r="AL501" s="121">
        <v>130</v>
      </c>
      <c r="AM501" s="130">
        <v>63</v>
      </c>
      <c r="AN501" s="130">
        <v>6570150</v>
      </c>
      <c r="AO501" s="131">
        <f t="shared" si="508"/>
        <v>1.8998793727382387E-2</v>
      </c>
      <c r="AP501" s="131">
        <f t="shared" si="471"/>
        <v>0.48461538461538461</v>
      </c>
      <c r="AQ501" s="125">
        <f t="shared" si="472"/>
        <v>104288.09523809524</v>
      </c>
      <c r="AR501" s="536"/>
      <c r="AS501" s="227" t="s">
        <v>117</v>
      </c>
      <c r="AT501" s="121">
        <v>69</v>
      </c>
      <c r="AU501" s="130">
        <v>23</v>
      </c>
      <c r="AV501" s="130">
        <v>4476030</v>
      </c>
      <c r="AW501" s="131">
        <f t="shared" si="509"/>
        <v>1.4084507042253521E-2</v>
      </c>
      <c r="AX501" s="131">
        <f t="shared" si="473"/>
        <v>0.33333333333333331</v>
      </c>
      <c r="AY501" s="130">
        <f t="shared" si="474"/>
        <v>194610</v>
      </c>
      <c r="AZ501" s="536"/>
      <c r="BA501" s="227" t="s">
        <v>117</v>
      </c>
      <c r="BB501" s="121">
        <v>41</v>
      </c>
      <c r="BC501" s="130">
        <v>12</v>
      </c>
      <c r="BD501" s="130">
        <v>2296200</v>
      </c>
      <c r="BE501" s="131">
        <f t="shared" si="510"/>
        <v>1.9417475728155338E-2</v>
      </c>
      <c r="BF501" s="131">
        <f t="shared" si="475"/>
        <v>0.29268292682926828</v>
      </c>
      <c r="BG501" s="156">
        <f t="shared" si="476"/>
        <v>191350</v>
      </c>
      <c r="BH501" s="536"/>
      <c r="BI501" s="227" t="s">
        <v>117</v>
      </c>
      <c r="BJ501" s="121">
        <f t="shared" si="477"/>
        <v>889</v>
      </c>
      <c r="BK501" s="130">
        <f t="shared" si="461"/>
        <v>446</v>
      </c>
      <c r="BL501" s="130">
        <f t="shared" si="462"/>
        <v>38830120</v>
      </c>
      <c r="BM501" s="131">
        <f t="shared" si="511"/>
        <v>2.7355250245338567E-2</v>
      </c>
      <c r="BN501" s="131">
        <f t="shared" si="478"/>
        <v>0.50168728908886384</v>
      </c>
      <c r="BO501" s="130">
        <f t="shared" si="479"/>
        <v>87063.049327354267</v>
      </c>
      <c r="BP501" s="182"/>
    </row>
    <row r="502" spans="2:68" s="75" customFormat="1">
      <c r="B502" s="546">
        <v>46</v>
      </c>
      <c r="C502" s="548" t="s">
        <v>21</v>
      </c>
      <c r="D502" s="540">
        <f>BS53</f>
        <v>17</v>
      </c>
      <c r="E502" s="224" t="s">
        <v>104</v>
      </c>
      <c r="F502" s="120">
        <v>8</v>
      </c>
      <c r="G502" s="128">
        <v>6</v>
      </c>
      <c r="H502" s="128">
        <v>753910</v>
      </c>
      <c r="I502" s="129">
        <f>IFERROR(G502/$D$502,"-")</f>
        <v>0.35294117647058826</v>
      </c>
      <c r="J502" s="129">
        <f t="shared" si="463"/>
        <v>0.75</v>
      </c>
      <c r="K502" s="155">
        <f t="shared" si="464"/>
        <v>125651.66666666667</v>
      </c>
      <c r="L502" s="540">
        <f>BT53</f>
        <v>147</v>
      </c>
      <c r="M502" s="224" t="s">
        <v>104</v>
      </c>
      <c r="N502" s="120">
        <v>54</v>
      </c>
      <c r="O502" s="128">
        <v>35</v>
      </c>
      <c r="P502" s="128">
        <v>3823740</v>
      </c>
      <c r="Q502" s="129">
        <f>IFERROR(O502/$L$502,"-")</f>
        <v>0.23809523809523808</v>
      </c>
      <c r="R502" s="129">
        <f t="shared" si="465"/>
        <v>0.64814814814814814</v>
      </c>
      <c r="S502" s="124">
        <f t="shared" si="466"/>
        <v>109249.71428571429</v>
      </c>
      <c r="T502" s="540">
        <f>BU53</f>
        <v>7494</v>
      </c>
      <c r="U502" s="224" t="s">
        <v>104</v>
      </c>
      <c r="V502" s="120">
        <v>3266</v>
      </c>
      <c r="W502" s="128">
        <v>2086</v>
      </c>
      <c r="X502" s="128">
        <v>138908100</v>
      </c>
      <c r="Y502" s="129">
        <f>IFERROR(W502/$T$502,"-")</f>
        <v>0.2783560181478516</v>
      </c>
      <c r="Z502" s="129">
        <f t="shared" si="467"/>
        <v>0.63870177587262711</v>
      </c>
      <c r="AA502" s="128">
        <f t="shared" si="468"/>
        <v>66590.651965484183</v>
      </c>
      <c r="AB502" s="540">
        <f>BV53</f>
        <v>6271</v>
      </c>
      <c r="AC502" s="224" t="s">
        <v>104</v>
      </c>
      <c r="AD502" s="120">
        <v>3080</v>
      </c>
      <c r="AE502" s="128">
        <v>2021</v>
      </c>
      <c r="AF502" s="128">
        <v>148280600</v>
      </c>
      <c r="AG502" s="129">
        <f>IFERROR(AE502/$AB$502,"-")</f>
        <v>0.32227714878009889</v>
      </c>
      <c r="AH502" s="129">
        <f t="shared" si="469"/>
        <v>0.65616883116883118</v>
      </c>
      <c r="AI502" s="124">
        <f t="shared" si="470"/>
        <v>73369.915883226131</v>
      </c>
      <c r="AJ502" s="540">
        <f>BW53</f>
        <v>4143</v>
      </c>
      <c r="AK502" s="224" t="s">
        <v>104</v>
      </c>
      <c r="AL502" s="120">
        <v>2006</v>
      </c>
      <c r="AM502" s="128">
        <v>1206</v>
      </c>
      <c r="AN502" s="128">
        <v>105020080</v>
      </c>
      <c r="AO502" s="129">
        <f>IFERROR(AM502/$AJ$502,"-")</f>
        <v>0.29109341057204924</v>
      </c>
      <c r="AP502" s="129">
        <f t="shared" si="471"/>
        <v>0.60119641076769692</v>
      </c>
      <c r="AQ502" s="124">
        <f t="shared" si="472"/>
        <v>87081.326699834157</v>
      </c>
      <c r="AR502" s="540">
        <f>BX53</f>
        <v>2145</v>
      </c>
      <c r="AS502" s="224" t="s">
        <v>104</v>
      </c>
      <c r="AT502" s="120">
        <v>842</v>
      </c>
      <c r="AU502" s="128">
        <v>476</v>
      </c>
      <c r="AV502" s="128">
        <v>42652400</v>
      </c>
      <c r="AW502" s="129">
        <f>IFERROR(AU502/$AR$502,"-")</f>
        <v>0.22191142191142191</v>
      </c>
      <c r="AX502" s="129">
        <f t="shared" si="473"/>
        <v>0.56532066508313539</v>
      </c>
      <c r="AY502" s="128">
        <f t="shared" si="474"/>
        <v>89605.882352941175</v>
      </c>
      <c r="AZ502" s="540">
        <f>BY53</f>
        <v>933</v>
      </c>
      <c r="BA502" s="224" t="s">
        <v>104</v>
      </c>
      <c r="BB502" s="120">
        <v>291</v>
      </c>
      <c r="BC502" s="128">
        <v>152</v>
      </c>
      <c r="BD502" s="128">
        <v>16608430</v>
      </c>
      <c r="BE502" s="129">
        <f>IFERROR(BC502/$AZ$502,"-")</f>
        <v>0.16291532690246516</v>
      </c>
      <c r="BF502" s="129">
        <f t="shared" si="475"/>
        <v>0.5223367697594502</v>
      </c>
      <c r="BG502" s="155">
        <f t="shared" si="476"/>
        <v>109265.98684210527</v>
      </c>
      <c r="BH502" s="540">
        <f>BZ53</f>
        <v>21150</v>
      </c>
      <c r="BI502" s="224" t="s">
        <v>104</v>
      </c>
      <c r="BJ502" s="120">
        <f t="shared" si="477"/>
        <v>9547</v>
      </c>
      <c r="BK502" s="128">
        <f t="shared" si="461"/>
        <v>5982</v>
      </c>
      <c r="BL502" s="128">
        <f t="shared" si="462"/>
        <v>456047260</v>
      </c>
      <c r="BM502" s="129">
        <f>IFERROR(BK502/$BH$502,"-")</f>
        <v>0.28283687943262409</v>
      </c>
      <c r="BN502" s="129">
        <f t="shared" si="478"/>
        <v>0.62658426730910233</v>
      </c>
      <c r="BO502" s="128">
        <f t="shared" si="479"/>
        <v>76236.586425944493</v>
      </c>
      <c r="BP502" s="182"/>
    </row>
    <row r="503" spans="2:68" s="75" customFormat="1">
      <c r="B503" s="546"/>
      <c r="C503" s="549"/>
      <c r="D503" s="536"/>
      <c r="E503" s="225" t="s">
        <v>136</v>
      </c>
      <c r="F503" s="121">
        <v>5</v>
      </c>
      <c r="G503" s="130">
        <v>4</v>
      </c>
      <c r="H503" s="130">
        <v>130080</v>
      </c>
      <c r="I503" s="131">
        <f t="shared" ref="I503:I512" si="512">IFERROR(G503/$D$502,"-")</f>
        <v>0.23529411764705882</v>
      </c>
      <c r="J503" s="131">
        <f t="shared" si="463"/>
        <v>0.8</v>
      </c>
      <c r="K503" s="156">
        <f t="shared" si="464"/>
        <v>32520</v>
      </c>
      <c r="L503" s="536"/>
      <c r="M503" s="225" t="s">
        <v>136</v>
      </c>
      <c r="N503" s="121">
        <v>50</v>
      </c>
      <c r="O503" s="130">
        <v>33</v>
      </c>
      <c r="P503" s="130">
        <v>4051300</v>
      </c>
      <c r="Q503" s="131">
        <f t="shared" ref="Q503:Q512" si="513">IFERROR(O503/$L$502,"-")</f>
        <v>0.22448979591836735</v>
      </c>
      <c r="R503" s="131">
        <f t="shared" si="465"/>
        <v>0.66</v>
      </c>
      <c r="S503" s="125">
        <f t="shared" si="466"/>
        <v>122766.66666666667</v>
      </c>
      <c r="T503" s="536"/>
      <c r="U503" s="225" t="s">
        <v>136</v>
      </c>
      <c r="V503" s="121">
        <v>3231</v>
      </c>
      <c r="W503" s="130">
        <v>2126</v>
      </c>
      <c r="X503" s="130">
        <v>128924410</v>
      </c>
      <c r="Y503" s="131">
        <f t="shared" ref="Y503:Y512" si="514">IFERROR(W503/$T$502,"-")</f>
        <v>0.28369362156391781</v>
      </c>
      <c r="Z503" s="131">
        <f t="shared" si="467"/>
        <v>0.65800061900340456</v>
      </c>
      <c r="AA503" s="130">
        <f t="shared" si="468"/>
        <v>60641.773283160866</v>
      </c>
      <c r="AB503" s="536"/>
      <c r="AC503" s="225" t="s">
        <v>136</v>
      </c>
      <c r="AD503" s="121">
        <v>2754</v>
      </c>
      <c r="AE503" s="130">
        <v>1859</v>
      </c>
      <c r="AF503" s="130">
        <v>131623840</v>
      </c>
      <c r="AG503" s="131">
        <f t="shared" ref="AG503:AG512" si="515">IFERROR(AE503/$AB$502,"-")</f>
        <v>0.29644394833359911</v>
      </c>
      <c r="AH503" s="131">
        <f t="shared" si="469"/>
        <v>0.67501815541031229</v>
      </c>
      <c r="AI503" s="125">
        <f t="shared" si="470"/>
        <v>70803.571812802576</v>
      </c>
      <c r="AJ503" s="536"/>
      <c r="AK503" s="225" t="s">
        <v>136</v>
      </c>
      <c r="AL503" s="121">
        <v>1660</v>
      </c>
      <c r="AM503" s="130">
        <v>1020</v>
      </c>
      <c r="AN503" s="130">
        <v>75726180</v>
      </c>
      <c r="AO503" s="131">
        <f t="shared" ref="AO503:AO512" si="516">IFERROR(AM503/$AJ$502,"-")</f>
        <v>0.24619840695148443</v>
      </c>
      <c r="AP503" s="131">
        <f t="shared" si="471"/>
        <v>0.61445783132530118</v>
      </c>
      <c r="AQ503" s="125">
        <f t="shared" si="472"/>
        <v>74241.352941176476</v>
      </c>
      <c r="AR503" s="536"/>
      <c r="AS503" s="225" t="s">
        <v>136</v>
      </c>
      <c r="AT503" s="121">
        <v>650</v>
      </c>
      <c r="AU503" s="130">
        <v>371</v>
      </c>
      <c r="AV503" s="130">
        <v>30965100</v>
      </c>
      <c r="AW503" s="131">
        <f t="shared" ref="AW503:AW512" si="517">IFERROR(AU503/$AR$502,"-")</f>
        <v>0.17296037296037295</v>
      </c>
      <c r="AX503" s="131">
        <f t="shared" si="473"/>
        <v>0.57076923076923081</v>
      </c>
      <c r="AY503" s="130">
        <f t="shared" si="474"/>
        <v>83463.881401617255</v>
      </c>
      <c r="AZ503" s="536"/>
      <c r="BA503" s="225" t="s">
        <v>136</v>
      </c>
      <c r="BB503" s="121">
        <v>184</v>
      </c>
      <c r="BC503" s="130">
        <v>101</v>
      </c>
      <c r="BD503" s="130">
        <v>10195360</v>
      </c>
      <c r="BE503" s="131">
        <f t="shared" ref="BE503:BE512" si="518">IFERROR(BC503/$AZ$502,"-")</f>
        <v>0.1082529474812433</v>
      </c>
      <c r="BF503" s="131">
        <f t="shared" si="475"/>
        <v>0.54891304347826086</v>
      </c>
      <c r="BG503" s="156">
        <f t="shared" si="476"/>
        <v>100944.15841584158</v>
      </c>
      <c r="BH503" s="536"/>
      <c r="BI503" s="225" t="s">
        <v>136</v>
      </c>
      <c r="BJ503" s="121">
        <f t="shared" si="477"/>
        <v>8534</v>
      </c>
      <c r="BK503" s="130">
        <f t="shared" si="461"/>
        <v>5514</v>
      </c>
      <c r="BL503" s="130">
        <f t="shared" si="462"/>
        <v>381616270</v>
      </c>
      <c r="BM503" s="131">
        <f t="shared" ref="BM503:BM512" si="519">IFERROR(BK503/$BH$502,"-")</f>
        <v>0.26070921985815604</v>
      </c>
      <c r="BN503" s="131">
        <f t="shared" si="478"/>
        <v>0.64612139676587765</v>
      </c>
      <c r="BO503" s="130">
        <f t="shared" si="479"/>
        <v>69208.608995284725</v>
      </c>
      <c r="BP503" s="182"/>
    </row>
    <row r="504" spans="2:68" s="75" customFormat="1">
      <c r="B504" s="546"/>
      <c r="C504" s="549"/>
      <c r="D504" s="536"/>
      <c r="E504" s="226" t="s">
        <v>103</v>
      </c>
      <c r="F504" s="121">
        <v>8</v>
      </c>
      <c r="G504" s="130">
        <v>6</v>
      </c>
      <c r="H504" s="130">
        <v>565890</v>
      </c>
      <c r="I504" s="131">
        <f t="shared" si="512"/>
        <v>0.35294117647058826</v>
      </c>
      <c r="J504" s="131">
        <f t="shared" si="463"/>
        <v>0.75</v>
      </c>
      <c r="K504" s="156">
        <f t="shared" si="464"/>
        <v>94315</v>
      </c>
      <c r="L504" s="536"/>
      <c r="M504" s="226" t="s">
        <v>103</v>
      </c>
      <c r="N504" s="121">
        <v>79</v>
      </c>
      <c r="O504" s="130">
        <v>55</v>
      </c>
      <c r="P504" s="130">
        <v>6225620</v>
      </c>
      <c r="Q504" s="131">
        <f t="shared" si="513"/>
        <v>0.37414965986394561</v>
      </c>
      <c r="R504" s="131">
        <f t="shared" si="465"/>
        <v>0.69620253164556967</v>
      </c>
      <c r="S504" s="125">
        <f t="shared" si="466"/>
        <v>113193.09090909091</v>
      </c>
      <c r="T504" s="536"/>
      <c r="U504" s="226" t="s">
        <v>103</v>
      </c>
      <c r="V504" s="121">
        <v>4465</v>
      </c>
      <c r="W504" s="130">
        <v>2817</v>
      </c>
      <c r="X504" s="130">
        <v>177207120</v>
      </c>
      <c r="Y504" s="131">
        <f t="shared" si="514"/>
        <v>0.37590072057646118</v>
      </c>
      <c r="Z504" s="131">
        <f t="shared" si="467"/>
        <v>0.63090705487122056</v>
      </c>
      <c r="AA504" s="130">
        <f t="shared" si="468"/>
        <v>62906.325878594253</v>
      </c>
      <c r="AB504" s="536"/>
      <c r="AC504" s="226" t="s">
        <v>103</v>
      </c>
      <c r="AD504" s="121">
        <v>4059</v>
      </c>
      <c r="AE504" s="130">
        <v>2634</v>
      </c>
      <c r="AF504" s="130">
        <v>192803660</v>
      </c>
      <c r="AG504" s="131">
        <f t="shared" si="515"/>
        <v>0.42002870355605165</v>
      </c>
      <c r="AH504" s="131">
        <f t="shared" si="469"/>
        <v>0.64892830746489283</v>
      </c>
      <c r="AI504" s="125">
        <f t="shared" si="470"/>
        <v>73198.048595292334</v>
      </c>
      <c r="AJ504" s="536"/>
      <c r="AK504" s="226" t="s">
        <v>103</v>
      </c>
      <c r="AL504" s="121">
        <v>2764</v>
      </c>
      <c r="AM504" s="130">
        <v>1635</v>
      </c>
      <c r="AN504" s="130">
        <v>129327280</v>
      </c>
      <c r="AO504" s="131">
        <f t="shared" si="516"/>
        <v>0.39464156408399709</v>
      </c>
      <c r="AP504" s="131">
        <f t="shared" si="471"/>
        <v>0.59153400868306805</v>
      </c>
      <c r="AQ504" s="125">
        <f t="shared" si="472"/>
        <v>79099.253822629966</v>
      </c>
      <c r="AR504" s="536"/>
      <c r="AS504" s="226" t="s">
        <v>103</v>
      </c>
      <c r="AT504" s="121">
        <v>1369</v>
      </c>
      <c r="AU504" s="130">
        <v>747</v>
      </c>
      <c r="AV504" s="130">
        <v>63910250</v>
      </c>
      <c r="AW504" s="131">
        <f t="shared" si="517"/>
        <v>0.34825174825174826</v>
      </c>
      <c r="AX504" s="131">
        <f t="shared" si="473"/>
        <v>0.54565376186997805</v>
      </c>
      <c r="AY504" s="130">
        <f t="shared" si="474"/>
        <v>85555.89022757698</v>
      </c>
      <c r="AZ504" s="536"/>
      <c r="BA504" s="226" t="s">
        <v>103</v>
      </c>
      <c r="BB504" s="121">
        <v>506</v>
      </c>
      <c r="BC504" s="130">
        <v>254</v>
      </c>
      <c r="BD504" s="130">
        <v>30305710</v>
      </c>
      <c r="BE504" s="131">
        <f t="shared" si="518"/>
        <v>0.27224008574490888</v>
      </c>
      <c r="BF504" s="131">
        <f t="shared" si="475"/>
        <v>0.50197628458498023</v>
      </c>
      <c r="BG504" s="156">
        <f t="shared" si="476"/>
        <v>119313.8188976378</v>
      </c>
      <c r="BH504" s="536"/>
      <c r="BI504" s="226" t="s">
        <v>103</v>
      </c>
      <c r="BJ504" s="121">
        <f t="shared" si="477"/>
        <v>13250</v>
      </c>
      <c r="BK504" s="130">
        <f t="shared" si="461"/>
        <v>8148</v>
      </c>
      <c r="BL504" s="130">
        <f t="shared" si="462"/>
        <v>600345530</v>
      </c>
      <c r="BM504" s="131">
        <f t="shared" si="519"/>
        <v>0.3852482269503546</v>
      </c>
      <c r="BN504" s="131">
        <f t="shared" si="478"/>
        <v>0.61494339622641514</v>
      </c>
      <c r="BO504" s="130">
        <f t="shared" si="479"/>
        <v>73680.109229258713</v>
      </c>
      <c r="BP504" s="182"/>
    </row>
    <row r="505" spans="2:68" s="75" customFormat="1">
      <c r="B505" s="546"/>
      <c r="C505" s="549"/>
      <c r="D505" s="536"/>
      <c r="E505" s="226" t="s">
        <v>106</v>
      </c>
      <c r="F505" s="121">
        <v>0</v>
      </c>
      <c r="G505" s="130">
        <v>0</v>
      </c>
      <c r="H505" s="130">
        <v>0</v>
      </c>
      <c r="I505" s="131">
        <f t="shared" si="512"/>
        <v>0</v>
      </c>
      <c r="J505" s="131" t="str">
        <f t="shared" si="463"/>
        <v>-</v>
      </c>
      <c r="K505" s="156" t="str">
        <f t="shared" si="464"/>
        <v>-</v>
      </c>
      <c r="L505" s="536"/>
      <c r="M505" s="226" t="s">
        <v>106</v>
      </c>
      <c r="N505" s="121">
        <v>27</v>
      </c>
      <c r="O505" s="130">
        <v>19</v>
      </c>
      <c r="P505" s="130">
        <v>1912750</v>
      </c>
      <c r="Q505" s="131">
        <f t="shared" si="513"/>
        <v>0.12925170068027211</v>
      </c>
      <c r="R505" s="131">
        <f t="shared" si="465"/>
        <v>0.70370370370370372</v>
      </c>
      <c r="S505" s="125">
        <f t="shared" si="466"/>
        <v>100671.05263157895</v>
      </c>
      <c r="T505" s="536"/>
      <c r="U505" s="226" t="s">
        <v>106</v>
      </c>
      <c r="V505" s="121">
        <v>1082</v>
      </c>
      <c r="W505" s="130">
        <v>704</v>
      </c>
      <c r="X505" s="130">
        <v>43932910</v>
      </c>
      <c r="Y505" s="131">
        <f t="shared" si="514"/>
        <v>9.3941820122764877E-2</v>
      </c>
      <c r="Z505" s="131">
        <f t="shared" si="467"/>
        <v>0.65064695009242146</v>
      </c>
      <c r="AA505" s="130">
        <f t="shared" si="468"/>
        <v>62404.701704545456</v>
      </c>
      <c r="AB505" s="536"/>
      <c r="AC505" s="226" t="s">
        <v>106</v>
      </c>
      <c r="AD505" s="121">
        <v>1170</v>
      </c>
      <c r="AE505" s="130">
        <v>770</v>
      </c>
      <c r="AF505" s="130">
        <v>54064890</v>
      </c>
      <c r="AG505" s="131">
        <f t="shared" si="515"/>
        <v>0.12278743422101739</v>
      </c>
      <c r="AH505" s="131">
        <f t="shared" si="469"/>
        <v>0.65811965811965811</v>
      </c>
      <c r="AI505" s="125">
        <f t="shared" si="470"/>
        <v>70214.142857142855</v>
      </c>
      <c r="AJ505" s="536"/>
      <c r="AK505" s="226" t="s">
        <v>106</v>
      </c>
      <c r="AL505" s="121">
        <v>822</v>
      </c>
      <c r="AM505" s="130">
        <v>506</v>
      </c>
      <c r="AN505" s="130">
        <v>35500280</v>
      </c>
      <c r="AO505" s="131">
        <f t="shared" si="516"/>
        <v>0.12213371952691286</v>
      </c>
      <c r="AP505" s="131">
        <f t="shared" si="471"/>
        <v>0.61557177615571779</v>
      </c>
      <c r="AQ505" s="125">
        <f t="shared" si="472"/>
        <v>70158.656126482208</v>
      </c>
      <c r="AR505" s="536"/>
      <c r="AS505" s="226" t="s">
        <v>106</v>
      </c>
      <c r="AT505" s="121">
        <v>440</v>
      </c>
      <c r="AU505" s="130">
        <v>244</v>
      </c>
      <c r="AV505" s="130">
        <v>20433970</v>
      </c>
      <c r="AW505" s="131">
        <f t="shared" si="517"/>
        <v>0.11375291375291376</v>
      </c>
      <c r="AX505" s="131">
        <f t="shared" si="473"/>
        <v>0.55454545454545456</v>
      </c>
      <c r="AY505" s="130">
        <f t="shared" si="474"/>
        <v>83745.778688524588</v>
      </c>
      <c r="AZ505" s="536"/>
      <c r="BA505" s="226" t="s">
        <v>106</v>
      </c>
      <c r="BB505" s="121">
        <v>173</v>
      </c>
      <c r="BC505" s="130">
        <v>92</v>
      </c>
      <c r="BD505" s="130">
        <v>10282760</v>
      </c>
      <c r="BE505" s="131">
        <f t="shared" si="518"/>
        <v>9.8606645230439438E-2</v>
      </c>
      <c r="BF505" s="131">
        <f t="shared" si="475"/>
        <v>0.53179190751445082</v>
      </c>
      <c r="BG505" s="156">
        <f t="shared" si="476"/>
        <v>111769.13043478261</v>
      </c>
      <c r="BH505" s="536"/>
      <c r="BI505" s="226" t="s">
        <v>106</v>
      </c>
      <c r="BJ505" s="121">
        <f t="shared" si="477"/>
        <v>3714</v>
      </c>
      <c r="BK505" s="130">
        <f t="shared" si="461"/>
        <v>2335</v>
      </c>
      <c r="BL505" s="130">
        <f t="shared" si="462"/>
        <v>166127560</v>
      </c>
      <c r="BM505" s="131">
        <f t="shared" si="519"/>
        <v>0.11040189125295509</v>
      </c>
      <c r="BN505" s="131">
        <f t="shared" si="478"/>
        <v>0.62870220786214326</v>
      </c>
      <c r="BO505" s="130">
        <f t="shared" si="479"/>
        <v>71146.706638115633</v>
      </c>
      <c r="BP505" s="182"/>
    </row>
    <row r="506" spans="2:68" s="75" customFormat="1">
      <c r="B506" s="546"/>
      <c r="C506" s="549"/>
      <c r="D506" s="536"/>
      <c r="E506" s="226" t="s">
        <v>119</v>
      </c>
      <c r="F506" s="121">
        <v>3</v>
      </c>
      <c r="G506" s="130">
        <v>2</v>
      </c>
      <c r="H506" s="130">
        <v>216880</v>
      </c>
      <c r="I506" s="131">
        <f t="shared" si="512"/>
        <v>0.11764705882352941</v>
      </c>
      <c r="J506" s="131">
        <f t="shared" si="463"/>
        <v>0.66666666666666663</v>
      </c>
      <c r="K506" s="156">
        <f t="shared" si="464"/>
        <v>108440</v>
      </c>
      <c r="L506" s="536"/>
      <c r="M506" s="226" t="s">
        <v>119</v>
      </c>
      <c r="N506" s="121">
        <v>41</v>
      </c>
      <c r="O506" s="130">
        <v>32</v>
      </c>
      <c r="P506" s="130">
        <v>3353710</v>
      </c>
      <c r="Q506" s="131">
        <f t="shared" si="513"/>
        <v>0.21768707482993196</v>
      </c>
      <c r="R506" s="131">
        <f t="shared" si="465"/>
        <v>0.78048780487804881</v>
      </c>
      <c r="S506" s="125">
        <f t="shared" si="466"/>
        <v>104803.4375</v>
      </c>
      <c r="T506" s="536"/>
      <c r="U506" s="226" t="s">
        <v>119</v>
      </c>
      <c r="V506" s="121">
        <v>1429</v>
      </c>
      <c r="W506" s="130">
        <v>948</v>
      </c>
      <c r="X506" s="130">
        <v>65392910</v>
      </c>
      <c r="Y506" s="131">
        <f t="shared" si="514"/>
        <v>0.12650120096076861</v>
      </c>
      <c r="Z506" s="131">
        <f t="shared" si="467"/>
        <v>0.66340097970608813</v>
      </c>
      <c r="AA506" s="130">
        <f t="shared" si="468"/>
        <v>68979.862869198318</v>
      </c>
      <c r="AB506" s="536"/>
      <c r="AC506" s="226" t="s">
        <v>119</v>
      </c>
      <c r="AD506" s="121">
        <v>1542</v>
      </c>
      <c r="AE506" s="130">
        <v>1029</v>
      </c>
      <c r="AF506" s="130">
        <v>78342300</v>
      </c>
      <c r="AG506" s="131">
        <f t="shared" si="515"/>
        <v>0.16408866209535961</v>
      </c>
      <c r="AH506" s="131">
        <f t="shared" si="469"/>
        <v>0.66731517509727623</v>
      </c>
      <c r="AI506" s="125">
        <f t="shared" si="470"/>
        <v>76134.402332361511</v>
      </c>
      <c r="AJ506" s="536"/>
      <c r="AK506" s="226" t="s">
        <v>119</v>
      </c>
      <c r="AL506" s="121">
        <v>1153</v>
      </c>
      <c r="AM506" s="130">
        <v>714</v>
      </c>
      <c r="AN506" s="130">
        <v>57623080</v>
      </c>
      <c r="AO506" s="131">
        <f t="shared" si="516"/>
        <v>0.1723388848660391</v>
      </c>
      <c r="AP506" s="131">
        <f t="shared" si="471"/>
        <v>0.619254119687771</v>
      </c>
      <c r="AQ506" s="125">
        <f t="shared" si="472"/>
        <v>80704.593837535009</v>
      </c>
      <c r="AR506" s="536"/>
      <c r="AS506" s="226" t="s">
        <v>119</v>
      </c>
      <c r="AT506" s="121">
        <v>599</v>
      </c>
      <c r="AU506" s="130">
        <v>366</v>
      </c>
      <c r="AV506" s="130">
        <v>34298070</v>
      </c>
      <c r="AW506" s="131">
        <f t="shared" si="517"/>
        <v>0.17062937062937064</v>
      </c>
      <c r="AX506" s="131">
        <f t="shared" si="473"/>
        <v>0.61101836393989983</v>
      </c>
      <c r="AY506" s="130">
        <f t="shared" si="474"/>
        <v>93710.573770491799</v>
      </c>
      <c r="AZ506" s="536"/>
      <c r="BA506" s="226" t="s">
        <v>119</v>
      </c>
      <c r="BB506" s="121">
        <v>197</v>
      </c>
      <c r="BC506" s="130">
        <v>91</v>
      </c>
      <c r="BD506" s="130">
        <v>10380210</v>
      </c>
      <c r="BE506" s="131">
        <f t="shared" si="518"/>
        <v>9.7534833869239015E-2</v>
      </c>
      <c r="BF506" s="131">
        <f t="shared" si="475"/>
        <v>0.46192893401015228</v>
      </c>
      <c r="BG506" s="156">
        <f t="shared" si="476"/>
        <v>114068.24175824175</v>
      </c>
      <c r="BH506" s="536"/>
      <c r="BI506" s="226" t="s">
        <v>119</v>
      </c>
      <c r="BJ506" s="121">
        <f t="shared" si="477"/>
        <v>4964</v>
      </c>
      <c r="BK506" s="130">
        <f t="shared" si="461"/>
        <v>3182</v>
      </c>
      <c r="BL506" s="130">
        <f t="shared" si="462"/>
        <v>249607160</v>
      </c>
      <c r="BM506" s="131">
        <f t="shared" si="519"/>
        <v>0.15044917257683216</v>
      </c>
      <c r="BN506" s="131">
        <f t="shared" si="478"/>
        <v>0.64101531023368252</v>
      </c>
      <c r="BO506" s="130">
        <f t="shared" si="479"/>
        <v>78443.482086737902</v>
      </c>
      <c r="BP506" s="182"/>
    </row>
    <row r="507" spans="2:68" s="75" customFormat="1">
      <c r="B507" s="546"/>
      <c r="C507" s="549"/>
      <c r="D507" s="536"/>
      <c r="E507" s="226" t="s">
        <v>120</v>
      </c>
      <c r="F507" s="121">
        <v>1</v>
      </c>
      <c r="G507" s="130">
        <v>0</v>
      </c>
      <c r="H507" s="130">
        <v>0</v>
      </c>
      <c r="I507" s="131">
        <f t="shared" si="512"/>
        <v>0</v>
      </c>
      <c r="J507" s="131">
        <f t="shared" si="463"/>
        <v>0</v>
      </c>
      <c r="K507" s="156" t="str">
        <f t="shared" si="464"/>
        <v>-</v>
      </c>
      <c r="L507" s="536"/>
      <c r="M507" s="226" t="s">
        <v>120</v>
      </c>
      <c r="N507" s="121">
        <v>13</v>
      </c>
      <c r="O507" s="130">
        <v>8</v>
      </c>
      <c r="P507" s="130">
        <v>576320</v>
      </c>
      <c r="Q507" s="131">
        <f t="shared" si="513"/>
        <v>5.4421768707482991E-2</v>
      </c>
      <c r="R507" s="131">
        <f t="shared" si="465"/>
        <v>0.61538461538461542</v>
      </c>
      <c r="S507" s="125">
        <f t="shared" si="466"/>
        <v>72040</v>
      </c>
      <c r="T507" s="536"/>
      <c r="U507" s="226" t="s">
        <v>120</v>
      </c>
      <c r="V507" s="121">
        <v>594</v>
      </c>
      <c r="W507" s="130">
        <v>400</v>
      </c>
      <c r="X507" s="130">
        <v>26586470</v>
      </c>
      <c r="Y507" s="131">
        <f t="shared" si="514"/>
        <v>5.3376034160661862E-2</v>
      </c>
      <c r="Z507" s="131">
        <f t="shared" si="467"/>
        <v>0.67340067340067344</v>
      </c>
      <c r="AA507" s="130">
        <f t="shared" si="468"/>
        <v>66466.175000000003</v>
      </c>
      <c r="AB507" s="536"/>
      <c r="AC507" s="226" t="s">
        <v>120</v>
      </c>
      <c r="AD507" s="121">
        <v>619</v>
      </c>
      <c r="AE507" s="130">
        <v>410</v>
      </c>
      <c r="AF507" s="130">
        <v>29114130</v>
      </c>
      <c r="AG507" s="131">
        <f t="shared" si="515"/>
        <v>6.5380322117684575E-2</v>
      </c>
      <c r="AH507" s="131">
        <f t="shared" si="469"/>
        <v>0.66235864297253633</v>
      </c>
      <c r="AI507" s="125">
        <f t="shared" si="470"/>
        <v>71010.073170731703</v>
      </c>
      <c r="AJ507" s="536"/>
      <c r="AK507" s="226" t="s">
        <v>120</v>
      </c>
      <c r="AL507" s="121">
        <v>372</v>
      </c>
      <c r="AM507" s="130">
        <v>225</v>
      </c>
      <c r="AN507" s="130">
        <v>18053100</v>
      </c>
      <c r="AO507" s="131">
        <f t="shared" si="516"/>
        <v>5.4308472121650977E-2</v>
      </c>
      <c r="AP507" s="131">
        <f t="shared" si="471"/>
        <v>0.60483870967741937</v>
      </c>
      <c r="AQ507" s="125">
        <f t="shared" si="472"/>
        <v>80236</v>
      </c>
      <c r="AR507" s="536"/>
      <c r="AS507" s="226" t="s">
        <v>120</v>
      </c>
      <c r="AT507" s="121">
        <v>130</v>
      </c>
      <c r="AU507" s="130">
        <v>71</v>
      </c>
      <c r="AV507" s="130">
        <v>5853630</v>
      </c>
      <c r="AW507" s="131">
        <f t="shared" si="517"/>
        <v>3.3100233100233099E-2</v>
      </c>
      <c r="AX507" s="131">
        <f t="shared" si="473"/>
        <v>0.5461538461538461</v>
      </c>
      <c r="AY507" s="130">
        <f t="shared" si="474"/>
        <v>82445.492957746479</v>
      </c>
      <c r="AZ507" s="536"/>
      <c r="BA507" s="226" t="s">
        <v>120</v>
      </c>
      <c r="BB507" s="121">
        <v>48</v>
      </c>
      <c r="BC507" s="130">
        <v>24</v>
      </c>
      <c r="BD507" s="130">
        <v>2116550</v>
      </c>
      <c r="BE507" s="131">
        <f t="shared" si="518"/>
        <v>2.5723472668810289E-2</v>
      </c>
      <c r="BF507" s="131">
        <f t="shared" si="475"/>
        <v>0.5</v>
      </c>
      <c r="BG507" s="156">
        <f t="shared" si="476"/>
        <v>88189.583333333328</v>
      </c>
      <c r="BH507" s="536"/>
      <c r="BI507" s="226" t="s">
        <v>120</v>
      </c>
      <c r="BJ507" s="121">
        <f t="shared" si="477"/>
        <v>1777</v>
      </c>
      <c r="BK507" s="130">
        <f t="shared" si="461"/>
        <v>1138</v>
      </c>
      <c r="BL507" s="130">
        <f t="shared" si="462"/>
        <v>82300200</v>
      </c>
      <c r="BM507" s="131">
        <f t="shared" si="519"/>
        <v>5.3806146572104016E-2</v>
      </c>
      <c r="BN507" s="131">
        <f t="shared" si="478"/>
        <v>0.64040517726505342</v>
      </c>
      <c r="BO507" s="130">
        <f t="shared" si="479"/>
        <v>72320.035149384887</v>
      </c>
      <c r="BP507" s="182"/>
    </row>
    <row r="508" spans="2:68" s="75" customFormat="1">
      <c r="B508" s="546"/>
      <c r="C508" s="549"/>
      <c r="D508" s="536"/>
      <c r="E508" s="226" t="s">
        <v>121</v>
      </c>
      <c r="F508" s="121">
        <v>1</v>
      </c>
      <c r="G508" s="130">
        <v>0</v>
      </c>
      <c r="H508" s="130">
        <v>0</v>
      </c>
      <c r="I508" s="131">
        <f t="shared" si="512"/>
        <v>0</v>
      </c>
      <c r="J508" s="131">
        <f t="shared" si="463"/>
        <v>0</v>
      </c>
      <c r="K508" s="156" t="str">
        <f t="shared" si="464"/>
        <v>-</v>
      </c>
      <c r="L508" s="536"/>
      <c r="M508" s="226" t="s">
        <v>121</v>
      </c>
      <c r="N508" s="121">
        <v>22</v>
      </c>
      <c r="O508" s="130">
        <v>12</v>
      </c>
      <c r="P508" s="130">
        <v>703690</v>
      </c>
      <c r="Q508" s="131">
        <f t="shared" si="513"/>
        <v>8.1632653061224483E-2</v>
      </c>
      <c r="R508" s="131">
        <f t="shared" si="465"/>
        <v>0.54545454545454541</v>
      </c>
      <c r="S508" s="125">
        <f t="shared" si="466"/>
        <v>58640.833333333336</v>
      </c>
      <c r="T508" s="536"/>
      <c r="U508" s="226" t="s">
        <v>121</v>
      </c>
      <c r="V508" s="121">
        <v>383</v>
      </c>
      <c r="W508" s="130">
        <v>241</v>
      </c>
      <c r="X508" s="130">
        <v>15521780</v>
      </c>
      <c r="Y508" s="131">
        <f t="shared" si="514"/>
        <v>3.2159060581798772E-2</v>
      </c>
      <c r="Z508" s="131">
        <f t="shared" si="467"/>
        <v>0.62924281984334207</v>
      </c>
      <c r="AA508" s="130">
        <f t="shared" si="468"/>
        <v>64405.726141078841</v>
      </c>
      <c r="AB508" s="536"/>
      <c r="AC508" s="226" t="s">
        <v>121</v>
      </c>
      <c r="AD508" s="121">
        <v>465</v>
      </c>
      <c r="AE508" s="130">
        <v>284</v>
      </c>
      <c r="AF508" s="130">
        <v>21950080</v>
      </c>
      <c r="AG508" s="131">
        <f t="shared" si="515"/>
        <v>4.5287832881518102E-2</v>
      </c>
      <c r="AH508" s="131">
        <f t="shared" si="469"/>
        <v>0.61075268817204298</v>
      </c>
      <c r="AI508" s="125">
        <f t="shared" si="470"/>
        <v>77289.014084507042</v>
      </c>
      <c r="AJ508" s="536"/>
      <c r="AK508" s="226" t="s">
        <v>121</v>
      </c>
      <c r="AL508" s="121">
        <v>421</v>
      </c>
      <c r="AM508" s="130">
        <v>223</v>
      </c>
      <c r="AN508" s="130">
        <v>17167720</v>
      </c>
      <c r="AO508" s="131">
        <f t="shared" si="516"/>
        <v>5.3825730147236302E-2</v>
      </c>
      <c r="AP508" s="131">
        <f t="shared" si="471"/>
        <v>0.52969121140142517</v>
      </c>
      <c r="AQ508" s="125">
        <f t="shared" si="472"/>
        <v>76985.291479820633</v>
      </c>
      <c r="AR508" s="536"/>
      <c r="AS508" s="226" t="s">
        <v>121</v>
      </c>
      <c r="AT508" s="121">
        <v>256</v>
      </c>
      <c r="AU508" s="130">
        <v>139</v>
      </c>
      <c r="AV508" s="130">
        <v>11076980</v>
      </c>
      <c r="AW508" s="131">
        <f t="shared" si="517"/>
        <v>6.4801864801864797E-2</v>
      </c>
      <c r="AX508" s="131">
        <f t="shared" si="473"/>
        <v>0.54296875</v>
      </c>
      <c r="AY508" s="130">
        <f t="shared" si="474"/>
        <v>79690.503597122297</v>
      </c>
      <c r="AZ508" s="536"/>
      <c r="BA508" s="226" t="s">
        <v>121</v>
      </c>
      <c r="BB508" s="121">
        <v>133</v>
      </c>
      <c r="BC508" s="130">
        <v>71</v>
      </c>
      <c r="BD508" s="130">
        <v>8753970</v>
      </c>
      <c r="BE508" s="131">
        <f t="shared" si="518"/>
        <v>7.6098606645230438E-2</v>
      </c>
      <c r="BF508" s="131">
        <f t="shared" si="475"/>
        <v>0.53383458646616544</v>
      </c>
      <c r="BG508" s="156">
        <f t="shared" si="476"/>
        <v>123295.35211267606</v>
      </c>
      <c r="BH508" s="536"/>
      <c r="BI508" s="226" t="s">
        <v>121</v>
      </c>
      <c r="BJ508" s="121">
        <f t="shared" si="477"/>
        <v>1681</v>
      </c>
      <c r="BK508" s="130">
        <f t="shared" si="461"/>
        <v>970</v>
      </c>
      <c r="BL508" s="130">
        <f t="shared" si="462"/>
        <v>75174220</v>
      </c>
      <c r="BM508" s="131">
        <f t="shared" si="519"/>
        <v>4.5862884160756498E-2</v>
      </c>
      <c r="BN508" s="131">
        <f t="shared" si="478"/>
        <v>0.5770374776918501</v>
      </c>
      <c r="BO508" s="130">
        <f t="shared" si="479"/>
        <v>77499.195876288664</v>
      </c>
      <c r="BP508" s="182"/>
    </row>
    <row r="509" spans="2:68" s="75" customFormat="1">
      <c r="B509" s="546"/>
      <c r="C509" s="549"/>
      <c r="D509" s="536"/>
      <c r="E509" s="226" t="s">
        <v>122</v>
      </c>
      <c r="F509" s="121">
        <v>3</v>
      </c>
      <c r="G509" s="130">
        <v>2</v>
      </c>
      <c r="H509" s="130">
        <v>51400</v>
      </c>
      <c r="I509" s="131">
        <f t="shared" si="512"/>
        <v>0.11764705882352941</v>
      </c>
      <c r="J509" s="131">
        <f t="shared" si="463"/>
        <v>0.66666666666666663</v>
      </c>
      <c r="K509" s="156">
        <f t="shared" si="464"/>
        <v>25700</v>
      </c>
      <c r="L509" s="536"/>
      <c r="M509" s="226" t="s">
        <v>122</v>
      </c>
      <c r="N509" s="121">
        <v>15</v>
      </c>
      <c r="O509" s="130">
        <v>11</v>
      </c>
      <c r="P509" s="130">
        <v>1137350</v>
      </c>
      <c r="Q509" s="131">
        <f t="shared" si="513"/>
        <v>7.4829931972789115E-2</v>
      </c>
      <c r="R509" s="131">
        <f t="shared" si="465"/>
        <v>0.73333333333333328</v>
      </c>
      <c r="S509" s="125">
        <f t="shared" si="466"/>
        <v>103395.45454545454</v>
      </c>
      <c r="T509" s="536"/>
      <c r="U509" s="226" t="s">
        <v>122</v>
      </c>
      <c r="V509" s="121">
        <v>330</v>
      </c>
      <c r="W509" s="130">
        <v>229</v>
      </c>
      <c r="X509" s="130">
        <v>14887390</v>
      </c>
      <c r="Y509" s="131">
        <f t="shared" si="514"/>
        <v>3.0557779556978918E-2</v>
      </c>
      <c r="Z509" s="131">
        <f t="shared" si="467"/>
        <v>0.69393939393939397</v>
      </c>
      <c r="AA509" s="130">
        <f t="shared" si="468"/>
        <v>65010.436681222709</v>
      </c>
      <c r="AB509" s="536"/>
      <c r="AC509" s="226" t="s">
        <v>122</v>
      </c>
      <c r="AD509" s="121">
        <v>380</v>
      </c>
      <c r="AE509" s="130">
        <v>258</v>
      </c>
      <c r="AF509" s="130">
        <v>21601300</v>
      </c>
      <c r="AG509" s="131">
        <f t="shared" si="515"/>
        <v>4.1141763674055178E-2</v>
      </c>
      <c r="AH509" s="131">
        <f t="shared" si="469"/>
        <v>0.67894736842105263</v>
      </c>
      <c r="AI509" s="125">
        <f t="shared" si="470"/>
        <v>83725.968992248061</v>
      </c>
      <c r="AJ509" s="536"/>
      <c r="AK509" s="226" t="s">
        <v>122</v>
      </c>
      <c r="AL509" s="121">
        <v>303</v>
      </c>
      <c r="AM509" s="130">
        <v>178</v>
      </c>
      <c r="AN509" s="130">
        <v>15593030</v>
      </c>
      <c r="AO509" s="131">
        <f t="shared" si="516"/>
        <v>4.2964035722906108E-2</v>
      </c>
      <c r="AP509" s="131">
        <f t="shared" si="471"/>
        <v>0.58745874587458746</v>
      </c>
      <c r="AQ509" s="125">
        <f t="shared" si="472"/>
        <v>87601.292134831456</v>
      </c>
      <c r="AR509" s="536"/>
      <c r="AS509" s="226" t="s">
        <v>122</v>
      </c>
      <c r="AT509" s="121">
        <v>142</v>
      </c>
      <c r="AU509" s="130">
        <v>82</v>
      </c>
      <c r="AV509" s="130">
        <v>9413850</v>
      </c>
      <c r="AW509" s="131">
        <f t="shared" si="517"/>
        <v>3.822843822843823E-2</v>
      </c>
      <c r="AX509" s="131">
        <f t="shared" si="473"/>
        <v>0.57746478873239437</v>
      </c>
      <c r="AY509" s="130">
        <f t="shared" si="474"/>
        <v>114803.04878048781</v>
      </c>
      <c r="AZ509" s="536"/>
      <c r="BA509" s="226" t="s">
        <v>122</v>
      </c>
      <c r="BB509" s="121">
        <v>59</v>
      </c>
      <c r="BC509" s="130">
        <v>37</v>
      </c>
      <c r="BD509" s="130">
        <v>4600660</v>
      </c>
      <c r="BE509" s="131">
        <f t="shared" si="518"/>
        <v>3.965702036441586E-2</v>
      </c>
      <c r="BF509" s="131">
        <f t="shared" si="475"/>
        <v>0.6271186440677966</v>
      </c>
      <c r="BG509" s="156">
        <f t="shared" si="476"/>
        <v>124342.16216216216</v>
      </c>
      <c r="BH509" s="536"/>
      <c r="BI509" s="226" t="s">
        <v>122</v>
      </c>
      <c r="BJ509" s="121">
        <f t="shared" si="477"/>
        <v>1232</v>
      </c>
      <c r="BK509" s="130">
        <f t="shared" si="461"/>
        <v>797</v>
      </c>
      <c r="BL509" s="130">
        <f t="shared" si="462"/>
        <v>67284980</v>
      </c>
      <c r="BM509" s="131">
        <f t="shared" si="519"/>
        <v>3.7683215130023644E-2</v>
      </c>
      <c r="BN509" s="131">
        <f t="shared" si="478"/>
        <v>0.64691558441558439</v>
      </c>
      <c r="BO509" s="130">
        <f t="shared" si="479"/>
        <v>84422.810539523212</v>
      </c>
      <c r="BP509" s="182"/>
    </row>
    <row r="510" spans="2:68" s="75" customFormat="1">
      <c r="B510" s="546"/>
      <c r="C510" s="549"/>
      <c r="D510" s="536"/>
      <c r="E510" s="226" t="s">
        <v>123</v>
      </c>
      <c r="F510" s="121">
        <v>3</v>
      </c>
      <c r="G510" s="130">
        <v>3</v>
      </c>
      <c r="H510" s="130">
        <v>145390</v>
      </c>
      <c r="I510" s="131">
        <f t="shared" si="512"/>
        <v>0.17647058823529413</v>
      </c>
      <c r="J510" s="131">
        <f t="shared" si="463"/>
        <v>1</v>
      </c>
      <c r="K510" s="156">
        <f t="shared" si="464"/>
        <v>48463.333333333336</v>
      </c>
      <c r="L510" s="536"/>
      <c r="M510" s="226" t="s">
        <v>123</v>
      </c>
      <c r="N510" s="121">
        <v>43</v>
      </c>
      <c r="O510" s="130">
        <v>33</v>
      </c>
      <c r="P510" s="130">
        <v>3221170</v>
      </c>
      <c r="Q510" s="131">
        <f t="shared" si="513"/>
        <v>0.22448979591836735</v>
      </c>
      <c r="R510" s="131">
        <f t="shared" si="465"/>
        <v>0.76744186046511631</v>
      </c>
      <c r="S510" s="125">
        <f t="shared" si="466"/>
        <v>97611.212121212127</v>
      </c>
      <c r="T510" s="536"/>
      <c r="U510" s="226" t="s">
        <v>123</v>
      </c>
      <c r="V510" s="121">
        <v>2834</v>
      </c>
      <c r="W510" s="130">
        <v>1985</v>
      </c>
      <c r="X510" s="130">
        <v>128601650</v>
      </c>
      <c r="Y510" s="131">
        <f t="shared" si="514"/>
        <v>0.2648785695222845</v>
      </c>
      <c r="Z510" s="131">
        <f t="shared" si="467"/>
        <v>0.70042342978122796</v>
      </c>
      <c r="AA510" s="130">
        <f t="shared" si="468"/>
        <v>64786.725440806047</v>
      </c>
      <c r="AB510" s="536"/>
      <c r="AC510" s="226" t="s">
        <v>123</v>
      </c>
      <c r="AD510" s="121">
        <v>2601</v>
      </c>
      <c r="AE510" s="130">
        <v>1777</v>
      </c>
      <c r="AF510" s="130">
        <v>127521220</v>
      </c>
      <c r="AG510" s="131">
        <f t="shared" si="515"/>
        <v>0.28336788391006218</v>
      </c>
      <c r="AH510" s="131">
        <f t="shared" si="469"/>
        <v>0.68319876970395998</v>
      </c>
      <c r="AI510" s="125">
        <f t="shared" si="470"/>
        <v>71762.082160945414</v>
      </c>
      <c r="AJ510" s="536"/>
      <c r="AK510" s="226" t="s">
        <v>123</v>
      </c>
      <c r="AL510" s="121">
        <v>1519</v>
      </c>
      <c r="AM510" s="130">
        <v>930</v>
      </c>
      <c r="AN510" s="130">
        <v>72047780</v>
      </c>
      <c r="AO510" s="131">
        <f t="shared" si="516"/>
        <v>0.22447501810282405</v>
      </c>
      <c r="AP510" s="131">
        <f t="shared" si="471"/>
        <v>0.61224489795918369</v>
      </c>
      <c r="AQ510" s="125">
        <f t="shared" si="472"/>
        <v>77470.731182795702</v>
      </c>
      <c r="AR510" s="536"/>
      <c r="AS510" s="226" t="s">
        <v>123</v>
      </c>
      <c r="AT510" s="121">
        <v>674</v>
      </c>
      <c r="AU510" s="130">
        <v>369</v>
      </c>
      <c r="AV510" s="130">
        <v>29613520</v>
      </c>
      <c r="AW510" s="131">
        <f t="shared" si="517"/>
        <v>0.17202797202797201</v>
      </c>
      <c r="AX510" s="131">
        <f t="shared" si="473"/>
        <v>0.54747774480712164</v>
      </c>
      <c r="AY510" s="130">
        <f t="shared" si="474"/>
        <v>80253.441734417342</v>
      </c>
      <c r="AZ510" s="536"/>
      <c r="BA510" s="226" t="s">
        <v>123</v>
      </c>
      <c r="BB510" s="121">
        <v>187</v>
      </c>
      <c r="BC510" s="130">
        <v>97</v>
      </c>
      <c r="BD510" s="130">
        <v>8678210</v>
      </c>
      <c r="BE510" s="131">
        <f t="shared" si="518"/>
        <v>0.10396570203644159</v>
      </c>
      <c r="BF510" s="131">
        <f t="shared" si="475"/>
        <v>0.51871657754010692</v>
      </c>
      <c r="BG510" s="156">
        <f t="shared" si="476"/>
        <v>89466.082474226801</v>
      </c>
      <c r="BH510" s="536"/>
      <c r="BI510" s="226" t="s">
        <v>123</v>
      </c>
      <c r="BJ510" s="121">
        <f t="shared" si="477"/>
        <v>7861</v>
      </c>
      <c r="BK510" s="130">
        <f t="shared" si="461"/>
        <v>5194</v>
      </c>
      <c r="BL510" s="130">
        <f t="shared" si="462"/>
        <v>369828940</v>
      </c>
      <c r="BM510" s="131">
        <f t="shared" si="519"/>
        <v>0.24557919621749408</v>
      </c>
      <c r="BN510" s="131">
        <f t="shared" si="478"/>
        <v>0.66073018699910957</v>
      </c>
      <c r="BO510" s="130">
        <f t="shared" si="479"/>
        <v>71203.107431651908</v>
      </c>
      <c r="BP510" s="182"/>
    </row>
    <row r="511" spans="2:68" s="75" customFormat="1">
      <c r="B511" s="546"/>
      <c r="C511" s="549"/>
      <c r="D511" s="536"/>
      <c r="E511" s="226" t="s">
        <v>124</v>
      </c>
      <c r="F511" s="121">
        <v>4</v>
      </c>
      <c r="G511" s="130">
        <v>4</v>
      </c>
      <c r="H511" s="130">
        <v>390810</v>
      </c>
      <c r="I511" s="131">
        <f t="shared" si="512"/>
        <v>0.23529411764705882</v>
      </c>
      <c r="J511" s="131">
        <f t="shared" si="463"/>
        <v>1</v>
      </c>
      <c r="K511" s="156">
        <f t="shared" si="464"/>
        <v>97702.5</v>
      </c>
      <c r="L511" s="536"/>
      <c r="M511" s="226" t="s">
        <v>124</v>
      </c>
      <c r="N511" s="121">
        <v>16</v>
      </c>
      <c r="O511" s="130">
        <v>10</v>
      </c>
      <c r="P511" s="130">
        <v>1129810</v>
      </c>
      <c r="Q511" s="131">
        <f t="shared" si="513"/>
        <v>6.8027210884353748E-2</v>
      </c>
      <c r="R511" s="131">
        <f t="shared" si="465"/>
        <v>0.625</v>
      </c>
      <c r="S511" s="125">
        <f t="shared" si="466"/>
        <v>112981</v>
      </c>
      <c r="T511" s="536"/>
      <c r="U511" s="226" t="s">
        <v>124</v>
      </c>
      <c r="V511" s="121">
        <v>471</v>
      </c>
      <c r="W511" s="130">
        <v>303</v>
      </c>
      <c r="X511" s="130">
        <v>20967090</v>
      </c>
      <c r="Y511" s="131">
        <f t="shared" si="514"/>
        <v>4.0432345876701359E-2</v>
      </c>
      <c r="Z511" s="131">
        <f t="shared" si="467"/>
        <v>0.64331210191082799</v>
      </c>
      <c r="AA511" s="130">
        <f t="shared" si="468"/>
        <v>69198.316831683172</v>
      </c>
      <c r="AB511" s="536"/>
      <c r="AC511" s="226" t="s">
        <v>124</v>
      </c>
      <c r="AD511" s="121">
        <v>549</v>
      </c>
      <c r="AE511" s="130">
        <v>355</v>
      </c>
      <c r="AF511" s="130">
        <v>29051810</v>
      </c>
      <c r="AG511" s="131">
        <f t="shared" si="515"/>
        <v>5.6609791101897622E-2</v>
      </c>
      <c r="AH511" s="131">
        <f t="shared" si="469"/>
        <v>0.6466302367941712</v>
      </c>
      <c r="AI511" s="125">
        <f t="shared" si="470"/>
        <v>81836.084507042251</v>
      </c>
      <c r="AJ511" s="536"/>
      <c r="AK511" s="226" t="s">
        <v>124</v>
      </c>
      <c r="AL511" s="121">
        <v>470</v>
      </c>
      <c r="AM511" s="130">
        <v>284</v>
      </c>
      <c r="AN511" s="130">
        <v>26150890</v>
      </c>
      <c r="AO511" s="131">
        <f t="shared" si="516"/>
        <v>6.8549360366883902E-2</v>
      </c>
      <c r="AP511" s="131">
        <f t="shared" si="471"/>
        <v>0.60425531914893615</v>
      </c>
      <c r="AQ511" s="125">
        <f t="shared" si="472"/>
        <v>92080.598591549293</v>
      </c>
      <c r="AR511" s="536"/>
      <c r="AS511" s="226" t="s">
        <v>124</v>
      </c>
      <c r="AT511" s="121">
        <v>321</v>
      </c>
      <c r="AU511" s="130">
        <v>190</v>
      </c>
      <c r="AV511" s="130">
        <v>16233580</v>
      </c>
      <c r="AW511" s="131">
        <f t="shared" si="517"/>
        <v>8.8578088578088576E-2</v>
      </c>
      <c r="AX511" s="131">
        <f t="shared" si="473"/>
        <v>0.59190031152647971</v>
      </c>
      <c r="AY511" s="130">
        <f t="shared" si="474"/>
        <v>85439.894736842107</v>
      </c>
      <c r="AZ511" s="536"/>
      <c r="BA511" s="226" t="s">
        <v>124</v>
      </c>
      <c r="BB511" s="121">
        <v>160</v>
      </c>
      <c r="BC511" s="130">
        <v>91</v>
      </c>
      <c r="BD511" s="130">
        <v>11471970</v>
      </c>
      <c r="BE511" s="131">
        <f t="shared" si="518"/>
        <v>9.7534833869239015E-2</v>
      </c>
      <c r="BF511" s="131">
        <f t="shared" si="475"/>
        <v>0.56874999999999998</v>
      </c>
      <c r="BG511" s="156">
        <f t="shared" si="476"/>
        <v>126065.6043956044</v>
      </c>
      <c r="BH511" s="536"/>
      <c r="BI511" s="226" t="s">
        <v>124</v>
      </c>
      <c r="BJ511" s="121">
        <f t="shared" si="477"/>
        <v>1991</v>
      </c>
      <c r="BK511" s="130">
        <f t="shared" si="461"/>
        <v>1237</v>
      </c>
      <c r="BL511" s="130">
        <f t="shared" si="462"/>
        <v>105395960</v>
      </c>
      <c r="BM511" s="131">
        <f t="shared" si="519"/>
        <v>5.8486997635933805E-2</v>
      </c>
      <c r="BN511" s="131">
        <f t="shared" si="478"/>
        <v>0.62129583124058263</v>
      </c>
      <c r="BO511" s="130">
        <f t="shared" si="479"/>
        <v>85202.877930476956</v>
      </c>
      <c r="BP511" s="182"/>
    </row>
    <row r="512" spans="2:68" s="75" customFormat="1">
      <c r="B512" s="546"/>
      <c r="C512" s="549"/>
      <c r="D512" s="536"/>
      <c r="E512" s="223" t="s">
        <v>117</v>
      </c>
      <c r="F512" s="121">
        <v>2</v>
      </c>
      <c r="G512" s="130">
        <v>2</v>
      </c>
      <c r="H512" s="130">
        <v>238010</v>
      </c>
      <c r="I512" s="131">
        <f t="shared" si="512"/>
        <v>0.11764705882352941</v>
      </c>
      <c r="J512" s="131">
        <f t="shared" si="463"/>
        <v>1</v>
      </c>
      <c r="K512" s="156">
        <f t="shared" si="464"/>
        <v>119005</v>
      </c>
      <c r="L512" s="536"/>
      <c r="M512" s="227" t="s">
        <v>117</v>
      </c>
      <c r="N512" s="121">
        <v>14</v>
      </c>
      <c r="O512" s="130">
        <v>8</v>
      </c>
      <c r="P512" s="130">
        <v>1328670</v>
      </c>
      <c r="Q512" s="131">
        <f t="shared" si="513"/>
        <v>5.4421768707482991E-2</v>
      </c>
      <c r="R512" s="131">
        <f t="shared" si="465"/>
        <v>0.5714285714285714</v>
      </c>
      <c r="S512" s="125">
        <f t="shared" si="466"/>
        <v>166083.75</v>
      </c>
      <c r="T512" s="536"/>
      <c r="U512" s="227" t="s">
        <v>117</v>
      </c>
      <c r="V512" s="121">
        <v>689</v>
      </c>
      <c r="W512" s="130">
        <v>407</v>
      </c>
      <c r="X512" s="130">
        <v>22980170</v>
      </c>
      <c r="Y512" s="131">
        <f t="shared" si="514"/>
        <v>5.4310114758473443E-2</v>
      </c>
      <c r="Z512" s="131">
        <f t="shared" si="467"/>
        <v>0.59071117561683595</v>
      </c>
      <c r="AA512" s="130">
        <f t="shared" si="468"/>
        <v>56462.334152334151</v>
      </c>
      <c r="AB512" s="536"/>
      <c r="AC512" s="227" t="s">
        <v>117</v>
      </c>
      <c r="AD512" s="121">
        <v>426</v>
      </c>
      <c r="AE512" s="130">
        <v>238</v>
      </c>
      <c r="AF512" s="130">
        <v>15714860</v>
      </c>
      <c r="AG512" s="131">
        <f t="shared" si="515"/>
        <v>3.7952479668314464E-2</v>
      </c>
      <c r="AH512" s="131">
        <f t="shared" si="469"/>
        <v>0.55868544600938963</v>
      </c>
      <c r="AI512" s="125">
        <f t="shared" si="470"/>
        <v>66028.823529411762</v>
      </c>
      <c r="AJ512" s="536"/>
      <c r="AK512" s="227" t="s">
        <v>117</v>
      </c>
      <c r="AL512" s="121">
        <v>203</v>
      </c>
      <c r="AM512" s="130">
        <v>93</v>
      </c>
      <c r="AN512" s="130">
        <v>6676120</v>
      </c>
      <c r="AO512" s="131">
        <f t="shared" si="516"/>
        <v>2.2447501810282405E-2</v>
      </c>
      <c r="AP512" s="131">
        <f t="shared" si="471"/>
        <v>0.45812807881773399</v>
      </c>
      <c r="AQ512" s="125">
        <f t="shared" si="472"/>
        <v>71786.236559139783</v>
      </c>
      <c r="AR512" s="536"/>
      <c r="AS512" s="227" t="s">
        <v>117</v>
      </c>
      <c r="AT512" s="121">
        <v>120</v>
      </c>
      <c r="AU512" s="130">
        <v>51</v>
      </c>
      <c r="AV512" s="130">
        <v>6212740</v>
      </c>
      <c r="AW512" s="131">
        <f t="shared" si="517"/>
        <v>2.3776223776223775E-2</v>
      </c>
      <c r="AX512" s="131">
        <f t="shared" si="473"/>
        <v>0.42499999999999999</v>
      </c>
      <c r="AY512" s="130">
        <f t="shared" si="474"/>
        <v>121818.43137254902</v>
      </c>
      <c r="AZ512" s="536"/>
      <c r="BA512" s="227" t="s">
        <v>117</v>
      </c>
      <c r="BB512" s="121">
        <v>68</v>
      </c>
      <c r="BC512" s="130">
        <v>30</v>
      </c>
      <c r="BD512" s="130">
        <v>3566320</v>
      </c>
      <c r="BE512" s="131">
        <f t="shared" si="518"/>
        <v>3.215434083601286E-2</v>
      </c>
      <c r="BF512" s="131">
        <f t="shared" si="475"/>
        <v>0.44117647058823528</v>
      </c>
      <c r="BG512" s="156">
        <f t="shared" si="476"/>
        <v>118877.33333333333</v>
      </c>
      <c r="BH512" s="536"/>
      <c r="BI512" s="227" t="s">
        <v>117</v>
      </c>
      <c r="BJ512" s="121">
        <f t="shared" si="477"/>
        <v>1522</v>
      </c>
      <c r="BK512" s="130">
        <f t="shared" si="461"/>
        <v>829</v>
      </c>
      <c r="BL512" s="130">
        <f t="shared" si="462"/>
        <v>56716890</v>
      </c>
      <c r="BM512" s="131">
        <f t="shared" si="519"/>
        <v>3.9196217494089837E-2</v>
      </c>
      <c r="BN512" s="131">
        <f t="shared" si="478"/>
        <v>0.5446780551905388</v>
      </c>
      <c r="BO512" s="130">
        <f t="shared" si="479"/>
        <v>68416.031363088056</v>
      </c>
      <c r="BP512" s="182"/>
    </row>
    <row r="513" spans="2:68" s="75" customFormat="1">
      <c r="B513" s="546">
        <v>47</v>
      </c>
      <c r="C513" s="548" t="s">
        <v>13</v>
      </c>
      <c r="D513" s="540">
        <f>BS54</f>
        <v>16</v>
      </c>
      <c r="E513" s="224" t="s">
        <v>104</v>
      </c>
      <c r="F513" s="120">
        <v>10</v>
      </c>
      <c r="G513" s="128">
        <v>5</v>
      </c>
      <c r="H513" s="128">
        <v>1131200</v>
      </c>
      <c r="I513" s="129">
        <f>IFERROR(G513/$D$513,"-")</f>
        <v>0.3125</v>
      </c>
      <c r="J513" s="129">
        <f t="shared" si="463"/>
        <v>0.5</v>
      </c>
      <c r="K513" s="155">
        <f t="shared" si="464"/>
        <v>226240</v>
      </c>
      <c r="L513" s="540">
        <f>BT54</f>
        <v>135</v>
      </c>
      <c r="M513" s="224" t="s">
        <v>104</v>
      </c>
      <c r="N513" s="120">
        <v>70</v>
      </c>
      <c r="O513" s="128">
        <v>44</v>
      </c>
      <c r="P513" s="128">
        <v>3862400</v>
      </c>
      <c r="Q513" s="129">
        <f>IFERROR(O513/$L$513,"-")</f>
        <v>0.32592592592592595</v>
      </c>
      <c r="R513" s="129">
        <f t="shared" si="465"/>
        <v>0.62857142857142856</v>
      </c>
      <c r="S513" s="124">
        <f t="shared" si="466"/>
        <v>87781.818181818177</v>
      </c>
      <c r="T513" s="540">
        <f>BU54</f>
        <v>15833</v>
      </c>
      <c r="U513" s="224" t="s">
        <v>104</v>
      </c>
      <c r="V513" s="120">
        <v>7457</v>
      </c>
      <c r="W513" s="128">
        <v>4577</v>
      </c>
      <c r="X513" s="128">
        <v>298276330</v>
      </c>
      <c r="Y513" s="129">
        <f>IFERROR(W513/$T$513,"-")</f>
        <v>0.28907977010042318</v>
      </c>
      <c r="Z513" s="129">
        <f t="shared" si="467"/>
        <v>0.61378570470698668</v>
      </c>
      <c r="AA513" s="128">
        <f t="shared" si="468"/>
        <v>65168.523050032774</v>
      </c>
      <c r="AB513" s="540">
        <f>BV54</f>
        <v>14005</v>
      </c>
      <c r="AC513" s="224" t="s">
        <v>104</v>
      </c>
      <c r="AD513" s="120">
        <v>7471</v>
      </c>
      <c r="AE513" s="128">
        <v>4680</v>
      </c>
      <c r="AF513" s="128">
        <v>342439190</v>
      </c>
      <c r="AG513" s="129">
        <f>IFERROR(AE513/$AB$513,"-")</f>
        <v>0.3341663691538736</v>
      </c>
      <c r="AH513" s="129">
        <f t="shared" si="469"/>
        <v>0.62642216570740195</v>
      </c>
      <c r="AI513" s="124">
        <f t="shared" si="470"/>
        <v>73170.767094017094</v>
      </c>
      <c r="AJ513" s="540">
        <f>BW54</f>
        <v>8084</v>
      </c>
      <c r="AK513" s="224" t="s">
        <v>104</v>
      </c>
      <c r="AL513" s="120">
        <v>4369</v>
      </c>
      <c r="AM513" s="128">
        <v>2541</v>
      </c>
      <c r="AN513" s="128">
        <v>191592360</v>
      </c>
      <c r="AO513" s="129">
        <f>IFERROR(AM513/$AJ$513,"-")</f>
        <v>0.31432459178624444</v>
      </c>
      <c r="AP513" s="129">
        <f t="shared" si="471"/>
        <v>0.58159761959258416</v>
      </c>
      <c r="AQ513" s="124">
        <f t="shared" si="472"/>
        <v>75400.377804014162</v>
      </c>
      <c r="AR513" s="540">
        <f>BX54</f>
        <v>3658</v>
      </c>
      <c r="AS513" s="224" t="s">
        <v>104</v>
      </c>
      <c r="AT513" s="120">
        <v>1766</v>
      </c>
      <c r="AU513" s="128">
        <v>935</v>
      </c>
      <c r="AV513" s="128">
        <v>71970830</v>
      </c>
      <c r="AW513" s="129">
        <f>IFERROR(AU513/$AR$513,"-")</f>
        <v>0.25560415527610714</v>
      </c>
      <c r="AX513" s="129">
        <f t="shared" si="473"/>
        <v>0.529445073612684</v>
      </c>
      <c r="AY513" s="128">
        <f t="shared" si="474"/>
        <v>76974.149732620324</v>
      </c>
      <c r="AZ513" s="540">
        <f>BY54</f>
        <v>1308</v>
      </c>
      <c r="BA513" s="224" t="s">
        <v>104</v>
      </c>
      <c r="BB513" s="120">
        <v>507</v>
      </c>
      <c r="BC513" s="128">
        <v>262</v>
      </c>
      <c r="BD513" s="128">
        <v>20638710</v>
      </c>
      <c r="BE513" s="129">
        <f>IFERROR(BC513/$AZ$513,"-")</f>
        <v>0.20030581039755352</v>
      </c>
      <c r="BF513" s="129">
        <f t="shared" si="475"/>
        <v>0.5167652859960552</v>
      </c>
      <c r="BG513" s="155">
        <f t="shared" si="476"/>
        <v>78773.70229007634</v>
      </c>
      <c r="BH513" s="540">
        <f>BZ54</f>
        <v>43039</v>
      </c>
      <c r="BI513" s="224" t="s">
        <v>104</v>
      </c>
      <c r="BJ513" s="120">
        <f t="shared" si="477"/>
        <v>21650</v>
      </c>
      <c r="BK513" s="128">
        <f t="shared" si="461"/>
        <v>13044</v>
      </c>
      <c r="BL513" s="128">
        <f t="shared" si="462"/>
        <v>929911020</v>
      </c>
      <c r="BM513" s="129">
        <f>IFERROR(BK513/$BH$513,"-")</f>
        <v>0.30307395617927924</v>
      </c>
      <c r="BN513" s="129">
        <f t="shared" si="478"/>
        <v>0.60249422632794458</v>
      </c>
      <c r="BO513" s="128">
        <f t="shared" si="479"/>
        <v>71290.326586936528</v>
      </c>
      <c r="BP513" s="182"/>
    </row>
    <row r="514" spans="2:68" s="75" customFormat="1">
      <c r="B514" s="546"/>
      <c r="C514" s="549"/>
      <c r="D514" s="536"/>
      <c r="E514" s="225" t="s">
        <v>136</v>
      </c>
      <c r="F514" s="121">
        <v>8</v>
      </c>
      <c r="G514" s="130">
        <v>4</v>
      </c>
      <c r="H514" s="130">
        <v>766830</v>
      </c>
      <c r="I514" s="131">
        <f t="shared" ref="I514:I523" si="520">IFERROR(G514/$D$513,"-")</f>
        <v>0.25</v>
      </c>
      <c r="J514" s="131">
        <f t="shared" si="463"/>
        <v>0.5</v>
      </c>
      <c r="K514" s="156">
        <f t="shared" si="464"/>
        <v>191707.5</v>
      </c>
      <c r="L514" s="536"/>
      <c r="M514" s="225" t="s">
        <v>136</v>
      </c>
      <c r="N514" s="121">
        <v>56</v>
      </c>
      <c r="O514" s="130">
        <v>35</v>
      </c>
      <c r="P514" s="130">
        <v>3221910</v>
      </c>
      <c r="Q514" s="131">
        <f t="shared" ref="Q514:Q523" si="521">IFERROR(O514/$L$513,"-")</f>
        <v>0.25925925925925924</v>
      </c>
      <c r="R514" s="131">
        <f t="shared" si="465"/>
        <v>0.625</v>
      </c>
      <c r="S514" s="125">
        <f t="shared" si="466"/>
        <v>92054.571428571435</v>
      </c>
      <c r="T514" s="536"/>
      <c r="U514" s="225" t="s">
        <v>136</v>
      </c>
      <c r="V514" s="121">
        <v>6867</v>
      </c>
      <c r="W514" s="130">
        <v>4315</v>
      </c>
      <c r="X514" s="130">
        <v>269081530</v>
      </c>
      <c r="Y514" s="131">
        <f t="shared" ref="Y514:Y523" si="522">IFERROR(W514/$T$513,"-")</f>
        <v>0.27253205330638541</v>
      </c>
      <c r="Z514" s="131">
        <f t="shared" si="467"/>
        <v>0.62836755497305952</v>
      </c>
      <c r="AA514" s="130">
        <f t="shared" si="468"/>
        <v>62359.566628041714</v>
      </c>
      <c r="AB514" s="536"/>
      <c r="AC514" s="225" t="s">
        <v>136</v>
      </c>
      <c r="AD514" s="121">
        <v>6413</v>
      </c>
      <c r="AE514" s="130">
        <v>4185</v>
      </c>
      <c r="AF514" s="130">
        <v>301568200</v>
      </c>
      <c r="AG514" s="131">
        <f t="shared" ref="AG514:AG523" si="523">IFERROR(AE514/$AB$513,"-")</f>
        <v>0.29882184933952161</v>
      </c>
      <c r="AH514" s="131">
        <f t="shared" si="469"/>
        <v>0.6525806954623421</v>
      </c>
      <c r="AI514" s="125">
        <f t="shared" si="470"/>
        <v>72059.307048984469</v>
      </c>
      <c r="AJ514" s="536"/>
      <c r="AK514" s="225" t="s">
        <v>136</v>
      </c>
      <c r="AL514" s="121">
        <v>3388</v>
      </c>
      <c r="AM514" s="130">
        <v>1989</v>
      </c>
      <c r="AN514" s="130">
        <v>146052770</v>
      </c>
      <c r="AO514" s="131">
        <f t="shared" ref="AO514:AO523" si="524">IFERROR(AM514/$AJ$513,"-")</f>
        <v>0.24604156358238496</v>
      </c>
      <c r="AP514" s="131">
        <f t="shared" si="471"/>
        <v>0.58707201889020066</v>
      </c>
      <c r="AQ514" s="125">
        <f t="shared" si="472"/>
        <v>73430.251382604329</v>
      </c>
      <c r="AR514" s="536"/>
      <c r="AS514" s="225" t="s">
        <v>136</v>
      </c>
      <c r="AT514" s="121">
        <v>1258</v>
      </c>
      <c r="AU514" s="130">
        <v>648</v>
      </c>
      <c r="AV514" s="130">
        <v>46899650</v>
      </c>
      <c r="AW514" s="131">
        <f t="shared" ref="AW514:AW523" si="525">IFERROR(AU514/$AR$513,"-")</f>
        <v>0.17714598141060689</v>
      </c>
      <c r="AX514" s="131">
        <f t="shared" si="473"/>
        <v>0.51510333863275037</v>
      </c>
      <c r="AY514" s="130">
        <f t="shared" si="474"/>
        <v>72376.003086419747</v>
      </c>
      <c r="AZ514" s="536"/>
      <c r="BA514" s="225" t="s">
        <v>136</v>
      </c>
      <c r="BB514" s="121">
        <v>280</v>
      </c>
      <c r="BC514" s="130">
        <v>149</v>
      </c>
      <c r="BD514" s="130">
        <v>11347250</v>
      </c>
      <c r="BE514" s="131">
        <f t="shared" ref="BE514:BE523" si="526">IFERROR(BC514/$AZ$513,"-")</f>
        <v>0.11391437308868502</v>
      </c>
      <c r="BF514" s="131">
        <f t="shared" si="475"/>
        <v>0.53214285714285714</v>
      </c>
      <c r="BG514" s="156">
        <f t="shared" si="476"/>
        <v>76156.040268456374</v>
      </c>
      <c r="BH514" s="536"/>
      <c r="BI514" s="225" t="s">
        <v>136</v>
      </c>
      <c r="BJ514" s="121">
        <f t="shared" si="477"/>
        <v>18270</v>
      </c>
      <c r="BK514" s="130">
        <f t="shared" si="461"/>
        <v>11325</v>
      </c>
      <c r="BL514" s="130">
        <f t="shared" si="462"/>
        <v>778938140</v>
      </c>
      <c r="BM514" s="131">
        <f t="shared" ref="BM514:BM523" si="527">IFERROR(BK514/$BH$513,"-")</f>
        <v>0.26313343711517462</v>
      </c>
      <c r="BN514" s="131">
        <f t="shared" si="478"/>
        <v>0.61986863711001638</v>
      </c>
      <c r="BO514" s="130">
        <f t="shared" si="479"/>
        <v>68780.409713024288</v>
      </c>
      <c r="BP514" s="182"/>
    </row>
    <row r="515" spans="2:68" s="75" customFormat="1">
      <c r="B515" s="546"/>
      <c r="C515" s="549"/>
      <c r="D515" s="536"/>
      <c r="E515" s="226" t="s">
        <v>103</v>
      </c>
      <c r="F515" s="121">
        <v>11</v>
      </c>
      <c r="G515" s="130">
        <v>4</v>
      </c>
      <c r="H515" s="130">
        <v>586050</v>
      </c>
      <c r="I515" s="131">
        <f t="shared" si="520"/>
        <v>0.25</v>
      </c>
      <c r="J515" s="131">
        <f t="shared" si="463"/>
        <v>0.36363636363636365</v>
      </c>
      <c r="K515" s="156">
        <f t="shared" si="464"/>
        <v>146512.5</v>
      </c>
      <c r="L515" s="536"/>
      <c r="M515" s="226" t="s">
        <v>103</v>
      </c>
      <c r="N515" s="121">
        <v>81</v>
      </c>
      <c r="O515" s="130">
        <v>54</v>
      </c>
      <c r="P515" s="130">
        <v>5119840</v>
      </c>
      <c r="Q515" s="131">
        <f t="shared" si="521"/>
        <v>0.4</v>
      </c>
      <c r="R515" s="131">
        <f t="shared" si="465"/>
        <v>0.66666666666666663</v>
      </c>
      <c r="S515" s="125">
        <f t="shared" si="466"/>
        <v>94811.851851851854</v>
      </c>
      <c r="T515" s="536"/>
      <c r="U515" s="226" t="s">
        <v>103</v>
      </c>
      <c r="V515" s="121">
        <v>9350</v>
      </c>
      <c r="W515" s="130">
        <v>5589</v>
      </c>
      <c r="X515" s="130">
        <v>360290670</v>
      </c>
      <c r="Y515" s="131">
        <f t="shared" si="522"/>
        <v>0.3529969051980042</v>
      </c>
      <c r="Z515" s="131">
        <f t="shared" si="467"/>
        <v>0.59775401069518719</v>
      </c>
      <c r="AA515" s="130">
        <f t="shared" si="468"/>
        <v>64464.245840042939</v>
      </c>
      <c r="AB515" s="536"/>
      <c r="AC515" s="226" t="s">
        <v>103</v>
      </c>
      <c r="AD515" s="121">
        <v>9278</v>
      </c>
      <c r="AE515" s="130">
        <v>5742</v>
      </c>
      <c r="AF515" s="130">
        <v>411484150</v>
      </c>
      <c r="AG515" s="131">
        <f t="shared" si="523"/>
        <v>0.40999642984648338</v>
      </c>
      <c r="AH515" s="131">
        <f t="shared" si="469"/>
        <v>0.6188833800388015</v>
      </c>
      <c r="AI515" s="125">
        <f t="shared" si="470"/>
        <v>71662.164750957862</v>
      </c>
      <c r="AJ515" s="536"/>
      <c r="AK515" s="226" t="s">
        <v>103</v>
      </c>
      <c r="AL515" s="121">
        <v>5389</v>
      </c>
      <c r="AM515" s="130">
        <v>3131</v>
      </c>
      <c r="AN515" s="130">
        <v>239732600</v>
      </c>
      <c r="AO515" s="131">
        <f t="shared" si="524"/>
        <v>0.38730826323602174</v>
      </c>
      <c r="AP515" s="131">
        <f t="shared" si="471"/>
        <v>0.58099832993134159</v>
      </c>
      <c r="AQ515" s="125">
        <f t="shared" si="472"/>
        <v>76567.422548706483</v>
      </c>
      <c r="AR515" s="536"/>
      <c r="AS515" s="226" t="s">
        <v>103</v>
      </c>
      <c r="AT515" s="121">
        <v>2412</v>
      </c>
      <c r="AU515" s="130">
        <v>1254</v>
      </c>
      <c r="AV515" s="130">
        <v>99476620</v>
      </c>
      <c r="AW515" s="131">
        <f t="shared" si="525"/>
        <v>0.34281027884089665</v>
      </c>
      <c r="AX515" s="131">
        <f t="shared" si="473"/>
        <v>0.51990049751243783</v>
      </c>
      <c r="AY515" s="130">
        <f t="shared" si="474"/>
        <v>79327.448165869224</v>
      </c>
      <c r="AZ515" s="536"/>
      <c r="BA515" s="226" t="s">
        <v>103</v>
      </c>
      <c r="BB515" s="121">
        <v>769</v>
      </c>
      <c r="BC515" s="130">
        <v>384</v>
      </c>
      <c r="BD515" s="130">
        <v>31585970</v>
      </c>
      <c r="BE515" s="131">
        <f t="shared" si="526"/>
        <v>0.29357798165137616</v>
      </c>
      <c r="BF515" s="131">
        <f t="shared" si="475"/>
        <v>0.49934980494148246</v>
      </c>
      <c r="BG515" s="156">
        <f t="shared" si="476"/>
        <v>82255.130208333328</v>
      </c>
      <c r="BH515" s="536"/>
      <c r="BI515" s="226" t="s">
        <v>103</v>
      </c>
      <c r="BJ515" s="121">
        <f t="shared" si="477"/>
        <v>27290</v>
      </c>
      <c r="BK515" s="130">
        <f t="shared" si="461"/>
        <v>16158</v>
      </c>
      <c r="BL515" s="130">
        <f t="shared" si="462"/>
        <v>1148275900</v>
      </c>
      <c r="BM515" s="131">
        <f t="shared" si="527"/>
        <v>0.37542693835823321</v>
      </c>
      <c r="BN515" s="131">
        <f t="shared" si="478"/>
        <v>0.59208501282521075</v>
      </c>
      <c r="BO515" s="130">
        <f t="shared" si="479"/>
        <v>71065.472211907414</v>
      </c>
      <c r="BP515" s="182"/>
    </row>
    <row r="516" spans="2:68" s="75" customFormat="1">
      <c r="B516" s="546"/>
      <c r="C516" s="549"/>
      <c r="D516" s="536"/>
      <c r="E516" s="226" t="s">
        <v>106</v>
      </c>
      <c r="F516" s="121">
        <v>3</v>
      </c>
      <c r="G516" s="130">
        <v>2</v>
      </c>
      <c r="H516" s="130">
        <v>230460</v>
      </c>
      <c r="I516" s="131">
        <f t="shared" si="520"/>
        <v>0.125</v>
      </c>
      <c r="J516" s="131">
        <f t="shared" si="463"/>
        <v>0.66666666666666663</v>
      </c>
      <c r="K516" s="156">
        <f t="shared" si="464"/>
        <v>115230</v>
      </c>
      <c r="L516" s="536"/>
      <c r="M516" s="226" t="s">
        <v>106</v>
      </c>
      <c r="N516" s="121">
        <v>29</v>
      </c>
      <c r="O516" s="130">
        <v>19</v>
      </c>
      <c r="P516" s="130">
        <v>1468970</v>
      </c>
      <c r="Q516" s="131">
        <f t="shared" si="521"/>
        <v>0.14074074074074075</v>
      </c>
      <c r="R516" s="131">
        <f t="shared" si="465"/>
        <v>0.65517241379310343</v>
      </c>
      <c r="S516" s="125">
        <f t="shared" si="466"/>
        <v>77314.210526315786</v>
      </c>
      <c r="T516" s="536"/>
      <c r="U516" s="226" t="s">
        <v>106</v>
      </c>
      <c r="V516" s="121">
        <v>2735</v>
      </c>
      <c r="W516" s="130">
        <v>1667</v>
      </c>
      <c r="X516" s="130">
        <v>103857880</v>
      </c>
      <c r="Y516" s="131">
        <f t="shared" si="522"/>
        <v>0.10528642708267542</v>
      </c>
      <c r="Z516" s="131">
        <f t="shared" si="467"/>
        <v>0.60950639853747712</v>
      </c>
      <c r="AA516" s="130">
        <f t="shared" si="468"/>
        <v>62302.267546490701</v>
      </c>
      <c r="AB516" s="536"/>
      <c r="AC516" s="226" t="s">
        <v>106</v>
      </c>
      <c r="AD516" s="121">
        <v>3219</v>
      </c>
      <c r="AE516" s="130">
        <v>2032</v>
      </c>
      <c r="AF516" s="130">
        <v>144635080</v>
      </c>
      <c r="AG516" s="131">
        <f t="shared" si="523"/>
        <v>0.14509103891467334</v>
      </c>
      <c r="AH516" s="131">
        <f t="shared" si="469"/>
        <v>0.63125194159676923</v>
      </c>
      <c r="AI516" s="125">
        <f t="shared" si="470"/>
        <v>71178.681102362199</v>
      </c>
      <c r="AJ516" s="536"/>
      <c r="AK516" s="226" t="s">
        <v>106</v>
      </c>
      <c r="AL516" s="121">
        <v>2100</v>
      </c>
      <c r="AM516" s="130">
        <v>1246</v>
      </c>
      <c r="AN516" s="130">
        <v>97643980</v>
      </c>
      <c r="AO516" s="131">
        <f t="shared" si="524"/>
        <v>0.15413161801088571</v>
      </c>
      <c r="AP516" s="131">
        <f t="shared" si="471"/>
        <v>0.59333333333333338</v>
      </c>
      <c r="AQ516" s="125">
        <f t="shared" si="472"/>
        <v>78365.955056179781</v>
      </c>
      <c r="AR516" s="536"/>
      <c r="AS516" s="226" t="s">
        <v>106</v>
      </c>
      <c r="AT516" s="121">
        <v>945</v>
      </c>
      <c r="AU516" s="130">
        <v>506</v>
      </c>
      <c r="AV516" s="130">
        <v>37864820</v>
      </c>
      <c r="AW516" s="131">
        <f t="shared" si="525"/>
        <v>0.13832695462001093</v>
      </c>
      <c r="AX516" s="131">
        <f t="shared" si="473"/>
        <v>0.5354497354497354</v>
      </c>
      <c r="AY516" s="130">
        <f t="shared" si="474"/>
        <v>74831.660079051377</v>
      </c>
      <c r="AZ516" s="536"/>
      <c r="BA516" s="226" t="s">
        <v>106</v>
      </c>
      <c r="BB516" s="121">
        <v>284</v>
      </c>
      <c r="BC516" s="130">
        <v>154</v>
      </c>
      <c r="BD516" s="130">
        <v>12570720</v>
      </c>
      <c r="BE516" s="131">
        <f t="shared" si="526"/>
        <v>0.11773700305810397</v>
      </c>
      <c r="BF516" s="131">
        <f t="shared" si="475"/>
        <v>0.54225352112676062</v>
      </c>
      <c r="BG516" s="156">
        <f t="shared" si="476"/>
        <v>81628.051948051943</v>
      </c>
      <c r="BH516" s="536"/>
      <c r="BI516" s="226" t="s">
        <v>106</v>
      </c>
      <c r="BJ516" s="121">
        <f t="shared" si="477"/>
        <v>9315</v>
      </c>
      <c r="BK516" s="130">
        <f t="shared" si="461"/>
        <v>5626</v>
      </c>
      <c r="BL516" s="130">
        <f t="shared" si="462"/>
        <v>398271910</v>
      </c>
      <c r="BM516" s="131">
        <f t="shared" si="527"/>
        <v>0.13071865052626688</v>
      </c>
      <c r="BN516" s="131">
        <f t="shared" si="478"/>
        <v>0.60397208803005908</v>
      </c>
      <c r="BO516" s="130">
        <f t="shared" si="479"/>
        <v>70791.309989335234</v>
      </c>
      <c r="BP516" s="182"/>
    </row>
    <row r="517" spans="2:68" s="75" customFormat="1">
      <c r="B517" s="546"/>
      <c r="C517" s="549"/>
      <c r="D517" s="536"/>
      <c r="E517" s="226" t="s">
        <v>119</v>
      </c>
      <c r="F517" s="121">
        <v>8</v>
      </c>
      <c r="G517" s="130">
        <v>3</v>
      </c>
      <c r="H517" s="130">
        <v>466380</v>
      </c>
      <c r="I517" s="131">
        <f t="shared" si="520"/>
        <v>0.1875</v>
      </c>
      <c r="J517" s="131">
        <f t="shared" si="463"/>
        <v>0.375</v>
      </c>
      <c r="K517" s="156">
        <f t="shared" si="464"/>
        <v>155460</v>
      </c>
      <c r="L517" s="536"/>
      <c r="M517" s="226" t="s">
        <v>119</v>
      </c>
      <c r="N517" s="121">
        <v>32</v>
      </c>
      <c r="O517" s="130">
        <v>19</v>
      </c>
      <c r="P517" s="130">
        <v>1735270</v>
      </c>
      <c r="Q517" s="131">
        <f t="shared" si="521"/>
        <v>0.14074074074074075</v>
      </c>
      <c r="R517" s="131">
        <f t="shared" si="465"/>
        <v>0.59375</v>
      </c>
      <c r="S517" s="125">
        <f t="shared" si="466"/>
        <v>91330</v>
      </c>
      <c r="T517" s="536"/>
      <c r="U517" s="226" t="s">
        <v>119</v>
      </c>
      <c r="V517" s="121">
        <v>2923</v>
      </c>
      <c r="W517" s="130">
        <v>1821</v>
      </c>
      <c r="X517" s="130">
        <v>123403800</v>
      </c>
      <c r="Y517" s="131">
        <f t="shared" si="522"/>
        <v>0.11501294764100296</v>
      </c>
      <c r="Z517" s="131">
        <f t="shared" si="467"/>
        <v>0.6229900786862812</v>
      </c>
      <c r="AA517" s="130">
        <f t="shared" si="468"/>
        <v>67767.0510708402</v>
      </c>
      <c r="AB517" s="536"/>
      <c r="AC517" s="226" t="s">
        <v>119</v>
      </c>
      <c r="AD517" s="121">
        <v>3626</v>
      </c>
      <c r="AE517" s="130">
        <v>2316</v>
      </c>
      <c r="AF517" s="130">
        <v>168182040</v>
      </c>
      <c r="AG517" s="131">
        <f t="shared" si="523"/>
        <v>0.16536951088896823</v>
      </c>
      <c r="AH517" s="131">
        <f t="shared" si="469"/>
        <v>0.63872035300606733</v>
      </c>
      <c r="AI517" s="125">
        <f t="shared" si="470"/>
        <v>72617.461139896375</v>
      </c>
      <c r="AJ517" s="536"/>
      <c r="AK517" s="226" t="s">
        <v>119</v>
      </c>
      <c r="AL517" s="121">
        <v>2279</v>
      </c>
      <c r="AM517" s="130">
        <v>1351</v>
      </c>
      <c r="AN517" s="130">
        <v>104959060</v>
      </c>
      <c r="AO517" s="131">
        <f t="shared" si="524"/>
        <v>0.16712023750618504</v>
      </c>
      <c r="AP517" s="131">
        <f t="shared" si="471"/>
        <v>0.59280386134269414</v>
      </c>
      <c r="AQ517" s="125">
        <f t="shared" si="472"/>
        <v>77689.903774981489</v>
      </c>
      <c r="AR517" s="536"/>
      <c r="AS517" s="226" t="s">
        <v>119</v>
      </c>
      <c r="AT517" s="121">
        <v>931</v>
      </c>
      <c r="AU517" s="130">
        <v>508</v>
      </c>
      <c r="AV517" s="130">
        <v>40786460</v>
      </c>
      <c r="AW517" s="131">
        <f t="shared" si="525"/>
        <v>0.1388737014762165</v>
      </c>
      <c r="AX517" s="131">
        <f t="shared" si="473"/>
        <v>0.54564983888292162</v>
      </c>
      <c r="AY517" s="130">
        <f t="shared" si="474"/>
        <v>80288.307086614179</v>
      </c>
      <c r="AZ517" s="536"/>
      <c r="BA517" s="226" t="s">
        <v>119</v>
      </c>
      <c r="BB517" s="121">
        <v>297</v>
      </c>
      <c r="BC517" s="130">
        <v>151</v>
      </c>
      <c r="BD517" s="130">
        <v>14355340</v>
      </c>
      <c r="BE517" s="131">
        <f t="shared" si="526"/>
        <v>0.1154434250764526</v>
      </c>
      <c r="BF517" s="131">
        <f t="shared" si="475"/>
        <v>0.50841750841750843</v>
      </c>
      <c r="BG517" s="156">
        <f t="shared" si="476"/>
        <v>95068.47682119206</v>
      </c>
      <c r="BH517" s="536"/>
      <c r="BI517" s="226" t="s">
        <v>119</v>
      </c>
      <c r="BJ517" s="121">
        <f t="shared" si="477"/>
        <v>10096</v>
      </c>
      <c r="BK517" s="130">
        <f t="shared" si="461"/>
        <v>6169</v>
      </c>
      <c r="BL517" s="130">
        <f t="shared" si="462"/>
        <v>453888350</v>
      </c>
      <c r="BM517" s="131">
        <f t="shared" si="527"/>
        <v>0.14333511466344478</v>
      </c>
      <c r="BN517" s="131">
        <f t="shared" si="478"/>
        <v>0.61103407290015843</v>
      </c>
      <c r="BO517" s="130">
        <f t="shared" si="479"/>
        <v>73575.676770951526</v>
      </c>
      <c r="BP517" s="182"/>
    </row>
    <row r="518" spans="2:68" s="75" customFormat="1">
      <c r="B518" s="546"/>
      <c r="C518" s="549"/>
      <c r="D518" s="536"/>
      <c r="E518" s="226" t="s">
        <v>120</v>
      </c>
      <c r="F518" s="121">
        <v>3</v>
      </c>
      <c r="G518" s="130">
        <v>1</v>
      </c>
      <c r="H518" s="130">
        <v>224360</v>
      </c>
      <c r="I518" s="131">
        <f t="shared" si="520"/>
        <v>6.25E-2</v>
      </c>
      <c r="J518" s="131">
        <f t="shared" si="463"/>
        <v>0.33333333333333331</v>
      </c>
      <c r="K518" s="156">
        <f t="shared" si="464"/>
        <v>224360</v>
      </c>
      <c r="L518" s="536"/>
      <c r="M518" s="226" t="s">
        <v>120</v>
      </c>
      <c r="N518" s="121">
        <v>21</v>
      </c>
      <c r="O518" s="130">
        <v>10</v>
      </c>
      <c r="P518" s="130">
        <v>498190</v>
      </c>
      <c r="Q518" s="131">
        <f t="shared" si="521"/>
        <v>7.407407407407407E-2</v>
      </c>
      <c r="R518" s="131">
        <f t="shared" si="465"/>
        <v>0.47619047619047616</v>
      </c>
      <c r="S518" s="125">
        <f t="shared" si="466"/>
        <v>49819</v>
      </c>
      <c r="T518" s="536"/>
      <c r="U518" s="226" t="s">
        <v>120</v>
      </c>
      <c r="V518" s="121">
        <v>1524</v>
      </c>
      <c r="W518" s="130">
        <v>978</v>
      </c>
      <c r="X518" s="130">
        <v>60833730</v>
      </c>
      <c r="Y518" s="131">
        <f t="shared" si="522"/>
        <v>6.1769721467820372E-2</v>
      </c>
      <c r="Z518" s="131">
        <f t="shared" si="467"/>
        <v>0.6417322834645669</v>
      </c>
      <c r="AA518" s="130">
        <f t="shared" si="468"/>
        <v>62202.177914110427</v>
      </c>
      <c r="AB518" s="536"/>
      <c r="AC518" s="226" t="s">
        <v>120</v>
      </c>
      <c r="AD518" s="121">
        <v>1718</v>
      </c>
      <c r="AE518" s="130">
        <v>1160</v>
      </c>
      <c r="AF518" s="130">
        <v>85247550</v>
      </c>
      <c r="AG518" s="131">
        <f t="shared" si="523"/>
        <v>8.282756158514816E-2</v>
      </c>
      <c r="AH518" s="131">
        <f t="shared" si="469"/>
        <v>0.67520372526193251</v>
      </c>
      <c r="AI518" s="125">
        <f t="shared" si="470"/>
        <v>73489.267241379304</v>
      </c>
      <c r="AJ518" s="536"/>
      <c r="AK518" s="226" t="s">
        <v>120</v>
      </c>
      <c r="AL518" s="121">
        <v>956</v>
      </c>
      <c r="AM518" s="130">
        <v>599</v>
      </c>
      <c r="AN518" s="130">
        <v>41919680</v>
      </c>
      <c r="AO518" s="131">
        <f t="shared" si="524"/>
        <v>7.409698169223157E-2</v>
      </c>
      <c r="AP518" s="131">
        <f t="shared" si="471"/>
        <v>0.62656903765690375</v>
      </c>
      <c r="AQ518" s="125">
        <f t="shared" si="472"/>
        <v>69982.771285475799</v>
      </c>
      <c r="AR518" s="536"/>
      <c r="AS518" s="226" t="s">
        <v>120</v>
      </c>
      <c r="AT518" s="121">
        <v>356</v>
      </c>
      <c r="AU518" s="130">
        <v>197</v>
      </c>
      <c r="AV518" s="130">
        <v>13263250</v>
      </c>
      <c r="AW518" s="131">
        <f t="shared" si="525"/>
        <v>5.3854565336249313E-2</v>
      </c>
      <c r="AX518" s="131">
        <f t="shared" si="473"/>
        <v>0.5533707865168539</v>
      </c>
      <c r="AY518" s="130">
        <f t="shared" si="474"/>
        <v>67326.142131979694</v>
      </c>
      <c r="AZ518" s="536"/>
      <c r="BA518" s="226" t="s">
        <v>120</v>
      </c>
      <c r="BB518" s="121">
        <v>81</v>
      </c>
      <c r="BC518" s="130">
        <v>40</v>
      </c>
      <c r="BD518" s="130">
        <v>2495890</v>
      </c>
      <c r="BE518" s="131">
        <f t="shared" si="526"/>
        <v>3.0581039755351681E-2</v>
      </c>
      <c r="BF518" s="131">
        <f t="shared" si="475"/>
        <v>0.49382716049382713</v>
      </c>
      <c r="BG518" s="156">
        <f t="shared" si="476"/>
        <v>62397.25</v>
      </c>
      <c r="BH518" s="536"/>
      <c r="BI518" s="226" t="s">
        <v>120</v>
      </c>
      <c r="BJ518" s="121">
        <f t="shared" si="477"/>
        <v>4659</v>
      </c>
      <c r="BK518" s="130">
        <f t="shared" si="461"/>
        <v>2985</v>
      </c>
      <c r="BL518" s="130">
        <f t="shared" si="462"/>
        <v>204482650</v>
      </c>
      <c r="BM518" s="131">
        <f t="shared" si="527"/>
        <v>6.9355700643602317E-2</v>
      </c>
      <c r="BN518" s="131">
        <f t="shared" si="478"/>
        <v>0.64069542820347714</v>
      </c>
      <c r="BO518" s="130">
        <f t="shared" si="479"/>
        <v>68503.40033500838</v>
      </c>
      <c r="BP518" s="182"/>
    </row>
    <row r="519" spans="2:68" s="75" customFormat="1">
      <c r="B519" s="546"/>
      <c r="C519" s="549"/>
      <c r="D519" s="536"/>
      <c r="E519" s="226" t="s">
        <v>121</v>
      </c>
      <c r="F519" s="121">
        <v>3</v>
      </c>
      <c r="G519" s="130">
        <v>1</v>
      </c>
      <c r="H519" s="130">
        <v>224360</v>
      </c>
      <c r="I519" s="131">
        <f t="shared" si="520"/>
        <v>6.25E-2</v>
      </c>
      <c r="J519" s="131">
        <f t="shared" si="463"/>
        <v>0.33333333333333331</v>
      </c>
      <c r="K519" s="156">
        <f t="shared" si="464"/>
        <v>224360</v>
      </c>
      <c r="L519" s="536"/>
      <c r="M519" s="226" t="s">
        <v>121</v>
      </c>
      <c r="N519" s="121">
        <v>24</v>
      </c>
      <c r="O519" s="130">
        <v>9</v>
      </c>
      <c r="P519" s="130">
        <v>704120</v>
      </c>
      <c r="Q519" s="131">
        <f t="shared" si="521"/>
        <v>6.6666666666666666E-2</v>
      </c>
      <c r="R519" s="131">
        <f t="shared" si="465"/>
        <v>0.375</v>
      </c>
      <c r="S519" s="125">
        <f t="shared" si="466"/>
        <v>78235.555555555562</v>
      </c>
      <c r="T519" s="536"/>
      <c r="U519" s="226" t="s">
        <v>121</v>
      </c>
      <c r="V519" s="121">
        <v>1044</v>
      </c>
      <c r="W519" s="130">
        <v>611</v>
      </c>
      <c r="X519" s="130">
        <v>40105820</v>
      </c>
      <c r="Y519" s="131">
        <f t="shared" si="522"/>
        <v>3.8590286111286551E-2</v>
      </c>
      <c r="Z519" s="131">
        <f t="shared" si="467"/>
        <v>0.58524904214559392</v>
      </c>
      <c r="AA519" s="130">
        <f t="shared" si="468"/>
        <v>65639.639934533552</v>
      </c>
      <c r="AB519" s="536"/>
      <c r="AC519" s="226" t="s">
        <v>121</v>
      </c>
      <c r="AD519" s="121">
        <v>1398</v>
      </c>
      <c r="AE519" s="130">
        <v>812</v>
      </c>
      <c r="AF519" s="130">
        <v>57867930</v>
      </c>
      <c r="AG519" s="131">
        <f t="shared" si="523"/>
        <v>5.7979293109603716E-2</v>
      </c>
      <c r="AH519" s="131">
        <f t="shared" si="469"/>
        <v>0.58082975679542204</v>
      </c>
      <c r="AI519" s="125">
        <f t="shared" si="470"/>
        <v>71265.923645320203</v>
      </c>
      <c r="AJ519" s="536"/>
      <c r="AK519" s="226" t="s">
        <v>121</v>
      </c>
      <c r="AL519" s="121">
        <v>1025</v>
      </c>
      <c r="AM519" s="130">
        <v>585</v>
      </c>
      <c r="AN519" s="130">
        <v>42424270</v>
      </c>
      <c r="AO519" s="131">
        <f t="shared" si="524"/>
        <v>7.2365165759524994E-2</v>
      </c>
      <c r="AP519" s="131">
        <f t="shared" si="471"/>
        <v>0.57073170731707312</v>
      </c>
      <c r="AQ519" s="125">
        <f t="shared" si="472"/>
        <v>72520.119658119656</v>
      </c>
      <c r="AR519" s="536"/>
      <c r="AS519" s="226" t="s">
        <v>121</v>
      </c>
      <c r="AT519" s="121">
        <v>527</v>
      </c>
      <c r="AU519" s="130">
        <v>287</v>
      </c>
      <c r="AV519" s="130">
        <v>19622390</v>
      </c>
      <c r="AW519" s="131">
        <f t="shared" si="525"/>
        <v>7.8458173865500275E-2</v>
      </c>
      <c r="AX519" s="131">
        <f t="shared" si="473"/>
        <v>0.54459203036053128</v>
      </c>
      <c r="AY519" s="130">
        <f t="shared" si="474"/>
        <v>68370.696864111495</v>
      </c>
      <c r="AZ519" s="536"/>
      <c r="BA519" s="226" t="s">
        <v>121</v>
      </c>
      <c r="BB519" s="121">
        <v>196</v>
      </c>
      <c r="BC519" s="130">
        <v>103</v>
      </c>
      <c r="BD519" s="130">
        <v>6506160</v>
      </c>
      <c r="BE519" s="131">
        <f t="shared" si="526"/>
        <v>7.8746177370030576E-2</v>
      </c>
      <c r="BF519" s="131">
        <f t="shared" si="475"/>
        <v>0.52551020408163263</v>
      </c>
      <c r="BG519" s="156">
        <f t="shared" si="476"/>
        <v>63166.601941747576</v>
      </c>
      <c r="BH519" s="536"/>
      <c r="BI519" s="226" t="s">
        <v>121</v>
      </c>
      <c r="BJ519" s="121">
        <f t="shared" si="477"/>
        <v>4217</v>
      </c>
      <c r="BK519" s="130">
        <f t="shared" ref="BK519:BK582" si="528">SUM(G519,O519,W519,AE519,AM519,AU519,BC519)</f>
        <v>2408</v>
      </c>
      <c r="BL519" s="130">
        <f t="shared" ref="BL519:BL582" si="529">SUM(H519,P519,X519,AF519,AN519,AV519,BD519)</f>
        <v>167455050</v>
      </c>
      <c r="BM519" s="131">
        <f t="shared" si="527"/>
        <v>5.5949255326564279E-2</v>
      </c>
      <c r="BN519" s="131">
        <f t="shared" si="478"/>
        <v>0.57102205359260139</v>
      </c>
      <c r="BO519" s="130">
        <f t="shared" si="479"/>
        <v>69541.133720930229</v>
      </c>
      <c r="BP519" s="182"/>
    </row>
    <row r="520" spans="2:68" s="75" customFormat="1">
      <c r="B520" s="546"/>
      <c r="C520" s="549"/>
      <c r="D520" s="536"/>
      <c r="E520" s="226" t="s">
        <v>122</v>
      </c>
      <c r="F520" s="121">
        <v>5</v>
      </c>
      <c r="G520" s="130">
        <v>3</v>
      </c>
      <c r="H520" s="130">
        <v>234900</v>
      </c>
      <c r="I520" s="131">
        <f t="shared" si="520"/>
        <v>0.1875</v>
      </c>
      <c r="J520" s="131">
        <f t="shared" ref="J520:J583" si="530">IFERROR(G520/F520,"-")</f>
        <v>0.6</v>
      </c>
      <c r="K520" s="156">
        <f t="shared" ref="K520:K583" si="531">IFERROR(H520/G520,"-")</f>
        <v>78300</v>
      </c>
      <c r="L520" s="536"/>
      <c r="M520" s="226" t="s">
        <v>122</v>
      </c>
      <c r="N520" s="121">
        <v>7</v>
      </c>
      <c r="O520" s="130">
        <v>3</v>
      </c>
      <c r="P520" s="130">
        <v>398740</v>
      </c>
      <c r="Q520" s="131">
        <f t="shared" si="521"/>
        <v>2.2222222222222223E-2</v>
      </c>
      <c r="R520" s="131">
        <f t="shared" ref="R520:R583" si="532">IFERROR(O520/N520,"-")</f>
        <v>0.42857142857142855</v>
      </c>
      <c r="S520" s="125">
        <f t="shared" ref="S520:S583" si="533">IFERROR(P520/O520,"-")</f>
        <v>132913.33333333334</v>
      </c>
      <c r="T520" s="536"/>
      <c r="U520" s="226" t="s">
        <v>122</v>
      </c>
      <c r="V520" s="121">
        <v>783</v>
      </c>
      <c r="W520" s="130">
        <v>514</v>
      </c>
      <c r="X520" s="130">
        <v>36041130</v>
      </c>
      <c r="Y520" s="131">
        <f t="shared" si="522"/>
        <v>3.2463841344028292E-2</v>
      </c>
      <c r="Z520" s="131">
        <f t="shared" ref="Z520:Z583" si="534">IFERROR(W520/V520,"-")</f>
        <v>0.65644955300127716</v>
      </c>
      <c r="AA520" s="130">
        <f t="shared" ref="AA520:AA583" si="535">IFERROR(X520/W520,"-")</f>
        <v>70118.929961089496</v>
      </c>
      <c r="AB520" s="536"/>
      <c r="AC520" s="226" t="s">
        <v>122</v>
      </c>
      <c r="AD520" s="121">
        <v>802</v>
      </c>
      <c r="AE520" s="130">
        <v>529</v>
      </c>
      <c r="AF520" s="130">
        <v>40138630</v>
      </c>
      <c r="AG520" s="131">
        <f t="shared" si="523"/>
        <v>3.7772224205640845E-2</v>
      </c>
      <c r="AH520" s="131">
        <f t="shared" ref="AH520:AH583" si="536">IFERROR(AE520/AD520,"-")</f>
        <v>0.65960099750623447</v>
      </c>
      <c r="AI520" s="125">
        <f t="shared" ref="AI520:AI583" si="537">IFERROR(AF520/AE520,"-")</f>
        <v>75876.427221172024</v>
      </c>
      <c r="AJ520" s="536"/>
      <c r="AK520" s="226" t="s">
        <v>122</v>
      </c>
      <c r="AL520" s="121">
        <v>501</v>
      </c>
      <c r="AM520" s="130">
        <v>330</v>
      </c>
      <c r="AN520" s="130">
        <v>28396810</v>
      </c>
      <c r="AO520" s="131">
        <f t="shared" si="524"/>
        <v>4.0821375556655118E-2</v>
      </c>
      <c r="AP520" s="131">
        <f t="shared" ref="AP520:AP583" si="538">IFERROR(AM520/AL520,"-")</f>
        <v>0.6586826347305389</v>
      </c>
      <c r="AQ520" s="125">
        <f t="shared" ref="AQ520:AQ583" si="539">IFERROR(AN520/AM520,"-")</f>
        <v>86050.939393939392</v>
      </c>
      <c r="AR520" s="536"/>
      <c r="AS520" s="226" t="s">
        <v>122</v>
      </c>
      <c r="AT520" s="121">
        <v>231</v>
      </c>
      <c r="AU520" s="130">
        <v>132</v>
      </c>
      <c r="AV520" s="130">
        <v>11701940</v>
      </c>
      <c r="AW520" s="131">
        <f t="shared" si="525"/>
        <v>3.6085292509568073E-2</v>
      </c>
      <c r="AX520" s="131">
        <f t="shared" ref="AX520:AX583" si="540">IFERROR(AU520/AT520,"-")</f>
        <v>0.5714285714285714</v>
      </c>
      <c r="AY520" s="130">
        <f t="shared" ref="AY520:AY583" si="541">IFERROR(AV520/AU520,"-")</f>
        <v>88651.060606060608</v>
      </c>
      <c r="AZ520" s="536"/>
      <c r="BA520" s="226" t="s">
        <v>122</v>
      </c>
      <c r="BB520" s="121">
        <v>73</v>
      </c>
      <c r="BC520" s="130">
        <v>43</v>
      </c>
      <c r="BD520" s="130">
        <v>3698990</v>
      </c>
      <c r="BE520" s="131">
        <f t="shared" si="526"/>
        <v>3.2874617737003058E-2</v>
      </c>
      <c r="BF520" s="131">
        <f t="shared" ref="BF520:BF583" si="542">IFERROR(BC520/BB520,"-")</f>
        <v>0.58904109589041098</v>
      </c>
      <c r="BG520" s="156">
        <f t="shared" ref="BG520:BG583" si="543">IFERROR(BD520/BC520,"-")</f>
        <v>86023.023255813954</v>
      </c>
      <c r="BH520" s="536"/>
      <c r="BI520" s="226" t="s">
        <v>122</v>
      </c>
      <c r="BJ520" s="121">
        <f t="shared" ref="BJ520:BJ583" si="544">SUM(F520,N520,V520,AD520,AL520,AT520,BB520)</f>
        <v>2402</v>
      </c>
      <c r="BK520" s="130">
        <f t="shared" si="528"/>
        <v>1554</v>
      </c>
      <c r="BL520" s="130">
        <f t="shared" si="529"/>
        <v>120611140</v>
      </c>
      <c r="BM520" s="131">
        <f t="shared" si="527"/>
        <v>3.6106786867724623E-2</v>
      </c>
      <c r="BN520" s="131">
        <f t="shared" ref="BN520:BN583" si="545">IFERROR(BK520/BJ520,"-")</f>
        <v>0.64696086594504576</v>
      </c>
      <c r="BO520" s="130">
        <f t="shared" ref="BO520:BO583" si="546">IFERROR(BL520/BK520,"-")</f>
        <v>77613.346203346198</v>
      </c>
      <c r="BP520" s="182"/>
    </row>
    <row r="521" spans="2:68" s="75" customFormat="1">
      <c r="B521" s="546"/>
      <c r="C521" s="549"/>
      <c r="D521" s="536"/>
      <c r="E521" s="226" t="s">
        <v>123</v>
      </c>
      <c r="F521" s="121">
        <v>6</v>
      </c>
      <c r="G521" s="130">
        <v>2</v>
      </c>
      <c r="H521" s="130">
        <v>272160</v>
      </c>
      <c r="I521" s="131">
        <f t="shared" si="520"/>
        <v>0.125</v>
      </c>
      <c r="J521" s="131">
        <f t="shared" si="530"/>
        <v>0.33333333333333331</v>
      </c>
      <c r="K521" s="156">
        <f t="shared" si="531"/>
        <v>136080</v>
      </c>
      <c r="L521" s="536"/>
      <c r="M521" s="226" t="s">
        <v>123</v>
      </c>
      <c r="N521" s="121">
        <v>51</v>
      </c>
      <c r="O521" s="130">
        <v>29</v>
      </c>
      <c r="P521" s="130">
        <v>2486480</v>
      </c>
      <c r="Q521" s="131">
        <f t="shared" si="521"/>
        <v>0.21481481481481482</v>
      </c>
      <c r="R521" s="131">
        <f t="shared" si="532"/>
        <v>0.56862745098039214</v>
      </c>
      <c r="S521" s="125">
        <f t="shared" si="533"/>
        <v>85740.68965517242</v>
      </c>
      <c r="T521" s="536"/>
      <c r="U521" s="226" t="s">
        <v>123</v>
      </c>
      <c r="V521" s="121">
        <v>5818</v>
      </c>
      <c r="W521" s="130">
        <v>3906</v>
      </c>
      <c r="X521" s="130">
        <v>251437520</v>
      </c>
      <c r="Y521" s="131">
        <f t="shared" si="522"/>
        <v>0.24669993052485314</v>
      </c>
      <c r="Z521" s="131">
        <f t="shared" si="534"/>
        <v>0.67136473014781717</v>
      </c>
      <c r="AA521" s="130">
        <f t="shared" si="535"/>
        <v>64372.124935995904</v>
      </c>
      <c r="AB521" s="536"/>
      <c r="AC521" s="226" t="s">
        <v>123</v>
      </c>
      <c r="AD521" s="121">
        <v>5797</v>
      </c>
      <c r="AE521" s="130">
        <v>3829</v>
      </c>
      <c r="AF521" s="130">
        <v>273442650</v>
      </c>
      <c r="AG521" s="131">
        <f t="shared" si="523"/>
        <v>0.27340235630132098</v>
      </c>
      <c r="AH521" s="131">
        <f t="shared" si="536"/>
        <v>0.66051405899603244</v>
      </c>
      <c r="AI521" s="125">
        <f t="shared" si="537"/>
        <v>71413.593627579001</v>
      </c>
      <c r="AJ521" s="536"/>
      <c r="AK521" s="226" t="s">
        <v>123</v>
      </c>
      <c r="AL521" s="121">
        <v>3166</v>
      </c>
      <c r="AM521" s="130">
        <v>1975</v>
      </c>
      <c r="AN521" s="130">
        <v>148509920</v>
      </c>
      <c r="AO521" s="131">
        <f t="shared" si="524"/>
        <v>0.24430974764967839</v>
      </c>
      <c r="AP521" s="131">
        <f t="shared" si="538"/>
        <v>0.6238155401137081</v>
      </c>
      <c r="AQ521" s="125">
        <f t="shared" si="539"/>
        <v>75194.896202531643</v>
      </c>
      <c r="AR521" s="536"/>
      <c r="AS521" s="226" t="s">
        <v>123</v>
      </c>
      <c r="AT521" s="121">
        <v>1186</v>
      </c>
      <c r="AU521" s="130">
        <v>636</v>
      </c>
      <c r="AV521" s="130">
        <v>46790730</v>
      </c>
      <c r="AW521" s="131">
        <f t="shared" si="525"/>
        <v>0.17386550027337344</v>
      </c>
      <c r="AX521" s="131">
        <f t="shared" si="540"/>
        <v>0.53625632377740307</v>
      </c>
      <c r="AY521" s="130">
        <f t="shared" si="541"/>
        <v>73570.330188679247</v>
      </c>
      <c r="AZ521" s="536"/>
      <c r="BA521" s="226" t="s">
        <v>123</v>
      </c>
      <c r="BB521" s="121">
        <v>291</v>
      </c>
      <c r="BC521" s="130">
        <v>148</v>
      </c>
      <c r="BD521" s="130">
        <v>11033890</v>
      </c>
      <c r="BE521" s="131">
        <f t="shared" si="526"/>
        <v>0.11314984709480122</v>
      </c>
      <c r="BF521" s="131">
        <f t="shared" si="542"/>
        <v>0.50859106529209619</v>
      </c>
      <c r="BG521" s="156">
        <f t="shared" si="543"/>
        <v>74553.310810810814</v>
      </c>
      <c r="BH521" s="536"/>
      <c r="BI521" s="226" t="s">
        <v>123</v>
      </c>
      <c r="BJ521" s="121">
        <f t="shared" si="544"/>
        <v>16315</v>
      </c>
      <c r="BK521" s="130">
        <f t="shared" si="528"/>
        <v>10525</v>
      </c>
      <c r="BL521" s="130">
        <f t="shared" si="529"/>
        <v>733973350</v>
      </c>
      <c r="BM521" s="131">
        <f t="shared" si="527"/>
        <v>0.24454564464787751</v>
      </c>
      <c r="BN521" s="131">
        <f t="shared" si="545"/>
        <v>0.64511186025130252</v>
      </c>
      <c r="BO521" s="130">
        <f t="shared" si="546"/>
        <v>69736.18527315915</v>
      </c>
      <c r="BP521" s="182"/>
    </row>
    <row r="522" spans="2:68" s="75" customFormat="1">
      <c r="B522" s="546"/>
      <c r="C522" s="549"/>
      <c r="D522" s="536"/>
      <c r="E522" s="226" t="s">
        <v>124</v>
      </c>
      <c r="F522" s="121">
        <v>0</v>
      </c>
      <c r="G522" s="130">
        <v>0</v>
      </c>
      <c r="H522" s="130">
        <v>0</v>
      </c>
      <c r="I522" s="131">
        <f t="shared" si="520"/>
        <v>0</v>
      </c>
      <c r="J522" s="131" t="str">
        <f t="shared" si="530"/>
        <v>-</v>
      </c>
      <c r="K522" s="156" t="str">
        <f t="shared" si="531"/>
        <v>-</v>
      </c>
      <c r="L522" s="536"/>
      <c r="M522" s="226" t="s">
        <v>124</v>
      </c>
      <c r="N522" s="121">
        <v>19</v>
      </c>
      <c r="O522" s="130">
        <v>10</v>
      </c>
      <c r="P522" s="130">
        <v>909320</v>
      </c>
      <c r="Q522" s="131">
        <f t="shared" si="521"/>
        <v>7.407407407407407E-2</v>
      </c>
      <c r="R522" s="131">
        <f t="shared" si="532"/>
        <v>0.52631578947368418</v>
      </c>
      <c r="S522" s="125">
        <f t="shared" si="533"/>
        <v>90932</v>
      </c>
      <c r="T522" s="536"/>
      <c r="U522" s="226" t="s">
        <v>124</v>
      </c>
      <c r="V522" s="121">
        <v>1238</v>
      </c>
      <c r="W522" s="130">
        <v>805</v>
      </c>
      <c r="X522" s="130">
        <v>58180690</v>
      </c>
      <c r="Y522" s="131">
        <f t="shared" si="522"/>
        <v>5.0843175645803068E-2</v>
      </c>
      <c r="Z522" s="131">
        <f t="shared" si="534"/>
        <v>0.65024232633279488</v>
      </c>
      <c r="AA522" s="130">
        <f t="shared" si="535"/>
        <v>72274.149068322979</v>
      </c>
      <c r="AB522" s="536"/>
      <c r="AC522" s="226" t="s">
        <v>124</v>
      </c>
      <c r="AD522" s="121">
        <v>1543</v>
      </c>
      <c r="AE522" s="130">
        <v>921</v>
      </c>
      <c r="AF522" s="130">
        <v>67038840</v>
      </c>
      <c r="AG522" s="131">
        <f t="shared" si="523"/>
        <v>6.5762227775794366E-2</v>
      </c>
      <c r="AH522" s="131">
        <f t="shared" si="536"/>
        <v>0.5968891769280622</v>
      </c>
      <c r="AI522" s="125">
        <f t="shared" si="537"/>
        <v>72789.185667752448</v>
      </c>
      <c r="AJ522" s="536"/>
      <c r="AK522" s="226" t="s">
        <v>124</v>
      </c>
      <c r="AL522" s="121">
        <v>1178</v>
      </c>
      <c r="AM522" s="130">
        <v>685</v>
      </c>
      <c r="AN522" s="130">
        <v>53811820</v>
      </c>
      <c r="AO522" s="131">
        <f t="shared" si="524"/>
        <v>8.4735279564571997E-2</v>
      </c>
      <c r="AP522" s="131">
        <f t="shared" si="538"/>
        <v>0.58149405772495755</v>
      </c>
      <c r="AQ522" s="125">
        <f t="shared" si="539"/>
        <v>78557.401459854009</v>
      </c>
      <c r="AR522" s="536"/>
      <c r="AS522" s="226" t="s">
        <v>124</v>
      </c>
      <c r="AT522" s="121">
        <v>622</v>
      </c>
      <c r="AU522" s="130">
        <v>325</v>
      </c>
      <c r="AV522" s="130">
        <v>26475460</v>
      </c>
      <c r="AW522" s="131">
        <f t="shared" si="525"/>
        <v>8.8846364133406228E-2</v>
      </c>
      <c r="AX522" s="131">
        <f t="shared" si="540"/>
        <v>0.522508038585209</v>
      </c>
      <c r="AY522" s="130">
        <f t="shared" si="541"/>
        <v>81462.953846153847</v>
      </c>
      <c r="AZ522" s="536"/>
      <c r="BA522" s="226" t="s">
        <v>124</v>
      </c>
      <c r="BB522" s="121">
        <v>268</v>
      </c>
      <c r="BC522" s="130">
        <v>132</v>
      </c>
      <c r="BD522" s="130">
        <v>9559490</v>
      </c>
      <c r="BE522" s="131">
        <f t="shared" si="526"/>
        <v>0.10091743119266056</v>
      </c>
      <c r="BF522" s="131">
        <f t="shared" si="542"/>
        <v>0.4925373134328358</v>
      </c>
      <c r="BG522" s="156">
        <f t="shared" si="543"/>
        <v>72420.378787878784</v>
      </c>
      <c r="BH522" s="536"/>
      <c r="BI522" s="226" t="s">
        <v>124</v>
      </c>
      <c r="BJ522" s="121">
        <f t="shared" si="544"/>
        <v>4868</v>
      </c>
      <c r="BK522" s="130">
        <f t="shared" si="528"/>
        <v>2878</v>
      </c>
      <c r="BL522" s="130">
        <f t="shared" si="529"/>
        <v>215975620</v>
      </c>
      <c r="BM522" s="131">
        <f t="shared" si="527"/>
        <v>6.6869583401101329E-2</v>
      </c>
      <c r="BN522" s="131">
        <f t="shared" si="545"/>
        <v>0.59120788824979453</v>
      </c>
      <c r="BO522" s="130">
        <f t="shared" si="546"/>
        <v>75043.648366921479</v>
      </c>
      <c r="BP522" s="182"/>
    </row>
    <row r="523" spans="2:68" s="75" customFormat="1">
      <c r="B523" s="546"/>
      <c r="C523" s="549"/>
      <c r="D523" s="536"/>
      <c r="E523" s="223" t="s">
        <v>117</v>
      </c>
      <c r="F523" s="121">
        <v>1</v>
      </c>
      <c r="G523" s="130">
        <v>0</v>
      </c>
      <c r="H523" s="130">
        <v>0</v>
      </c>
      <c r="I523" s="131">
        <f t="shared" si="520"/>
        <v>0</v>
      </c>
      <c r="J523" s="131">
        <f t="shared" si="530"/>
        <v>0</v>
      </c>
      <c r="K523" s="156" t="str">
        <f t="shared" si="531"/>
        <v>-</v>
      </c>
      <c r="L523" s="536"/>
      <c r="M523" s="227" t="s">
        <v>117</v>
      </c>
      <c r="N523" s="121">
        <v>9</v>
      </c>
      <c r="O523" s="130">
        <v>7</v>
      </c>
      <c r="P523" s="130">
        <v>958420</v>
      </c>
      <c r="Q523" s="131">
        <f t="shared" si="521"/>
        <v>5.185185185185185E-2</v>
      </c>
      <c r="R523" s="131">
        <f t="shared" si="532"/>
        <v>0.77777777777777779</v>
      </c>
      <c r="S523" s="125">
        <f t="shared" si="533"/>
        <v>136917.14285714287</v>
      </c>
      <c r="T523" s="536"/>
      <c r="U523" s="227" t="s">
        <v>117</v>
      </c>
      <c r="V523" s="121">
        <v>1542</v>
      </c>
      <c r="W523" s="130">
        <v>877</v>
      </c>
      <c r="X523" s="130">
        <v>53691320</v>
      </c>
      <c r="Y523" s="131">
        <f t="shared" si="522"/>
        <v>5.5390639802943217E-2</v>
      </c>
      <c r="Z523" s="131">
        <f t="shared" si="534"/>
        <v>0.56874189364461736</v>
      </c>
      <c r="AA523" s="130">
        <f t="shared" si="535"/>
        <v>61221.57354618016</v>
      </c>
      <c r="AB523" s="536"/>
      <c r="AC523" s="227" t="s">
        <v>117</v>
      </c>
      <c r="AD523" s="121">
        <v>861</v>
      </c>
      <c r="AE523" s="130">
        <v>502</v>
      </c>
      <c r="AF523" s="130">
        <v>38620850</v>
      </c>
      <c r="AG523" s="131">
        <f t="shared" si="523"/>
        <v>3.5844341306676186E-2</v>
      </c>
      <c r="AH523" s="131">
        <f t="shared" si="536"/>
        <v>0.58304297328687571</v>
      </c>
      <c r="AI523" s="125">
        <f t="shared" si="537"/>
        <v>76933.964143426289</v>
      </c>
      <c r="AJ523" s="536"/>
      <c r="AK523" s="227" t="s">
        <v>117</v>
      </c>
      <c r="AL523" s="121">
        <v>419</v>
      </c>
      <c r="AM523" s="130">
        <v>207</v>
      </c>
      <c r="AN523" s="130">
        <v>16700820</v>
      </c>
      <c r="AO523" s="131">
        <f t="shared" si="524"/>
        <v>2.5606135576447302E-2</v>
      </c>
      <c r="AP523" s="131">
        <f t="shared" si="538"/>
        <v>0.49403341288782815</v>
      </c>
      <c r="AQ523" s="125">
        <f t="shared" si="539"/>
        <v>80680.289855072464</v>
      </c>
      <c r="AR523" s="536"/>
      <c r="AS523" s="227" t="s">
        <v>117</v>
      </c>
      <c r="AT523" s="121">
        <v>149</v>
      </c>
      <c r="AU523" s="130">
        <v>61</v>
      </c>
      <c r="AV523" s="130">
        <v>4473220</v>
      </c>
      <c r="AW523" s="131">
        <f t="shared" si="525"/>
        <v>1.6675779114270092E-2</v>
      </c>
      <c r="AX523" s="131">
        <f t="shared" si="540"/>
        <v>0.40939597315436244</v>
      </c>
      <c r="AY523" s="130">
        <f t="shared" si="541"/>
        <v>73331.475409836072</v>
      </c>
      <c r="AZ523" s="536"/>
      <c r="BA523" s="227" t="s">
        <v>117</v>
      </c>
      <c r="BB523" s="121">
        <v>67</v>
      </c>
      <c r="BC523" s="130">
        <v>22</v>
      </c>
      <c r="BD523" s="130">
        <v>2142950</v>
      </c>
      <c r="BE523" s="131">
        <f t="shared" si="526"/>
        <v>1.6819571865443424E-2</v>
      </c>
      <c r="BF523" s="131">
        <f t="shared" si="542"/>
        <v>0.32835820895522388</v>
      </c>
      <c r="BG523" s="156">
        <f t="shared" si="543"/>
        <v>97406.818181818177</v>
      </c>
      <c r="BH523" s="536"/>
      <c r="BI523" s="227" t="s">
        <v>117</v>
      </c>
      <c r="BJ523" s="121">
        <f t="shared" si="544"/>
        <v>3048</v>
      </c>
      <c r="BK523" s="130">
        <f t="shared" si="528"/>
        <v>1676</v>
      </c>
      <c r="BL523" s="130">
        <f t="shared" si="529"/>
        <v>116587580</v>
      </c>
      <c r="BM523" s="131">
        <f t="shared" si="527"/>
        <v>3.8941425218987427E-2</v>
      </c>
      <c r="BN523" s="131">
        <f t="shared" si="545"/>
        <v>0.54986876640419946</v>
      </c>
      <c r="BO523" s="130">
        <f t="shared" si="546"/>
        <v>69562.995226730316</v>
      </c>
      <c r="BP523" s="182"/>
    </row>
    <row r="524" spans="2:68" s="75" customFormat="1">
      <c r="B524" s="546">
        <v>48</v>
      </c>
      <c r="C524" s="547" t="s">
        <v>22</v>
      </c>
      <c r="D524" s="539">
        <f>BS55</f>
        <v>17</v>
      </c>
      <c r="E524" s="224" t="s">
        <v>104</v>
      </c>
      <c r="F524" s="120">
        <v>6</v>
      </c>
      <c r="G524" s="128">
        <v>2</v>
      </c>
      <c r="H524" s="128">
        <v>102670</v>
      </c>
      <c r="I524" s="129">
        <f>IFERROR(G524/$D$524,"-")</f>
        <v>0.11764705882352941</v>
      </c>
      <c r="J524" s="129">
        <f t="shared" si="530"/>
        <v>0.33333333333333331</v>
      </c>
      <c r="K524" s="155">
        <f t="shared" si="531"/>
        <v>51335</v>
      </c>
      <c r="L524" s="539">
        <f>BT55</f>
        <v>60</v>
      </c>
      <c r="M524" s="224" t="s">
        <v>104</v>
      </c>
      <c r="N524" s="120">
        <v>32</v>
      </c>
      <c r="O524" s="128">
        <v>22</v>
      </c>
      <c r="P524" s="128">
        <v>1403770</v>
      </c>
      <c r="Q524" s="129">
        <f>IFERROR(O524/$L$524,"-")</f>
        <v>0.36666666666666664</v>
      </c>
      <c r="R524" s="129">
        <f t="shared" si="532"/>
        <v>0.6875</v>
      </c>
      <c r="S524" s="124">
        <f t="shared" si="533"/>
        <v>63807.727272727272</v>
      </c>
      <c r="T524" s="539">
        <f>BU55</f>
        <v>8485</v>
      </c>
      <c r="U524" s="224" t="s">
        <v>104</v>
      </c>
      <c r="V524" s="120">
        <v>3846</v>
      </c>
      <c r="W524" s="128">
        <v>2566</v>
      </c>
      <c r="X524" s="128">
        <v>169407080</v>
      </c>
      <c r="Y524" s="129">
        <f>IFERROR(W524/$T$524,"-")</f>
        <v>0.30241602828520919</v>
      </c>
      <c r="Z524" s="129">
        <f t="shared" si="534"/>
        <v>0.66718668746749865</v>
      </c>
      <c r="AA524" s="128">
        <f t="shared" si="535"/>
        <v>66019.906469212787</v>
      </c>
      <c r="AB524" s="539">
        <f>BV55</f>
        <v>6961</v>
      </c>
      <c r="AC524" s="224" t="s">
        <v>104</v>
      </c>
      <c r="AD524" s="120">
        <v>3599</v>
      </c>
      <c r="AE524" s="128">
        <v>2391</v>
      </c>
      <c r="AF524" s="128">
        <v>177576110</v>
      </c>
      <c r="AG524" s="129">
        <f>IFERROR(AE524/$AB$524,"-")</f>
        <v>0.34348513144663123</v>
      </c>
      <c r="AH524" s="129">
        <f t="shared" si="536"/>
        <v>0.66435120866907471</v>
      </c>
      <c r="AI524" s="124">
        <f t="shared" si="537"/>
        <v>74268.552906733588</v>
      </c>
      <c r="AJ524" s="539">
        <f>BW55</f>
        <v>4377</v>
      </c>
      <c r="AK524" s="224" t="s">
        <v>104</v>
      </c>
      <c r="AL524" s="120">
        <v>2266</v>
      </c>
      <c r="AM524" s="128">
        <v>1373</v>
      </c>
      <c r="AN524" s="128">
        <v>108715800</v>
      </c>
      <c r="AO524" s="129">
        <f>IFERROR(AM524/$AJ$524,"-")</f>
        <v>0.31368517249257483</v>
      </c>
      <c r="AP524" s="129">
        <f t="shared" si="538"/>
        <v>0.60591350397175636</v>
      </c>
      <c r="AQ524" s="124">
        <f t="shared" si="539"/>
        <v>79181.209031318285</v>
      </c>
      <c r="AR524" s="539">
        <f>BX55</f>
        <v>2262</v>
      </c>
      <c r="AS524" s="224" t="s">
        <v>104</v>
      </c>
      <c r="AT524" s="120">
        <v>1100</v>
      </c>
      <c r="AU524" s="128">
        <v>601</v>
      </c>
      <c r="AV524" s="128">
        <v>50743580</v>
      </c>
      <c r="AW524" s="129">
        <f>IFERROR(AU524/$AR$524,"-")</f>
        <v>0.2656940760389036</v>
      </c>
      <c r="AX524" s="129">
        <f t="shared" si="540"/>
        <v>0.54636363636363638</v>
      </c>
      <c r="AY524" s="128">
        <f t="shared" si="541"/>
        <v>84431.91347753744</v>
      </c>
      <c r="AZ524" s="539">
        <f>BY55</f>
        <v>941</v>
      </c>
      <c r="BA524" s="224" t="s">
        <v>104</v>
      </c>
      <c r="BB524" s="120">
        <v>363</v>
      </c>
      <c r="BC524" s="128">
        <v>191</v>
      </c>
      <c r="BD524" s="128">
        <v>18804850</v>
      </c>
      <c r="BE524" s="129">
        <f>IFERROR(BC524/$AZ$524,"-")</f>
        <v>0.20297555791710944</v>
      </c>
      <c r="BF524" s="129">
        <f t="shared" si="542"/>
        <v>0.52617079889807161</v>
      </c>
      <c r="BG524" s="155">
        <f t="shared" si="543"/>
        <v>98454.712041884821</v>
      </c>
      <c r="BH524" s="539">
        <f>BZ55</f>
        <v>23103</v>
      </c>
      <c r="BI524" s="224" t="s">
        <v>104</v>
      </c>
      <c r="BJ524" s="120">
        <f t="shared" si="544"/>
        <v>11212</v>
      </c>
      <c r="BK524" s="128">
        <f t="shared" si="528"/>
        <v>7146</v>
      </c>
      <c r="BL524" s="128">
        <f t="shared" si="529"/>
        <v>526753860</v>
      </c>
      <c r="BM524" s="129">
        <f>IFERROR(BK524/$BH$524,"-")</f>
        <v>0.30931047915855081</v>
      </c>
      <c r="BN524" s="129">
        <f t="shared" si="545"/>
        <v>0.63735283624687833</v>
      </c>
      <c r="BO524" s="128">
        <f t="shared" si="546"/>
        <v>73713.10663308145</v>
      </c>
      <c r="BP524" s="182"/>
    </row>
    <row r="525" spans="2:68" s="75" customFormat="1">
      <c r="B525" s="546"/>
      <c r="C525" s="547"/>
      <c r="D525" s="539"/>
      <c r="E525" s="225" t="s">
        <v>136</v>
      </c>
      <c r="F525" s="121">
        <v>5</v>
      </c>
      <c r="G525" s="130">
        <v>3</v>
      </c>
      <c r="H525" s="130">
        <v>121110</v>
      </c>
      <c r="I525" s="131">
        <f t="shared" ref="I525:I534" si="547">IFERROR(G525/$D$524,"-")</f>
        <v>0.17647058823529413</v>
      </c>
      <c r="J525" s="131">
        <f t="shared" si="530"/>
        <v>0.6</v>
      </c>
      <c r="K525" s="156">
        <f t="shared" si="531"/>
        <v>40370</v>
      </c>
      <c r="L525" s="539"/>
      <c r="M525" s="225" t="s">
        <v>136</v>
      </c>
      <c r="N525" s="121">
        <v>25</v>
      </c>
      <c r="O525" s="130">
        <v>16</v>
      </c>
      <c r="P525" s="130">
        <v>1268140</v>
      </c>
      <c r="Q525" s="131">
        <f t="shared" ref="Q525:Q534" si="548">IFERROR(O525/$L$524,"-")</f>
        <v>0.26666666666666666</v>
      </c>
      <c r="R525" s="131">
        <f t="shared" si="532"/>
        <v>0.64</v>
      </c>
      <c r="S525" s="125">
        <f t="shared" si="533"/>
        <v>79258.75</v>
      </c>
      <c r="T525" s="539"/>
      <c r="U525" s="225" t="s">
        <v>136</v>
      </c>
      <c r="V525" s="121">
        <v>3598</v>
      </c>
      <c r="W525" s="130">
        <v>2433</v>
      </c>
      <c r="X525" s="130">
        <v>149412910</v>
      </c>
      <c r="Y525" s="131">
        <f t="shared" ref="Y525:Y534" si="549">IFERROR(W525/$T$524,"-")</f>
        <v>0.28674130819092514</v>
      </c>
      <c r="Z525" s="131">
        <f t="shared" si="534"/>
        <v>0.67620900500277936</v>
      </c>
      <c r="AA525" s="130">
        <f t="shared" si="535"/>
        <v>61410.978216194002</v>
      </c>
      <c r="AB525" s="539"/>
      <c r="AC525" s="225" t="s">
        <v>136</v>
      </c>
      <c r="AD525" s="121">
        <v>3051</v>
      </c>
      <c r="AE525" s="130">
        <v>2090</v>
      </c>
      <c r="AF525" s="130">
        <v>149084800</v>
      </c>
      <c r="AG525" s="131">
        <f t="shared" ref="AG525:AG534" si="550">IFERROR(AE525/$AB$524,"-")</f>
        <v>0.30024421778480104</v>
      </c>
      <c r="AH525" s="131">
        <f t="shared" si="536"/>
        <v>0.68502130449033105</v>
      </c>
      <c r="AI525" s="125">
        <f t="shared" si="537"/>
        <v>71332.440191387563</v>
      </c>
      <c r="AJ525" s="539"/>
      <c r="AK525" s="225" t="s">
        <v>136</v>
      </c>
      <c r="AL525" s="121">
        <v>1788</v>
      </c>
      <c r="AM525" s="130">
        <v>1093</v>
      </c>
      <c r="AN525" s="130">
        <v>82781040</v>
      </c>
      <c r="AO525" s="131">
        <f t="shared" ref="AO525:AO534" si="551">IFERROR(AM525/$AJ$524,"-")</f>
        <v>0.24971441626684945</v>
      </c>
      <c r="AP525" s="131">
        <f t="shared" si="538"/>
        <v>0.61129753914988816</v>
      </c>
      <c r="AQ525" s="125">
        <f t="shared" si="539"/>
        <v>75737.456541628548</v>
      </c>
      <c r="AR525" s="539"/>
      <c r="AS525" s="225" t="s">
        <v>136</v>
      </c>
      <c r="AT525" s="121">
        <v>694</v>
      </c>
      <c r="AU525" s="130">
        <v>377</v>
      </c>
      <c r="AV525" s="130">
        <v>29541910</v>
      </c>
      <c r="AW525" s="131">
        <f t="shared" ref="AW525:AW534" si="552">IFERROR(AU525/$AR$524,"-")</f>
        <v>0.16666666666666666</v>
      </c>
      <c r="AX525" s="131">
        <f t="shared" si="540"/>
        <v>0.54322766570605185</v>
      </c>
      <c r="AY525" s="130">
        <f t="shared" si="541"/>
        <v>78360.503978779845</v>
      </c>
      <c r="AZ525" s="539"/>
      <c r="BA525" s="225" t="s">
        <v>136</v>
      </c>
      <c r="BB525" s="121">
        <v>190</v>
      </c>
      <c r="BC525" s="130">
        <v>87</v>
      </c>
      <c r="BD525" s="130">
        <v>7996130</v>
      </c>
      <c r="BE525" s="131">
        <f t="shared" ref="BE525:BE534" si="553">IFERROR(BC525/$AZ$524,"-")</f>
        <v>9.24548352816153E-2</v>
      </c>
      <c r="BF525" s="131">
        <f t="shared" si="542"/>
        <v>0.45789473684210524</v>
      </c>
      <c r="BG525" s="156">
        <f t="shared" si="543"/>
        <v>91909.540229885053</v>
      </c>
      <c r="BH525" s="539"/>
      <c r="BI525" s="225" t="s">
        <v>136</v>
      </c>
      <c r="BJ525" s="121">
        <f t="shared" si="544"/>
        <v>9351</v>
      </c>
      <c r="BK525" s="130">
        <f t="shared" si="528"/>
        <v>6099</v>
      </c>
      <c r="BL525" s="130">
        <f t="shared" si="529"/>
        <v>420206040</v>
      </c>
      <c r="BM525" s="131">
        <f t="shared" ref="BM525:BM534" si="554">IFERROR(BK525/$BH$524,"-")</f>
        <v>0.26399168939098816</v>
      </c>
      <c r="BN525" s="131">
        <f t="shared" si="545"/>
        <v>0.65222970805261471</v>
      </c>
      <c r="BO525" s="130">
        <f t="shared" si="546"/>
        <v>68897.530742744711</v>
      </c>
      <c r="BP525" s="182"/>
    </row>
    <row r="526" spans="2:68" s="75" customFormat="1">
      <c r="B526" s="546"/>
      <c r="C526" s="547"/>
      <c r="D526" s="539"/>
      <c r="E526" s="226" t="s">
        <v>103</v>
      </c>
      <c r="F526" s="121">
        <v>8</v>
      </c>
      <c r="G526" s="130">
        <v>2</v>
      </c>
      <c r="H526" s="130">
        <v>22700</v>
      </c>
      <c r="I526" s="131">
        <f t="shared" si="547"/>
        <v>0.11764705882352941</v>
      </c>
      <c r="J526" s="131">
        <f t="shared" si="530"/>
        <v>0.25</v>
      </c>
      <c r="K526" s="156">
        <f t="shared" si="531"/>
        <v>11350</v>
      </c>
      <c r="L526" s="539"/>
      <c r="M526" s="226" t="s">
        <v>103</v>
      </c>
      <c r="N526" s="121">
        <v>35</v>
      </c>
      <c r="O526" s="130">
        <v>26</v>
      </c>
      <c r="P526" s="130">
        <v>2258730</v>
      </c>
      <c r="Q526" s="131">
        <f t="shared" si="548"/>
        <v>0.43333333333333335</v>
      </c>
      <c r="R526" s="131">
        <f t="shared" si="532"/>
        <v>0.74285714285714288</v>
      </c>
      <c r="S526" s="125">
        <f t="shared" si="533"/>
        <v>86874.230769230766</v>
      </c>
      <c r="T526" s="539"/>
      <c r="U526" s="226" t="s">
        <v>103</v>
      </c>
      <c r="V526" s="121">
        <v>4729</v>
      </c>
      <c r="W526" s="130">
        <v>3151</v>
      </c>
      <c r="X526" s="130">
        <v>202468710</v>
      </c>
      <c r="Y526" s="131">
        <f t="shared" si="549"/>
        <v>0.37136122569239832</v>
      </c>
      <c r="Z526" s="131">
        <f t="shared" si="534"/>
        <v>0.66631423133854939</v>
      </c>
      <c r="AA526" s="130">
        <f t="shared" si="535"/>
        <v>64255.382418279914</v>
      </c>
      <c r="AB526" s="539"/>
      <c r="AC526" s="226" t="s">
        <v>103</v>
      </c>
      <c r="AD526" s="121">
        <v>4399</v>
      </c>
      <c r="AE526" s="130">
        <v>2924</v>
      </c>
      <c r="AF526" s="130">
        <v>215418980</v>
      </c>
      <c r="AG526" s="131">
        <f t="shared" si="550"/>
        <v>0.42005458985777905</v>
      </c>
      <c r="AH526" s="131">
        <f t="shared" si="536"/>
        <v>0.66469652193680384</v>
      </c>
      <c r="AI526" s="125">
        <f t="shared" si="537"/>
        <v>73672.701778385774</v>
      </c>
      <c r="AJ526" s="539"/>
      <c r="AK526" s="226" t="s">
        <v>103</v>
      </c>
      <c r="AL526" s="121">
        <v>2937</v>
      </c>
      <c r="AM526" s="130">
        <v>1762</v>
      </c>
      <c r="AN526" s="130">
        <v>139444050</v>
      </c>
      <c r="AO526" s="131">
        <f t="shared" si="551"/>
        <v>0.402558830249029</v>
      </c>
      <c r="AP526" s="131">
        <f t="shared" si="538"/>
        <v>0.59993190330268986</v>
      </c>
      <c r="AQ526" s="125">
        <f t="shared" si="539"/>
        <v>79139.64245175937</v>
      </c>
      <c r="AR526" s="539"/>
      <c r="AS526" s="226" t="s">
        <v>103</v>
      </c>
      <c r="AT526" s="121">
        <v>1470</v>
      </c>
      <c r="AU526" s="130">
        <v>817</v>
      </c>
      <c r="AV526" s="130">
        <v>75098420</v>
      </c>
      <c r="AW526" s="131">
        <f t="shared" si="552"/>
        <v>0.36118479221927496</v>
      </c>
      <c r="AX526" s="131">
        <f t="shared" si="540"/>
        <v>0.55578231292517011</v>
      </c>
      <c r="AY526" s="130">
        <f t="shared" si="541"/>
        <v>91919.730722154229</v>
      </c>
      <c r="AZ526" s="539"/>
      <c r="BA526" s="226" t="s">
        <v>103</v>
      </c>
      <c r="BB526" s="121">
        <v>544</v>
      </c>
      <c r="BC526" s="130">
        <v>283</v>
      </c>
      <c r="BD526" s="130">
        <v>30198040</v>
      </c>
      <c r="BE526" s="131">
        <f t="shared" si="553"/>
        <v>0.30074388947927738</v>
      </c>
      <c r="BF526" s="131">
        <f t="shared" si="542"/>
        <v>0.52022058823529416</v>
      </c>
      <c r="BG526" s="156">
        <f t="shared" si="543"/>
        <v>106706.8551236749</v>
      </c>
      <c r="BH526" s="539"/>
      <c r="BI526" s="226" t="s">
        <v>103</v>
      </c>
      <c r="BJ526" s="121">
        <f t="shared" si="544"/>
        <v>14122</v>
      </c>
      <c r="BK526" s="130">
        <f t="shared" si="528"/>
        <v>8965</v>
      </c>
      <c r="BL526" s="130">
        <f t="shared" si="529"/>
        <v>664909630</v>
      </c>
      <c r="BM526" s="131">
        <f t="shared" si="554"/>
        <v>0.38804484266112627</v>
      </c>
      <c r="BN526" s="131">
        <f t="shared" si="545"/>
        <v>0.63482509559552469</v>
      </c>
      <c r="BO526" s="130">
        <f t="shared" si="546"/>
        <v>74167.276073619636</v>
      </c>
      <c r="BP526" s="182"/>
    </row>
    <row r="527" spans="2:68" s="75" customFormat="1">
      <c r="B527" s="546"/>
      <c r="C527" s="547"/>
      <c r="D527" s="539"/>
      <c r="E527" s="226" t="s">
        <v>106</v>
      </c>
      <c r="F527" s="121">
        <v>0</v>
      </c>
      <c r="G527" s="130">
        <v>0</v>
      </c>
      <c r="H527" s="130">
        <v>0</v>
      </c>
      <c r="I527" s="131">
        <f t="shared" si="547"/>
        <v>0</v>
      </c>
      <c r="J527" s="131" t="str">
        <f t="shared" si="530"/>
        <v>-</v>
      </c>
      <c r="K527" s="156" t="str">
        <f t="shared" si="531"/>
        <v>-</v>
      </c>
      <c r="L527" s="539"/>
      <c r="M527" s="226" t="s">
        <v>106</v>
      </c>
      <c r="N527" s="121">
        <v>8</v>
      </c>
      <c r="O527" s="130">
        <v>7</v>
      </c>
      <c r="P527" s="130">
        <v>346550</v>
      </c>
      <c r="Q527" s="131">
        <f t="shared" si="548"/>
        <v>0.11666666666666667</v>
      </c>
      <c r="R527" s="131">
        <f t="shared" si="532"/>
        <v>0.875</v>
      </c>
      <c r="S527" s="125">
        <f t="shared" si="533"/>
        <v>49507.142857142855</v>
      </c>
      <c r="T527" s="539"/>
      <c r="U527" s="226" t="s">
        <v>106</v>
      </c>
      <c r="V527" s="121">
        <v>1317</v>
      </c>
      <c r="W527" s="130">
        <v>888</v>
      </c>
      <c r="X527" s="130">
        <v>59896730</v>
      </c>
      <c r="Y527" s="131">
        <f t="shared" si="549"/>
        <v>0.10465527401296405</v>
      </c>
      <c r="Z527" s="131">
        <f t="shared" si="534"/>
        <v>0.67425968109339407</v>
      </c>
      <c r="AA527" s="130">
        <f t="shared" si="535"/>
        <v>67451.272522522529</v>
      </c>
      <c r="AB527" s="539"/>
      <c r="AC527" s="226" t="s">
        <v>106</v>
      </c>
      <c r="AD527" s="121">
        <v>1506</v>
      </c>
      <c r="AE527" s="130">
        <v>1050</v>
      </c>
      <c r="AF527" s="130">
        <v>77842350</v>
      </c>
      <c r="AG527" s="131">
        <f t="shared" si="550"/>
        <v>0.1508403964947565</v>
      </c>
      <c r="AH527" s="131">
        <f t="shared" si="536"/>
        <v>0.6972111553784861</v>
      </c>
      <c r="AI527" s="125">
        <f t="shared" si="537"/>
        <v>74135.571428571435</v>
      </c>
      <c r="AJ527" s="539"/>
      <c r="AK527" s="226" t="s">
        <v>106</v>
      </c>
      <c r="AL527" s="121">
        <v>1061</v>
      </c>
      <c r="AM527" s="130">
        <v>645</v>
      </c>
      <c r="AN527" s="130">
        <v>54215040</v>
      </c>
      <c r="AO527" s="131">
        <f t="shared" si="551"/>
        <v>0.14736120630568883</v>
      </c>
      <c r="AP527" s="131">
        <f t="shared" si="538"/>
        <v>0.60791705937794538</v>
      </c>
      <c r="AQ527" s="125">
        <f t="shared" si="539"/>
        <v>84054.325581395344</v>
      </c>
      <c r="AR527" s="539"/>
      <c r="AS527" s="226" t="s">
        <v>106</v>
      </c>
      <c r="AT527" s="121">
        <v>543</v>
      </c>
      <c r="AU527" s="130">
        <v>305</v>
      </c>
      <c r="AV527" s="130">
        <v>28369660</v>
      </c>
      <c r="AW527" s="131">
        <f t="shared" si="552"/>
        <v>0.13483642793987621</v>
      </c>
      <c r="AX527" s="131">
        <f t="shared" si="540"/>
        <v>0.56169429097605894</v>
      </c>
      <c r="AY527" s="130">
        <f t="shared" si="541"/>
        <v>93015.278688524588</v>
      </c>
      <c r="AZ527" s="539"/>
      <c r="BA527" s="226" t="s">
        <v>106</v>
      </c>
      <c r="BB527" s="121">
        <v>188</v>
      </c>
      <c r="BC527" s="130">
        <v>106</v>
      </c>
      <c r="BD527" s="130">
        <v>11483750</v>
      </c>
      <c r="BE527" s="131">
        <f t="shared" si="553"/>
        <v>0.1126461211477152</v>
      </c>
      <c r="BF527" s="131">
        <f t="shared" si="542"/>
        <v>0.56382978723404253</v>
      </c>
      <c r="BG527" s="156">
        <f t="shared" si="543"/>
        <v>108337.2641509434</v>
      </c>
      <c r="BH527" s="539"/>
      <c r="BI527" s="226" t="s">
        <v>106</v>
      </c>
      <c r="BJ527" s="121">
        <f t="shared" si="544"/>
        <v>4623</v>
      </c>
      <c r="BK527" s="130">
        <f t="shared" si="528"/>
        <v>3001</v>
      </c>
      <c r="BL527" s="130">
        <f t="shared" si="529"/>
        <v>232154080</v>
      </c>
      <c r="BM527" s="131">
        <f t="shared" si="554"/>
        <v>0.12989655023157165</v>
      </c>
      <c r="BN527" s="131">
        <f t="shared" si="545"/>
        <v>0.64914557646549864</v>
      </c>
      <c r="BO527" s="130">
        <f t="shared" si="546"/>
        <v>77358.907030989663</v>
      </c>
      <c r="BP527" s="182"/>
    </row>
    <row r="528" spans="2:68" s="75" customFormat="1">
      <c r="B528" s="546"/>
      <c r="C528" s="547"/>
      <c r="D528" s="539"/>
      <c r="E528" s="226" t="s">
        <v>119</v>
      </c>
      <c r="F528" s="121">
        <v>4</v>
      </c>
      <c r="G528" s="130">
        <v>2</v>
      </c>
      <c r="H528" s="130">
        <v>102670</v>
      </c>
      <c r="I528" s="131">
        <f t="shared" si="547"/>
        <v>0.11764705882352941</v>
      </c>
      <c r="J528" s="131">
        <f t="shared" si="530"/>
        <v>0.5</v>
      </c>
      <c r="K528" s="156">
        <f t="shared" si="531"/>
        <v>51335</v>
      </c>
      <c r="L528" s="539"/>
      <c r="M528" s="226" t="s">
        <v>119</v>
      </c>
      <c r="N528" s="121">
        <v>11</v>
      </c>
      <c r="O528" s="130">
        <v>11</v>
      </c>
      <c r="P528" s="130">
        <v>1174230</v>
      </c>
      <c r="Q528" s="131">
        <f t="shared" si="548"/>
        <v>0.18333333333333332</v>
      </c>
      <c r="R528" s="131">
        <f t="shared" si="532"/>
        <v>1</v>
      </c>
      <c r="S528" s="125">
        <f t="shared" si="533"/>
        <v>106748.18181818182</v>
      </c>
      <c r="T528" s="539"/>
      <c r="U528" s="226" t="s">
        <v>119</v>
      </c>
      <c r="V528" s="121">
        <v>1581</v>
      </c>
      <c r="W528" s="130">
        <v>1075</v>
      </c>
      <c r="X528" s="130">
        <v>73406310</v>
      </c>
      <c r="Y528" s="131">
        <f t="shared" si="549"/>
        <v>0.126694166175604</v>
      </c>
      <c r="Z528" s="131">
        <f t="shared" si="534"/>
        <v>0.67994939911448449</v>
      </c>
      <c r="AA528" s="130">
        <f t="shared" si="535"/>
        <v>68284.939534883728</v>
      </c>
      <c r="AB528" s="539"/>
      <c r="AC528" s="226" t="s">
        <v>119</v>
      </c>
      <c r="AD528" s="121">
        <v>1759</v>
      </c>
      <c r="AE528" s="130">
        <v>1176</v>
      </c>
      <c r="AF528" s="130">
        <v>90324740</v>
      </c>
      <c r="AG528" s="131">
        <f t="shared" si="550"/>
        <v>0.16894124407412728</v>
      </c>
      <c r="AH528" s="131">
        <f t="shared" si="536"/>
        <v>0.66856168277430361</v>
      </c>
      <c r="AI528" s="125">
        <f t="shared" si="537"/>
        <v>76806.751700680266</v>
      </c>
      <c r="AJ528" s="539"/>
      <c r="AK528" s="226" t="s">
        <v>119</v>
      </c>
      <c r="AL528" s="121">
        <v>1260</v>
      </c>
      <c r="AM528" s="130">
        <v>781</v>
      </c>
      <c r="AN528" s="130">
        <v>67467560</v>
      </c>
      <c r="AO528" s="131">
        <f t="shared" si="551"/>
        <v>0.17843271647246972</v>
      </c>
      <c r="AP528" s="131">
        <f t="shared" si="538"/>
        <v>0.61984126984126986</v>
      </c>
      <c r="AQ528" s="125">
        <f t="shared" si="539"/>
        <v>86386.12035851473</v>
      </c>
      <c r="AR528" s="539"/>
      <c r="AS528" s="226" t="s">
        <v>119</v>
      </c>
      <c r="AT528" s="121">
        <v>652</v>
      </c>
      <c r="AU528" s="130">
        <v>405</v>
      </c>
      <c r="AV528" s="130">
        <v>41246230</v>
      </c>
      <c r="AW528" s="131">
        <f t="shared" si="552"/>
        <v>0.17904509283819628</v>
      </c>
      <c r="AX528" s="131">
        <f t="shared" si="540"/>
        <v>0.62116564417177911</v>
      </c>
      <c r="AY528" s="130">
        <f t="shared" si="541"/>
        <v>101842.54320987655</v>
      </c>
      <c r="AZ528" s="539"/>
      <c r="BA528" s="226" t="s">
        <v>119</v>
      </c>
      <c r="BB528" s="121">
        <v>233</v>
      </c>
      <c r="BC528" s="130">
        <v>142</v>
      </c>
      <c r="BD528" s="130">
        <v>19009280</v>
      </c>
      <c r="BE528" s="131">
        <f t="shared" si="553"/>
        <v>0.15090329436769395</v>
      </c>
      <c r="BF528" s="131">
        <f t="shared" si="542"/>
        <v>0.6094420600858369</v>
      </c>
      <c r="BG528" s="156">
        <f t="shared" si="543"/>
        <v>133868.1690140845</v>
      </c>
      <c r="BH528" s="539"/>
      <c r="BI528" s="226" t="s">
        <v>119</v>
      </c>
      <c r="BJ528" s="121">
        <f t="shared" si="544"/>
        <v>5500</v>
      </c>
      <c r="BK528" s="130">
        <f t="shared" si="528"/>
        <v>3592</v>
      </c>
      <c r="BL528" s="130">
        <f t="shared" si="529"/>
        <v>292731020</v>
      </c>
      <c r="BM528" s="131">
        <f t="shared" si="554"/>
        <v>0.15547764359606978</v>
      </c>
      <c r="BN528" s="131">
        <f t="shared" si="545"/>
        <v>0.65309090909090906</v>
      </c>
      <c r="BO528" s="130">
        <f t="shared" si="546"/>
        <v>81495.27282850779</v>
      </c>
      <c r="BP528" s="182"/>
    </row>
    <row r="529" spans="2:68" s="75" customFormat="1">
      <c r="B529" s="546"/>
      <c r="C529" s="547"/>
      <c r="D529" s="539"/>
      <c r="E529" s="226" t="s">
        <v>120</v>
      </c>
      <c r="F529" s="121">
        <v>2</v>
      </c>
      <c r="G529" s="130">
        <v>0</v>
      </c>
      <c r="H529" s="130">
        <v>0</v>
      </c>
      <c r="I529" s="131">
        <f t="shared" si="547"/>
        <v>0</v>
      </c>
      <c r="J529" s="131">
        <f t="shared" si="530"/>
        <v>0</v>
      </c>
      <c r="K529" s="156" t="str">
        <f t="shared" si="531"/>
        <v>-</v>
      </c>
      <c r="L529" s="539"/>
      <c r="M529" s="226" t="s">
        <v>120</v>
      </c>
      <c r="N529" s="121">
        <v>9</v>
      </c>
      <c r="O529" s="130">
        <v>7</v>
      </c>
      <c r="P529" s="130">
        <v>371540</v>
      </c>
      <c r="Q529" s="131">
        <f t="shared" si="548"/>
        <v>0.11666666666666667</v>
      </c>
      <c r="R529" s="131">
        <f t="shared" si="532"/>
        <v>0.77777777777777779</v>
      </c>
      <c r="S529" s="125">
        <f t="shared" si="533"/>
        <v>53077.142857142855</v>
      </c>
      <c r="T529" s="539"/>
      <c r="U529" s="226" t="s">
        <v>120</v>
      </c>
      <c r="V529" s="121">
        <v>803</v>
      </c>
      <c r="W529" s="130">
        <v>572</v>
      </c>
      <c r="X529" s="130">
        <v>38328680</v>
      </c>
      <c r="Y529" s="131">
        <f t="shared" si="549"/>
        <v>6.7413081909251618E-2</v>
      </c>
      <c r="Z529" s="131">
        <f t="shared" si="534"/>
        <v>0.71232876712328763</v>
      </c>
      <c r="AA529" s="130">
        <f t="shared" si="535"/>
        <v>67008.181818181823</v>
      </c>
      <c r="AB529" s="539"/>
      <c r="AC529" s="226" t="s">
        <v>120</v>
      </c>
      <c r="AD529" s="121">
        <v>916</v>
      </c>
      <c r="AE529" s="130">
        <v>676</v>
      </c>
      <c r="AF529" s="130">
        <v>49825030</v>
      </c>
      <c r="AG529" s="131">
        <f t="shared" si="550"/>
        <v>9.711248383852894E-2</v>
      </c>
      <c r="AH529" s="131">
        <f t="shared" si="536"/>
        <v>0.73799126637554591</v>
      </c>
      <c r="AI529" s="125">
        <f t="shared" si="537"/>
        <v>73705.665680473379</v>
      </c>
      <c r="AJ529" s="539"/>
      <c r="AK529" s="226" t="s">
        <v>120</v>
      </c>
      <c r="AL529" s="121">
        <v>524</v>
      </c>
      <c r="AM529" s="130">
        <v>356</v>
      </c>
      <c r="AN529" s="130">
        <v>25598800</v>
      </c>
      <c r="AO529" s="131">
        <f t="shared" si="551"/>
        <v>8.1334247201279408E-2</v>
      </c>
      <c r="AP529" s="131">
        <f t="shared" si="538"/>
        <v>0.67938931297709926</v>
      </c>
      <c r="AQ529" s="125">
        <f t="shared" si="539"/>
        <v>71906.741573033709</v>
      </c>
      <c r="AR529" s="539"/>
      <c r="AS529" s="226" t="s">
        <v>120</v>
      </c>
      <c r="AT529" s="121">
        <v>204</v>
      </c>
      <c r="AU529" s="130">
        <v>112</v>
      </c>
      <c r="AV529" s="130">
        <v>8871740</v>
      </c>
      <c r="AW529" s="131">
        <f t="shared" si="552"/>
        <v>4.951370468611848E-2</v>
      </c>
      <c r="AX529" s="131">
        <f t="shared" si="540"/>
        <v>0.5490196078431373</v>
      </c>
      <c r="AY529" s="130">
        <f t="shared" si="541"/>
        <v>79211.96428571429</v>
      </c>
      <c r="AZ529" s="539"/>
      <c r="BA529" s="226" t="s">
        <v>120</v>
      </c>
      <c r="BB529" s="121">
        <v>62</v>
      </c>
      <c r="BC529" s="130">
        <v>29</v>
      </c>
      <c r="BD529" s="130">
        <v>2916870</v>
      </c>
      <c r="BE529" s="131">
        <f t="shared" si="553"/>
        <v>3.0818278427205102E-2</v>
      </c>
      <c r="BF529" s="131">
        <f t="shared" si="542"/>
        <v>0.46774193548387094</v>
      </c>
      <c r="BG529" s="156">
        <f t="shared" si="543"/>
        <v>100581.72413793103</v>
      </c>
      <c r="BH529" s="539"/>
      <c r="BI529" s="226" t="s">
        <v>120</v>
      </c>
      <c r="BJ529" s="121">
        <f t="shared" si="544"/>
        <v>2520</v>
      </c>
      <c r="BK529" s="130">
        <f t="shared" si="528"/>
        <v>1752</v>
      </c>
      <c r="BL529" s="130">
        <f t="shared" si="529"/>
        <v>125912660</v>
      </c>
      <c r="BM529" s="131">
        <f t="shared" si="554"/>
        <v>7.58343072328269E-2</v>
      </c>
      <c r="BN529" s="131">
        <f t="shared" si="545"/>
        <v>0.69523809523809521</v>
      </c>
      <c r="BO529" s="130">
        <f t="shared" si="546"/>
        <v>71867.95662100456</v>
      </c>
      <c r="BP529" s="182"/>
    </row>
    <row r="530" spans="2:68" s="75" customFormat="1">
      <c r="B530" s="546"/>
      <c r="C530" s="547"/>
      <c r="D530" s="539"/>
      <c r="E530" s="226" t="s">
        <v>121</v>
      </c>
      <c r="F530" s="121">
        <v>2</v>
      </c>
      <c r="G530" s="130">
        <v>1</v>
      </c>
      <c r="H530" s="130">
        <v>13990</v>
      </c>
      <c r="I530" s="131">
        <f t="shared" si="547"/>
        <v>5.8823529411764705E-2</v>
      </c>
      <c r="J530" s="131">
        <f t="shared" si="530"/>
        <v>0.5</v>
      </c>
      <c r="K530" s="156">
        <f t="shared" si="531"/>
        <v>13990</v>
      </c>
      <c r="L530" s="539"/>
      <c r="M530" s="226" t="s">
        <v>121</v>
      </c>
      <c r="N530" s="121">
        <v>5</v>
      </c>
      <c r="O530" s="130">
        <v>3</v>
      </c>
      <c r="P530" s="130">
        <v>136670</v>
      </c>
      <c r="Q530" s="131">
        <f t="shared" si="548"/>
        <v>0.05</v>
      </c>
      <c r="R530" s="131">
        <f t="shared" si="532"/>
        <v>0.6</v>
      </c>
      <c r="S530" s="125">
        <f t="shared" si="533"/>
        <v>45556.666666666664</v>
      </c>
      <c r="T530" s="539"/>
      <c r="U530" s="226" t="s">
        <v>121</v>
      </c>
      <c r="V530" s="121">
        <v>447</v>
      </c>
      <c r="W530" s="130">
        <v>308</v>
      </c>
      <c r="X530" s="130">
        <v>21588830</v>
      </c>
      <c r="Y530" s="131">
        <f t="shared" si="549"/>
        <v>3.6299351797289332E-2</v>
      </c>
      <c r="Z530" s="131">
        <f t="shared" si="534"/>
        <v>0.68903803131991048</v>
      </c>
      <c r="AA530" s="130">
        <f t="shared" si="535"/>
        <v>70093.603896103901</v>
      </c>
      <c r="AB530" s="539"/>
      <c r="AC530" s="226" t="s">
        <v>121</v>
      </c>
      <c r="AD530" s="121">
        <v>584</v>
      </c>
      <c r="AE530" s="130">
        <v>378</v>
      </c>
      <c r="AF530" s="130">
        <v>28218770</v>
      </c>
      <c r="AG530" s="131">
        <f t="shared" si="550"/>
        <v>5.4302542738112337E-2</v>
      </c>
      <c r="AH530" s="131">
        <f t="shared" si="536"/>
        <v>0.64726027397260277</v>
      </c>
      <c r="AI530" s="125">
        <f t="shared" si="537"/>
        <v>74652.83068783069</v>
      </c>
      <c r="AJ530" s="539"/>
      <c r="AK530" s="226" t="s">
        <v>121</v>
      </c>
      <c r="AL530" s="121">
        <v>529</v>
      </c>
      <c r="AM530" s="130">
        <v>292</v>
      </c>
      <c r="AN530" s="130">
        <v>23418880</v>
      </c>
      <c r="AO530" s="131">
        <f t="shared" si="551"/>
        <v>6.6712360063970758E-2</v>
      </c>
      <c r="AP530" s="131">
        <f t="shared" si="538"/>
        <v>0.55198487712665412</v>
      </c>
      <c r="AQ530" s="125">
        <f t="shared" si="539"/>
        <v>80201.643835616444</v>
      </c>
      <c r="AR530" s="539"/>
      <c r="AS530" s="226" t="s">
        <v>121</v>
      </c>
      <c r="AT530" s="121">
        <v>331</v>
      </c>
      <c r="AU530" s="130">
        <v>192</v>
      </c>
      <c r="AV530" s="130">
        <v>18064740</v>
      </c>
      <c r="AW530" s="131">
        <f t="shared" si="552"/>
        <v>8.4880636604774531E-2</v>
      </c>
      <c r="AX530" s="131">
        <f t="shared" si="540"/>
        <v>0.58006042296072513</v>
      </c>
      <c r="AY530" s="130">
        <f t="shared" si="541"/>
        <v>94087.1875</v>
      </c>
      <c r="AZ530" s="539"/>
      <c r="BA530" s="226" t="s">
        <v>121</v>
      </c>
      <c r="BB530" s="121">
        <v>163</v>
      </c>
      <c r="BC530" s="130">
        <v>96</v>
      </c>
      <c r="BD530" s="130">
        <v>10386120</v>
      </c>
      <c r="BE530" s="131">
        <f t="shared" si="553"/>
        <v>0.10201912858660998</v>
      </c>
      <c r="BF530" s="131">
        <f t="shared" si="542"/>
        <v>0.58895705521472397</v>
      </c>
      <c r="BG530" s="156">
        <f t="shared" si="543"/>
        <v>108188.75</v>
      </c>
      <c r="BH530" s="539"/>
      <c r="BI530" s="226" t="s">
        <v>121</v>
      </c>
      <c r="BJ530" s="121">
        <f t="shared" si="544"/>
        <v>2061</v>
      </c>
      <c r="BK530" s="130">
        <f t="shared" si="528"/>
        <v>1270</v>
      </c>
      <c r="BL530" s="130">
        <f t="shared" si="529"/>
        <v>101828000</v>
      </c>
      <c r="BM530" s="131">
        <f t="shared" si="554"/>
        <v>5.4971215859412198E-2</v>
      </c>
      <c r="BN530" s="131">
        <f t="shared" si="545"/>
        <v>0.61620572537603102</v>
      </c>
      <c r="BO530" s="130">
        <f t="shared" si="546"/>
        <v>80179.527559055117</v>
      </c>
      <c r="BP530" s="182"/>
    </row>
    <row r="531" spans="2:68" s="75" customFormat="1">
      <c r="B531" s="546"/>
      <c r="C531" s="547"/>
      <c r="D531" s="539"/>
      <c r="E531" s="226" t="s">
        <v>122</v>
      </c>
      <c r="F531" s="121">
        <v>5</v>
      </c>
      <c r="G531" s="130">
        <v>1</v>
      </c>
      <c r="H531" s="130">
        <v>42470</v>
      </c>
      <c r="I531" s="131">
        <f t="shared" si="547"/>
        <v>5.8823529411764705E-2</v>
      </c>
      <c r="J531" s="131">
        <f t="shared" si="530"/>
        <v>0.2</v>
      </c>
      <c r="K531" s="156">
        <f t="shared" si="531"/>
        <v>42470</v>
      </c>
      <c r="L531" s="539"/>
      <c r="M531" s="226" t="s">
        <v>122</v>
      </c>
      <c r="N531" s="121">
        <v>7</v>
      </c>
      <c r="O531" s="130">
        <v>4</v>
      </c>
      <c r="P531" s="130">
        <v>700050</v>
      </c>
      <c r="Q531" s="131">
        <f t="shared" si="548"/>
        <v>6.6666666666666666E-2</v>
      </c>
      <c r="R531" s="131">
        <f t="shared" si="532"/>
        <v>0.5714285714285714</v>
      </c>
      <c r="S531" s="125">
        <f t="shared" si="533"/>
        <v>175012.5</v>
      </c>
      <c r="T531" s="539"/>
      <c r="U531" s="226" t="s">
        <v>122</v>
      </c>
      <c r="V531" s="121">
        <v>388</v>
      </c>
      <c r="W531" s="130">
        <v>263</v>
      </c>
      <c r="X531" s="130">
        <v>19455270</v>
      </c>
      <c r="Y531" s="131">
        <f t="shared" si="549"/>
        <v>3.0995875073659401E-2</v>
      </c>
      <c r="Z531" s="131">
        <f t="shared" si="534"/>
        <v>0.67783505154639179</v>
      </c>
      <c r="AA531" s="130">
        <f t="shared" si="535"/>
        <v>73974.410646387827</v>
      </c>
      <c r="AB531" s="539"/>
      <c r="AC531" s="226" t="s">
        <v>122</v>
      </c>
      <c r="AD531" s="121">
        <v>399</v>
      </c>
      <c r="AE531" s="130">
        <v>267</v>
      </c>
      <c r="AF531" s="130">
        <v>22806870</v>
      </c>
      <c r="AG531" s="131">
        <f t="shared" si="550"/>
        <v>3.8356557965809508E-2</v>
      </c>
      <c r="AH531" s="131">
        <f t="shared" si="536"/>
        <v>0.66917293233082709</v>
      </c>
      <c r="AI531" s="125">
        <f t="shared" si="537"/>
        <v>85418.988764044945</v>
      </c>
      <c r="AJ531" s="539"/>
      <c r="AK531" s="226" t="s">
        <v>122</v>
      </c>
      <c r="AL531" s="121">
        <v>305</v>
      </c>
      <c r="AM531" s="130">
        <v>185</v>
      </c>
      <c r="AN531" s="130">
        <v>17499870</v>
      </c>
      <c r="AO531" s="131">
        <f t="shared" si="551"/>
        <v>4.2266392506282842E-2</v>
      </c>
      <c r="AP531" s="131">
        <f t="shared" si="538"/>
        <v>0.60655737704918034</v>
      </c>
      <c r="AQ531" s="125">
        <f t="shared" si="539"/>
        <v>94593.891891891893</v>
      </c>
      <c r="AR531" s="539"/>
      <c r="AS531" s="226" t="s">
        <v>122</v>
      </c>
      <c r="AT531" s="121">
        <v>171</v>
      </c>
      <c r="AU531" s="130">
        <v>107</v>
      </c>
      <c r="AV531" s="130">
        <v>10038540</v>
      </c>
      <c r="AW531" s="131">
        <f t="shared" si="552"/>
        <v>4.7303271441202478E-2</v>
      </c>
      <c r="AX531" s="131">
        <f t="shared" si="540"/>
        <v>0.6257309941520468</v>
      </c>
      <c r="AY531" s="130">
        <f t="shared" si="541"/>
        <v>93818.1308411215</v>
      </c>
      <c r="AZ531" s="539"/>
      <c r="BA531" s="226" t="s">
        <v>122</v>
      </c>
      <c r="BB531" s="121">
        <v>44</v>
      </c>
      <c r="BC531" s="130">
        <v>25</v>
      </c>
      <c r="BD531" s="130">
        <v>3176940</v>
      </c>
      <c r="BE531" s="131">
        <f t="shared" si="553"/>
        <v>2.6567481402763018E-2</v>
      </c>
      <c r="BF531" s="131">
        <f t="shared" si="542"/>
        <v>0.56818181818181823</v>
      </c>
      <c r="BG531" s="156">
        <f t="shared" si="543"/>
        <v>127077.6</v>
      </c>
      <c r="BH531" s="539"/>
      <c r="BI531" s="226" t="s">
        <v>122</v>
      </c>
      <c r="BJ531" s="121">
        <f t="shared" si="544"/>
        <v>1319</v>
      </c>
      <c r="BK531" s="130">
        <f t="shared" si="528"/>
        <v>852</v>
      </c>
      <c r="BL531" s="130">
        <f t="shared" si="529"/>
        <v>73720010</v>
      </c>
      <c r="BM531" s="131">
        <f t="shared" si="554"/>
        <v>3.6878327489936372E-2</v>
      </c>
      <c r="BN531" s="131">
        <f t="shared" si="545"/>
        <v>0.64594389689158449</v>
      </c>
      <c r="BO531" s="130">
        <f t="shared" si="546"/>
        <v>86525.833333333328</v>
      </c>
      <c r="BP531" s="182"/>
    </row>
    <row r="532" spans="2:68" s="75" customFormat="1">
      <c r="B532" s="546"/>
      <c r="C532" s="547"/>
      <c r="D532" s="539"/>
      <c r="E532" s="226" t="s">
        <v>123</v>
      </c>
      <c r="F532" s="121">
        <v>7</v>
      </c>
      <c r="G532" s="130">
        <v>2</v>
      </c>
      <c r="H532" s="130">
        <v>27150</v>
      </c>
      <c r="I532" s="131">
        <f t="shared" si="547"/>
        <v>0.11764705882352941</v>
      </c>
      <c r="J532" s="131">
        <f t="shared" si="530"/>
        <v>0.2857142857142857</v>
      </c>
      <c r="K532" s="156">
        <f t="shared" si="531"/>
        <v>13575</v>
      </c>
      <c r="L532" s="539"/>
      <c r="M532" s="226" t="s">
        <v>123</v>
      </c>
      <c r="N532" s="121">
        <v>22</v>
      </c>
      <c r="O532" s="130">
        <v>14</v>
      </c>
      <c r="P532" s="130">
        <v>1343440</v>
      </c>
      <c r="Q532" s="131">
        <f t="shared" si="548"/>
        <v>0.23333333333333334</v>
      </c>
      <c r="R532" s="131">
        <f t="shared" si="532"/>
        <v>0.63636363636363635</v>
      </c>
      <c r="S532" s="125">
        <f t="shared" si="533"/>
        <v>95960</v>
      </c>
      <c r="T532" s="539"/>
      <c r="U532" s="226" t="s">
        <v>123</v>
      </c>
      <c r="V532" s="121">
        <v>3473</v>
      </c>
      <c r="W532" s="130">
        <v>2517</v>
      </c>
      <c r="X532" s="130">
        <v>164701580</v>
      </c>
      <c r="Y532" s="131">
        <f t="shared" si="549"/>
        <v>0.29664113140836773</v>
      </c>
      <c r="Z532" s="131">
        <f t="shared" si="534"/>
        <v>0.72473365966023606</v>
      </c>
      <c r="AA532" s="130">
        <f t="shared" si="535"/>
        <v>65435.669447755266</v>
      </c>
      <c r="AB532" s="539"/>
      <c r="AC532" s="226" t="s">
        <v>123</v>
      </c>
      <c r="AD532" s="121">
        <v>3212</v>
      </c>
      <c r="AE532" s="130">
        <v>2269</v>
      </c>
      <c r="AF532" s="130">
        <v>170389040</v>
      </c>
      <c r="AG532" s="131">
        <f t="shared" si="550"/>
        <v>0.32595891394914522</v>
      </c>
      <c r="AH532" s="131">
        <f t="shared" si="536"/>
        <v>0.70641344956413454</v>
      </c>
      <c r="AI532" s="125">
        <f t="shared" si="537"/>
        <v>75094.332304980169</v>
      </c>
      <c r="AJ532" s="539"/>
      <c r="AK532" s="226" t="s">
        <v>123</v>
      </c>
      <c r="AL532" s="121">
        <v>1830</v>
      </c>
      <c r="AM532" s="130">
        <v>1174</v>
      </c>
      <c r="AN532" s="130">
        <v>87648630</v>
      </c>
      <c r="AO532" s="131">
        <f t="shared" si="551"/>
        <v>0.26822024217500573</v>
      </c>
      <c r="AP532" s="131">
        <f t="shared" si="538"/>
        <v>0.64153005464480872</v>
      </c>
      <c r="AQ532" s="125">
        <f t="shared" si="539"/>
        <v>74658.117546848385</v>
      </c>
      <c r="AR532" s="539"/>
      <c r="AS532" s="226" t="s">
        <v>123</v>
      </c>
      <c r="AT532" s="121">
        <v>754</v>
      </c>
      <c r="AU532" s="130">
        <v>445</v>
      </c>
      <c r="AV532" s="130">
        <v>40661230</v>
      </c>
      <c r="AW532" s="131">
        <f t="shared" si="552"/>
        <v>0.19672855879752432</v>
      </c>
      <c r="AX532" s="131">
        <f t="shared" si="540"/>
        <v>0.59018567639257291</v>
      </c>
      <c r="AY532" s="130">
        <f t="shared" si="541"/>
        <v>91373.550561797747</v>
      </c>
      <c r="AZ532" s="539"/>
      <c r="BA532" s="226" t="s">
        <v>123</v>
      </c>
      <c r="BB532" s="121">
        <v>245</v>
      </c>
      <c r="BC532" s="130">
        <v>134</v>
      </c>
      <c r="BD532" s="130">
        <v>12849030</v>
      </c>
      <c r="BE532" s="131">
        <f t="shared" si="553"/>
        <v>0.14240170031880978</v>
      </c>
      <c r="BF532" s="131">
        <f t="shared" si="542"/>
        <v>0.54693877551020409</v>
      </c>
      <c r="BG532" s="156">
        <f t="shared" si="543"/>
        <v>95888.283582089556</v>
      </c>
      <c r="BH532" s="539"/>
      <c r="BI532" s="226" t="s">
        <v>123</v>
      </c>
      <c r="BJ532" s="121">
        <f t="shared" si="544"/>
        <v>9543</v>
      </c>
      <c r="BK532" s="130">
        <f t="shared" si="528"/>
        <v>6555</v>
      </c>
      <c r="BL532" s="130">
        <f t="shared" si="529"/>
        <v>477620100</v>
      </c>
      <c r="BM532" s="131">
        <f t="shared" si="554"/>
        <v>0.28372938579405271</v>
      </c>
      <c r="BN532" s="131">
        <f t="shared" si="545"/>
        <v>0.68689091480666453</v>
      </c>
      <c r="BO532" s="130">
        <f t="shared" si="546"/>
        <v>72863.478260869568</v>
      </c>
      <c r="BP532" s="182"/>
    </row>
    <row r="533" spans="2:68" s="75" customFormat="1">
      <c r="B533" s="546"/>
      <c r="C533" s="547"/>
      <c r="D533" s="539"/>
      <c r="E533" s="226" t="s">
        <v>124</v>
      </c>
      <c r="F533" s="121">
        <v>2</v>
      </c>
      <c r="G533" s="130">
        <v>1</v>
      </c>
      <c r="H533" s="130">
        <v>8710</v>
      </c>
      <c r="I533" s="131">
        <f t="shared" si="547"/>
        <v>5.8823529411764705E-2</v>
      </c>
      <c r="J533" s="131">
        <f t="shared" si="530"/>
        <v>0.5</v>
      </c>
      <c r="K533" s="156">
        <f t="shared" si="531"/>
        <v>8710</v>
      </c>
      <c r="L533" s="539"/>
      <c r="M533" s="226" t="s">
        <v>124</v>
      </c>
      <c r="N533" s="121">
        <v>9</v>
      </c>
      <c r="O533" s="130">
        <v>6</v>
      </c>
      <c r="P533" s="130">
        <v>524600</v>
      </c>
      <c r="Q533" s="131">
        <f t="shared" si="548"/>
        <v>0.1</v>
      </c>
      <c r="R533" s="131">
        <f t="shared" si="532"/>
        <v>0.66666666666666663</v>
      </c>
      <c r="S533" s="125">
        <f t="shared" si="533"/>
        <v>87433.333333333328</v>
      </c>
      <c r="T533" s="539"/>
      <c r="U533" s="226" t="s">
        <v>124</v>
      </c>
      <c r="V533" s="121">
        <v>597</v>
      </c>
      <c r="W533" s="130">
        <v>403</v>
      </c>
      <c r="X533" s="130">
        <v>28382300</v>
      </c>
      <c r="Y533" s="131">
        <f t="shared" si="549"/>
        <v>4.7495580436063639E-2</v>
      </c>
      <c r="Z533" s="131">
        <f t="shared" si="534"/>
        <v>0.67504187604690113</v>
      </c>
      <c r="AA533" s="130">
        <f t="shared" si="535"/>
        <v>70427.543424317613</v>
      </c>
      <c r="AB533" s="539"/>
      <c r="AC533" s="226" t="s">
        <v>124</v>
      </c>
      <c r="AD533" s="121">
        <v>764</v>
      </c>
      <c r="AE533" s="130">
        <v>532</v>
      </c>
      <c r="AF533" s="130">
        <v>43879890</v>
      </c>
      <c r="AG533" s="131">
        <f t="shared" si="550"/>
        <v>7.6425800890676632E-2</v>
      </c>
      <c r="AH533" s="131">
        <f t="shared" si="536"/>
        <v>0.69633507853403143</v>
      </c>
      <c r="AI533" s="125">
        <f t="shared" si="537"/>
        <v>82480.996240601497</v>
      </c>
      <c r="AJ533" s="539"/>
      <c r="AK533" s="226" t="s">
        <v>124</v>
      </c>
      <c r="AL533" s="121">
        <v>633</v>
      </c>
      <c r="AM533" s="130">
        <v>385</v>
      </c>
      <c r="AN533" s="130">
        <v>32815540</v>
      </c>
      <c r="AO533" s="131">
        <f t="shared" si="551"/>
        <v>8.7959789810372405E-2</v>
      </c>
      <c r="AP533" s="131">
        <f t="shared" si="538"/>
        <v>0.60821484992101105</v>
      </c>
      <c r="AQ533" s="125">
        <f t="shared" si="539"/>
        <v>85235.168831168834</v>
      </c>
      <c r="AR533" s="539"/>
      <c r="AS533" s="226" t="s">
        <v>124</v>
      </c>
      <c r="AT533" s="121">
        <v>428</v>
      </c>
      <c r="AU533" s="130">
        <v>230</v>
      </c>
      <c r="AV533" s="130">
        <v>21449830</v>
      </c>
      <c r="AW533" s="131">
        <f t="shared" si="552"/>
        <v>0.10167992926613616</v>
      </c>
      <c r="AX533" s="131">
        <f t="shared" si="540"/>
        <v>0.53738317757009346</v>
      </c>
      <c r="AY533" s="130">
        <f t="shared" si="541"/>
        <v>93260.130434782608</v>
      </c>
      <c r="AZ533" s="539"/>
      <c r="BA533" s="226" t="s">
        <v>124</v>
      </c>
      <c r="BB533" s="121">
        <v>212</v>
      </c>
      <c r="BC533" s="130">
        <v>122</v>
      </c>
      <c r="BD533" s="130">
        <v>13151580</v>
      </c>
      <c r="BE533" s="131">
        <f t="shared" si="553"/>
        <v>0.12964930924548354</v>
      </c>
      <c r="BF533" s="131">
        <f t="shared" si="542"/>
        <v>0.57547169811320753</v>
      </c>
      <c r="BG533" s="156">
        <f t="shared" si="543"/>
        <v>107799.83606557376</v>
      </c>
      <c r="BH533" s="539"/>
      <c r="BI533" s="226" t="s">
        <v>124</v>
      </c>
      <c r="BJ533" s="121">
        <f t="shared" si="544"/>
        <v>2645</v>
      </c>
      <c r="BK533" s="130">
        <f t="shared" si="528"/>
        <v>1679</v>
      </c>
      <c r="BL533" s="130">
        <f t="shared" si="529"/>
        <v>140212450</v>
      </c>
      <c r="BM533" s="131">
        <f t="shared" si="554"/>
        <v>7.2674544431459112E-2</v>
      </c>
      <c r="BN533" s="131">
        <f t="shared" si="545"/>
        <v>0.63478260869565217</v>
      </c>
      <c r="BO533" s="130">
        <f t="shared" si="546"/>
        <v>83509.499702203699</v>
      </c>
      <c r="BP533" s="182"/>
    </row>
    <row r="534" spans="2:68" s="75" customFormat="1">
      <c r="B534" s="546"/>
      <c r="C534" s="547"/>
      <c r="D534" s="539"/>
      <c r="E534" s="223" t="s">
        <v>117</v>
      </c>
      <c r="F534" s="123">
        <v>1</v>
      </c>
      <c r="G534" s="134">
        <v>0</v>
      </c>
      <c r="H534" s="134">
        <v>0</v>
      </c>
      <c r="I534" s="135">
        <f t="shared" si="547"/>
        <v>0</v>
      </c>
      <c r="J534" s="135">
        <f t="shared" si="530"/>
        <v>0</v>
      </c>
      <c r="K534" s="176" t="str">
        <f t="shared" si="531"/>
        <v>-</v>
      </c>
      <c r="L534" s="539"/>
      <c r="M534" s="223" t="s">
        <v>117</v>
      </c>
      <c r="N534" s="123">
        <v>4</v>
      </c>
      <c r="O534" s="134">
        <v>3</v>
      </c>
      <c r="P534" s="134">
        <v>799070</v>
      </c>
      <c r="Q534" s="135">
        <f t="shared" si="548"/>
        <v>0.05</v>
      </c>
      <c r="R534" s="135">
        <f t="shared" si="532"/>
        <v>0.75</v>
      </c>
      <c r="S534" s="127">
        <f t="shared" si="533"/>
        <v>266356.66666666669</v>
      </c>
      <c r="T534" s="539"/>
      <c r="U534" s="223" t="s">
        <v>117</v>
      </c>
      <c r="V534" s="123">
        <v>858</v>
      </c>
      <c r="W534" s="134">
        <v>539</v>
      </c>
      <c r="X534" s="134">
        <v>28908300</v>
      </c>
      <c r="Y534" s="135">
        <f t="shared" si="549"/>
        <v>6.3523865645256333E-2</v>
      </c>
      <c r="Z534" s="135">
        <f t="shared" si="534"/>
        <v>0.62820512820512819</v>
      </c>
      <c r="AA534" s="134">
        <f t="shared" si="535"/>
        <v>53633.209647495365</v>
      </c>
      <c r="AB534" s="539"/>
      <c r="AC534" s="223" t="s">
        <v>117</v>
      </c>
      <c r="AD534" s="123">
        <v>491</v>
      </c>
      <c r="AE534" s="134">
        <v>325</v>
      </c>
      <c r="AF534" s="134">
        <v>23107580</v>
      </c>
      <c r="AG534" s="135">
        <f t="shared" si="550"/>
        <v>4.6688694153138914E-2</v>
      </c>
      <c r="AH534" s="135">
        <f t="shared" si="536"/>
        <v>0.66191446028513234</v>
      </c>
      <c r="AI534" s="127">
        <f t="shared" si="537"/>
        <v>71100.24615384615</v>
      </c>
      <c r="AJ534" s="539"/>
      <c r="AK534" s="223" t="s">
        <v>117</v>
      </c>
      <c r="AL534" s="123">
        <v>236</v>
      </c>
      <c r="AM534" s="134">
        <v>112</v>
      </c>
      <c r="AN534" s="134">
        <v>9382890</v>
      </c>
      <c r="AO534" s="135">
        <f t="shared" si="551"/>
        <v>2.5588302490290152E-2</v>
      </c>
      <c r="AP534" s="135">
        <f t="shared" si="538"/>
        <v>0.47457627118644069</v>
      </c>
      <c r="AQ534" s="127">
        <f t="shared" si="539"/>
        <v>83775.803571428565</v>
      </c>
      <c r="AR534" s="539"/>
      <c r="AS534" s="223" t="s">
        <v>117</v>
      </c>
      <c r="AT534" s="123">
        <v>138</v>
      </c>
      <c r="AU534" s="134">
        <v>81</v>
      </c>
      <c r="AV534" s="134">
        <v>10263620</v>
      </c>
      <c r="AW534" s="135">
        <f t="shared" si="552"/>
        <v>3.580901856763926E-2</v>
      </c>
      <c r="AX534" s="135">
        <f t="shared" si="540"/>
        <v>0.58695652173913049</v>
      </c>
      <c r="AY534" s="134">
        <f t="shared" si="541"/>
        <v>126711.35802469136</v>
      </c>
      <c r="AZ534" s="539"/>
      <c r="BA534" s="223" t="s">
        <v>117</v>
      </c>
      <c r="BB534" s="123">
        <v>51</v>
      </c>
      <c r="BC534" s="134">
        <v>26</v>
      </c>
      <c r="BD534" s="134">
        <v>3258860</v>
      </c>
      <c r="BE534" s="135">
        <f t="shared" si="553"/>
        <v>2.763018065887354E-2</v>
      </c>
      <c r="BF534" s="135">
        <f t="shared" si="542"/>
        <v>0.50980392156862742</v>
      </c>
      <c r="BG534" s="176">
        <f t="shared" si="543"/>
        <v>125340.76923076923</v>
      </c>
      <c r="BH534" s="539"/>
      <c r="BI534" s="223" t="s">
        <v>117</v>
      </c>
      <c r="BJ534" s="123">
        <f t="shared" si="544"/>
        <v>1779</v>
      </c>
      <c r="BK534" s="134">
        <f t="shared" si="528"/>
        <v>1086</v>
      </c>
      <c r="BL534" s="134">
        <f t="shared" si="529"/>
        <v>75720320</v>
      </c>
      <c r="BM534" s="135">
        <f t="shared" si="554"/>
        <v>4.7006882223087909E-2</v>
      </c>
      <c r="BN534" s="135">
        <f t="shared" si="545"/>
        <v>0.6104553119730185</v>
      </c>
      <c r="BO534" s="134">
        <f t="shared" si="546"/>
        <v>69724.051565377536</v>
      </c>
      <c r="BP534" s="182"/>
    </row>
    <row r="535" spans="2:68" s="75" customFormat="1">
      <c r="B535" s="546">
        <v>49</v>
      </c>
      <c r="C535" s="547" t="s">
        <v>23</v>
      </c>
      <c r="D535" s="539">
        <f>BS56</f>
        <v>12</v>
      </c>
      <c r="E535" s="224" t="s">
        <v>104</v>
      </c>
      <c r="F535" s="120">
        <v>5</v>
      </c>
      <c r="G535" s="128">
        <v>4</v>
      </c>
      <c r="H535" s="128">
        <v>244230</v>
      </c>
      <c r="I535" s="129">
        <f>IFERROR(G535/$D$535,"-")</f>
        <v>0.33333333333333331</v>
      </c>
      <c r="J535" s="129">
        <f t="shared" si="530"/>
        <v>0.8</v>
      </c>
      <c r="K535" s="155">
        <f t="shared" si="531"/>
        <v>61057.5</v>
      </c>
      <c r="L535" s="539">
        <f>BT56</f>
        <v>33</v>
      </c>
      <c r="M535" s="224" t="s">
        <v>104</v>
      </c>
      <c r="N535" s="120">
        <v>18</v>
      </c>
      <c r="O535" s="128">
        <v>9</v>
      </c>
      <c r="P535" s="128">
        <v>1024890</v>
      </c>
      <c r="Q535" s="129">
        <f>IFERROR(O535/$L$535,"-")</f>
        <v>0.27272727272727271</v>
      </c>
      <c r="R535" s="129">
        <f t="shared" si="532"/>
        <v>0.5</v>
      </c>
      <c r="S535" s="124">
        <f t="shared" si="533"/>
        <v>113876.66666666667</v>
      </c>
      <c r="T535" s="539">
        <f>BU56</f>
        <v>7925</v>
      </c>
      <c r="U535" s="224" t="s">
        <v>104</v>
      </c>
      <c r="V535" s="120">
        <v>3932</v>
      </c>
      <c r="W535" s="128">
        <v>2376</v>
      </c>
      <c r="X535" s="128">
        <v>165180050</v>
      </c>
      <c r="Y535" s="129">
        <f>IFERROR(W535/$T$535,"-")</f>
        <v>0.29981072555205046</v>
      </c>
      <c r="Z535" s="129">
        <f t="shared" si="534"/>
        <v>0.60427263479145477</v>
      </c>
      <c r="AA535" s="128">
        <f t="shared" si="535"/>
        <v>69520.22306397307</v>
      </c>
      <c r="AB535" s="539">
        <f>BV56</f>
        <v>7547</v>
      </c>
      <c r="AC535" s="224" t="s">
        <v>104</v>
      </c>
      <c r="AD535" s="120">
        <v>4229</v>
      </c>
      <c r="AE535" s="128">
        <v>2658</v>
      </c>
      <c r="AF535" s="128">
        <v>210506970</v>
      </c>
      <c r="AG535" s="129">
        <f>IFERROR(AE535/$AB$535,"-")</f>
        <v>0.35219292434079769</v>
      </c>
      <c r="AH535" s="129">
        <f t="shared" si="536"/>
        <v>0.6285173799952708</v>
      </c>
      <c r="AI535" s="124">
        <f t="shared" si="537"/>
        <v>79197.505643340861</v>
      </c>
      <c r="AJ535" s="539">
        <f>BW56</f>
        <v>4580</v>
      </c>
      <c r="AK535" s="224" t="s">
        <v>104</v>
      </c>
      <c r="AL535" s="120">
        <v>2494</v>
      </c>
      <c r="AM535" s="128">
        <v>1451</v>
      </c>
      <c r="AN535" s="128">
        <v>109604290</v>
      </c>
      <c r="AO535" s="129">
        <f>IFERROR(AM535/$AJ$535,"-")</f>
        <v>0.31681222707423579</v>
      </c>
      <c r="AP535" s="129">
        <f t="shared" si="538"/>
        <v>0.58179631114675223</v>
      </c>
      <c r="AQ535" s="124">
        <f t="shared" si="539"/>
        <v>75537.070985527229</v>
      </c>
      <c r="AR535" s="539">
        <f>BX56</f>
        <v>2020</v>
      </c>
      <c r="AS535" s="224" t="s">
        <v>104</v>
      </c>
      <c r="AT535" s="120">
        <v>928</v>
      </c>
      <c r="AU535" s="128">
        <v>521</v>
      </c>
      <c r="AV535" s="128">
        <v>43735850</v>
      </c>
      <c r="AW535" s="129">
        <f>IFERROR(AU535/$AR$535,"-")</f>
        <v>0.25792079207920793</v>
      </c>
      <c r="AX535" s="129">
        <f t="shared" si="540"/>
        <v>0.56142241379310343</v>
      </c>
      <c r="AY535" s="128">
        <f t="shared" si="541"/>
        <v>83945.969289827262</v>
      </c>
      <c r="AZ535" s="539">
        <f>BY56</f>
        <v>785</v>
      </c>
      <c r="BA535" s="224" t="s">
        <v>104</v>
      </c>
      <c r="BB535" s="120">
        <v>252</v>
      </c>
      <c r="BC535" s="128">
        <v>125</v>
      </c>
      <c r="BD535" s="128">
        <v>8931800</v>
      </c>
      <c r="BE535" s="129">
        <f>IFERROR(BC535/$AZ$535,"-")</f>
        <v>0.15923566878980891</v>
      </c>
      <c r="BF535" s="129">
        <f t="shared" si="542"/>
        <v>0.49603174603174605</v>
      </c>
      <c r="BG535" s="155">
        <f t="shared" si="543"/>
        <v>71454.399999999994</v>
      </c>
      <c r="BH535" s="539">
        <f>BZ56</f>
        <v>22902</v>
      </c>
      <c r="BI535" s="224" t="s">
        <v>104</v>
      </c>
      <c r="BJ535" s="120">
        <f t="shared" si="544"/>
        <v>11858</v>
      </c>
      <c r="BK535" s="128">
        <f t="shared" si="528"/>
        <v>7144</v>
      </c>
      <c r="BL535" s="128">
        <f t="shared" si="529"/>
        <v>539228080</v>
      </c>
      <c r="BM535" s="129">
        <f>IFERROR(BK535/$BH$535,"-")</f>
        <v>0.31193782202427733</v>
      </c>
      <c r="BN535" s="129">
        <f t="shared" si="545"/>
        <v>0.60246247259234276</v>
      </c>
      <c r="BO535" s="128">
        <f t="shared" si="546"/>
        <v>75479.854423292272</v>
      </c>
      <c r="BP535" s="182"/>
    </row>
    <row r="536" spans="2:68" s="75" customFormat="1">
      <c r="B536" s="546"/>
      <c r="C536" s="547"/>
      <c r="D536" s="539"/>
      <c r="E536" s="225" t="s">
        <v>136</v>
      </c>
      <c r="F536" s="121">
        <v>6</v>
      </c>
      <c r="G536" s="130">
        <v>5</v>
      </c>
      <c r="H536" s="130">
        <v>322670</v>
      </c>
      <c r="I536" s="131">
        <f t="shared" ref="I536:I545" si="555">IFERROR(G536/$D$535,"-")</f>
        <v>0.41666666666666669</v>
      </c>
      <c r="J536" s="131">
        <f t="shared" si="530"/>
        <v>0.83333333333333337</v>
      </c>
      <c r="K536" s="156">
        <f t="shared" si="531"/>
        <v>64534</v>
      </c>
      <c r="L536" s="539"/>
      <c r="M536" s="225" t="s">
        <v>136</v>
      </c>
      <c r="N536" s="121">
        <v>12</v>
      </c>
      <c r="O536" s="130">
        <v>6</v>
      </c>
      <c r="P536" s="130">
        <v>633560</v>
      </c>
      <c r="Q536" s="131">
        <f t="shared" ref="Q536:Q545" si="556">IFERROR(O536/$L$535,"-")</f>
        <v>0.18181818181818182</v>
      </c>
      <c r="R536" s="131">
        <f t="shared" si="532"/>
        <v>0.5</v>
      </c>
      <c r="S536" s="125">
        <f t="shared" si="533"/>
        <v>105593.33333333333</v>
      </c>
      <c r="T536" s="539"/>
      <c r="U536" s="225" t="s">
        <v>136</v>
      </c>
      <c r="V536" s="121">
        <v>3574</v>
      </c>
      <c r="W536" s="130">
        <v>2255</v>
      </c>
      <c r="X536" s="130">
        <v>146318650</v>
      </c>
      <c r="Y536" s="131">
        <f t="shared" ref="Y536:Y545" si="557">IFERROR(W536/$T$535,"-")</f>
        <v>0.28454258675078864</v>
      </c>
      <c r="Z536" s="131">
        <f t="shared" si="534"/>
        <v>0.63094571908226083</v>
      </c>
      <c r="AA536" s="130">
        <f t="shared" si="535"/>
        <v>64886.319290465632</v>
      </c>
      <c r="AB536" s="539"/>
      <c r="AC536" s="225" t="s">
        <v>136</v>
      </c>
      <c r="AD536" s="121">
        <v>3475</v>
      </c>
      <c r="AE536" s="130">
        <v>2203</v>
      </c>
      <c r="AF536" s="130">
        <v>171397950</v>
      </c>
      <c r="AG536" s="131">
        <f t="shared" ref="AG536:AG545" si="558">IFERROR(AE536/$AB$535,"-")</f>
        <v>0.29190406784152645</v>
      </c>
      <c r="AH536" s="131">
        <f t="shared" si="536"/>
        <v>0.63395683453237406</v>
      </c>
      <c r="AI536" s="125">
        <f t="shared" si="537"/>
        <v>77802.065365410803</v>
      </c>
      <c r="AJ536" s="539"/>
      <c r="AK536" s="225" t="s">
        <v>136</v>
      </c>
      <c r="AL536" s="121">
        <v>1811</v>
      </c>
      <c r="AM536" s="130">
        <v>1073</v>
      </c>
      <c r="AN536" s="130">
        <v>79478320</v>
      </c>
      <c r="AO536" s="131">
        <f t="shared" ref="AO536:AO545" si="559">IFERROR(AM536/$AJ$535,"-")</f>
        <v>0.23427947598253276</v>
      </c>
      <c r="AP536" s="131">
        <f t="shared" si="538"/>
        <v>0.59249033683048036</v>
      </c>
      <c r="AQ536" s="125">
        <f t="shared" si="539"/>
        <v>74071.127679403537</v>
      </c>
      <c r="AR536" s="539"/>
      <c r="AS536" s="225" t="s">
        <v>136</v>
      </c>
      <c r="AT536" s="121">
        <v>566</v>
      </c>
      <c r="AU536" s="130">
        <v>314</v>
      </c>
      <c r="AV536" s="130">
        <v>23574000</v>
      </c>
      <c r="AW536" s="131">
        <f t="shared" ref="AW536:AW545" si="560">IFERROR(AU536/$AR$535,"-")</f>
        <v>0.15544554455445544</v>
      </c>
      <c r="AX536" s="131">
        <f t="shared" si="540"/>
        <v>0.55477031802120136</v>
      </c>
      <c r="AY536" s="130">
        <f t="shared" si="541"/>
        <v>75076.433121019101</v>
      </c>
      <c r="AZ536" s="539"/>
      <c r="BA536" s="225" t="s">
        <v>136</v>
      </c>
      <c r="BB536" s="121">
        <v>126</v>
      </c>
      <c r="BC536" s="130">
        <v>60</v>
      </c>
      <c r="BD536" s="130">
        <v>4909470</v>
      </c>
      <c r="BE536" s="131">
        <f t="shared" ref="BE536:BE545" si="561">IFERROR(BC536/$AZ$535,"-")</f>
        <v>7.6433121019108277E-2</v>
      </c>
      <c r="BF536" s="131">
        <f t="shared" si="542"/>
        <v>0.47619047619047616</v>
      </c>
      <c r="BG536" s="156">
        <f t="shared" si="543"/>
        <v>81824.5</v>
      </c>
      <c r="BH536" s="539"/>
      <c r="BI536" s="225" t="s">
        <v>136</v>
      </c>
      <c r="BJ536" s="121">
        <f t="shared" si="544"/>
        <v>9570</v>
      </c>
      <c r="BK536" s="130">
        <f t="shared" si="528"/>
        <v>5916</v>
      </c>
      <c r="BL536" s="130">
        <f t="shared" si="529"/>
        <v>426634620</v>
      </c>
      <c r="BM536" s="131">
        <f t="shared" ref="BM536:BM545" si="562">IFERROR(BK536/$BH$535,"-")</f>
        <v>0.25831805082525544</v>
      </c>
      <c r="BN536" s="131">
        <f t="shared" si="545"/>
        <v>0.61818181818181817</v>
      </c>
      <c r="BO536" s="130">
        <f t="shared" si="546"/>
        <v>72115.385395537523</v>
      </c>
      <c r="BP536" s="182"/>
    </row>
    <row r="537" spans="2:68" s="75" customFormat="1">
      <c r="B537" s="546"/>
      <c r="C537" s="547"/>
      <c r="D537" s="539"/>
      <c r="E537" s="226" t="s">
        <v>103</v>
      </c>
      <c r="F537" s="121">
        <v>6</v>
      </c>
      <c r="G537" s="130">
        <v>6</v>
      </c>
      <c r="H537" s="130">
        <v>291900</v>
      </c>
      <c r="I537" s="131">
        <f t="shared" si="555"/>
        <v>0.5</v>
      </c>
      <c r="J537" s="131">
        <f t="shared" si="530"/>
        <v>1</v>
      </c>
      <c r="K537" s="156">
        <f t="shared" si="531"/>
        <v>48650</v>
      </c>
      <c r="L537" s="539"/>
      <c r="M537" s="226" t="s">
        <v>103</v>
      </c>
      <c r="N537" s="121">
        <v>19</v>
      </c>
      <c r="O537" s="130">
        <v>9</v>
      </c>
      <c r="P537" s="130">
        <v>743450</v>
      </c>
      <c r="Q537" s="131">
        <f t="shared" si="556"/>
        <v>0.27272727272727271</v>
      </c>
      <c r="R537" s="131">
        <f t="shared" si="532"/>
        <v>0.47368421052631576</v>
      </c>
      <c r="S537" s="125">
        <f t="shared" si="533"/>
        <v>82605.555555555562</v>
      </c>
      <c r="T537" s="539"/>
      <c r="U537" s="226" t="s">
        <v>103</v>
      </c>
      <c r="V537" s="121">
        <v>5010</v>
      </c>
      <c r="W537" s="130">
        <v>3049</v>
      </c>
      <c r="X537" s="130">
        <v>208809330</v>
      </c>
      <c r="Y537" s="131">
        <f t="shared" si="557"/>
        <v>0.38473186119873815</v>
      </c>
      <c r="Z537" s="131">
        <f t="shared" si="534"/>
        <v>0.60858283433133731</v>
      </c>
      <c r="AA537" s="130">
        <f t="shared" si="535"/>
        <v>68484.529353886523</v>
      </c>
      <c r="AB537" s="539"/>
      <c r="AC537" s="226" t="s">
        <v>103</v>
      </c>
      <c r="AD537" s="121">
        <v>5141</v>
      </c>
      <c r="AE537" s="130">
        <v>3226</v>
      </c>
      <c r="AF537" s="130">
        <v>256886730</v>
      </c>
      <c r="AG537" s="131">
        <f t="shared" si="558"/>
        <v>0.42745461772889892</v>
      </c>
      <c r="AH537" s="131">
        <f t="shared" si="536"/>
        <v>0.62750437658043179</v>
      </c>
      <c r="AI537" s="125">
        <f t="shared" si="537"/>
        <v>79630.108493490392</v>
      </c>
      <c r="AJ537" s="539"/>
      <c r="AK537" s="226" t="s">
        <v>103</v>
      </c>
      <c r="AL537" s="121">
        <v>3149</v>
      </c>
      <c r="AM537" s="130">
        <v>1809</v>
      </c>
      <c r="AN537" s="130">
        <v>141800540</v>
      </c>
      <c r="AO537" s="131">
        <f t="shared" si="559"/>
        <v>0.39497816593886464</v>
      </c>
      <c r="AP537" s="131">
        <f t="shared" si="538"/>
        <v>0.57446808510638303</v>
      </c>
      <c r="AQ537" s="125">
        <f t="shared" si="539"/>
        <v>78386.147042564946</v>
      </c>
      <c r="AR537" s="539"/>
      <c r="AS537" s="226" t="s">
        <v>103</v>
      </c>
      <c r="AT537" s="121">
        <v>1313</v>
      </c>
      <c r="AU537" s="130">
        <v>712</v>
      </c>
      <c r="AV537" s="130">
        <v>62683090</v>
      </c>
      <c r="AW537" s="131">
        <f t="shared" si="560"/>
        <v>0.35247524752475246</v>
      </c>
      <c r="AX537" s="131">
        <f t="shared" si="540"/>
        <v>0.5422696115765423</v>
      </c>
      <c r="AY537" s="130">
        <f t="shared" si="541"/>
        <v>88038.047752808983</v>
      </c>
      <c r="AZ537" s="539"/>
      <c r="BA537" s="226" t="s">
        <v>103</v>
      </c>
      <c r="BB537" s="121">
        <v>400</v>
      </c>
      <c r="BC537" s="130">
        <v>195</v>
      </c>
      <c r="BD537" s="130">
        <v>16200880</v>
      </c>
      <c r="BE537" s="131">
        <f t="shared" si="561"/>
        <v>0.24840764331210191</v>
      </c>
      <c r="BF537" s="131">
        <f t="shared" si="542"/>
        <v>0.48749999999999999</v>
      </c>
      <c r="BG537" s="156">
        <f t="shared" si="543"/>
        <v>83081.435897435891</v>
      </c>
      <c r="BH537" s="539"/>
      <c r="BI537" s="226" t="s">
        <v>103</v>
      </c>
      <c r="BJ537" s="121">
        <f t="shared" si="544"/>
        <v>15038</v>
      </c>
      <c r="BK537" s="130">
        <f t="shared" si="528"/>
        <v>9006</v>
      </c>
      <c r="BL537" s="130">
        <f t="shared" si="529"/>
        <v>687415920</v>
      </c>
      <c r="BM537" s="131">
        <f t="shared" si="562"/>
        <v>0.3932407649986901</v>
      </c>
      <c r="BN537" s="131">
        <f t="shared" si="545"/>
        <v>0.59888283016358557</v>
      </c>
      <c r="BO537" s="130">
        <f t="shared" si="546"/>
        <v>76328.660892738175</v>
      </c>
      <c r="BP537" s="182"/>
    </row>
    <row r="538" spans="2:68" s="75" customFormat="1">
      <c r="B538" s="546"/>
      <c r="C538" s="547"/>
      <c r="D538" s="539"/>
      <c r="E538" s="226" t="s">
        <v>106</v>
      </c>
      <c r="F538" s="121">
        <v>2</v>
      </c>
      <c r="G538" s="130">
        <v>2</v>
      </c>
      <c r="H538" s="130">
        <v>30040</v>
      </c>
      <c r="I538" s="131">
        <f t="shared" si="555"/>
        <v>0.16666666666666666</v>
      </c>
      <c r="J538" s="131">
        <f t="shared" si="530"/>
        <v>1</v>
      </c>
      <c r="K538" s="156">
        <f t="shared" si="531"/>
        <v>15020</v>
      </c>
      <c r="L538" s="539"/>
      <c r="M538" s="226" t="s">
        <v>106</v>
      </c>
      <c r="N538" s="121">
        <v>8</v>
      </c>
      <c r="O538" s="130">
        <v>5</v>
      </c>
      <c r="P538" s="130">
        <v>335640</v>
      </c>
      <c r="Q538" s="131">
        <f t="shared" si="556"/>
        <v>0.15151515151515152</v>
      </c>
      <c r="R538" s="131">
        <f t="shared" si="532"/>
        <v>0.625</v>
      </c>
      <c r="S538" s="125">
        <f t="shared" si="533"/>
        <v>67128</v>
      </c>
      <c r="T538" s="539"/>
      <c r="U538" s="226" t="s">
        <v>106</v>
      </c>
      <c r="V538" s="121">
        <v>1534</v>
      </c>
      <c r="W538" s="130">
        <v>941</v>
      </c>
      <c r="X538" s="130">
        <v>65329230</v>
      </c>
      <c r="Y538" s="131">
        <f t="shared" si="557"/>
        <v>0.11873817034700315</v>
      </c>
      <c r="Z538" s="131">
        <f t="shared" si="534"/>
        <v>0.61342894393741854</v>
      </c>
      <c r="AA538" s="130">
        <f t="shared" si="535"/>
        <v>69425.324123273109</v>
      </c>
      <c r="AB538" s="539"/>
      <c r="AC538" s="226" t="s">
        <v>106</v>
      </c>
      <c r="AD538" s="121">
        <v>1956</v>
      </c>
      <c r="AE538" s="130">
        <v>1242</v>
      </c>
      <c r="AF538" s="130">
        <v>105536460</v>
      </c>
      <c r="AG538" s="131">
        <f t="shared" si="558"/>
        <v>0.1645687027958129</v>
      </c>
      <c r="AH538" s="131">
        <f t="shared" si="536"/>
        <v>0.63496932515337423</v>
      </c>
      <c r="AI538" s="125">
        <f t="shared" si="537"/>
        <v>84972.995169082133</v>
      </c>
      <c r="AJ538" s="539"/>
      <c r="AK538" s="226" t="s">
        <v>106</v>
      </c>
      <c r="AL538" s="121">
        <v>1303</v>
      </c>
      <c r="AM538" s="130">
        <v>765</v>
      </c>
      <c r="AN538" s="130">
        <v>61351540</v>
      </c>
      <c r="AO538" s="131">
        <f t="shared" si="559"/>
        <v>0.16703056768558952</v>
      </c>
      <c r="AP538" s="131">
        <f t="shared" si="538"/>
        <v>0.58710667689946283</v>
      </c>
      <c r="AQ538" s="125">
        <f t="shared" si="539"/>
        <v>80198.091503267977</v>
      </c>
      <c r="AR538" s="539"/>
      <c r="AS538" s="226" t="s">
        <v>106</v>
      </c>
      <c r="AT538" s="121">
        <v>544</v>
      </c>
      <c r="AU538" s="130">
        <v>304</v>
      </c>
      <c r="AV538" s="130">
        <v>25922030</v>
      </c>
      <c r="AW538" s="131">
        <f t="shared" si="560"/>
        <v>0.15049504950495049</v>
      </c>
      <c r="AX538" s="131">
        <f t="shared" si="540"/>
        <v>0.55882352941176472</v>
      </c>
      <c r="AY538" s="130">
        <f t="shared" si="541"/>
        <v>85269.835526315786</v>
      </c>
      <c r="AZ538" s="539"/>
      <c r="BA538" s="226" t="s">
        <v>106</v>
      </c>
      <c r="BB538" s="121">
        <v>182</v>
      </c>
      <c r="BC538" s="130">
        <v>94</v>
      </c>
      <c r="BD538" s="130">
        <v>7711340</v>
      </c>
      <c r="BE538" s="131">
        <f t="shared" si="561"/>
        <v>0.11974522292993631</v>
      </c>
      <c r="BF538" s="131">
        <f t="shared" si="542"/>
        <v>0.51648351648351654</v>
      </c>
      <c r="BG538" s="156">
        <f t="shared" si="543"/>
        <v>82035.531914893611</v>
      </c>
      <c r="BH538" s="539"/>
      <c r="BI538" s="226" t="s">
        <v>106</v>
      </c>
      <c r="BJ538" s="121">
        <f t="shared" si="544"/>
        <v>5529</v>
      </c>
      <c r="BK538" s="130">
        <f t="shared" si="528"/>
        <v>3353</v>
      </c>
      <c r="BL538" s="130">
        <f t="shared" si="529"/>
        <v>266216280</v>
      </c>
      <c r="BM538" s="131">
        <f t="shared" si="562"/>
        <v>0.14640642738625448</v>
      </c>
      <c r="BN538" s="131">
        <f t="shared" si="545"/>
        <v>0.60643877735576057</v>
      </c>
      <c r="BO538" s="130">
        <f t="shared" si="546"/>
        <v>79396.444974649567</v>
      </c>
      <c r="BP538" s="182"/>
    </row>
    <row r="539" spans="2:68" s="75" customFormat="1">
      <c r="B539" s="546"/>
      <c r="C539" s="547"/>
      <c r="D539" s="539"/>
      <c r="E539" s="226" t="s">
        <v>119</v>
      </c>
      <c r="F539" s="121">
        <v>3</v>
      </c>
      <c r="G539" s="130">
        <v>2</v>
      </c>
      <c r="H539" s="130">
        <v>165470</v>
      </c>
      <c r="I539" s="131">
        <f t="shared" si="555"/>
        <v>0.16666666666666666</v>
      </c>
      <c r="J539" s="131">
        <f t="shared" si="530"/>
        <v>0.66666666666666663</v>
      </c>
      <c r="K539" s="156">
        <f t="shared" si="531"/>
        <v>82735</v>
      </c>
      <c r="L539" s="539"/>
      <c r="M539" s="226" t="s">
        <v>119</v>
      </c>
      <c r="N539" s="121">
        <v>11</v>
      </c>
      <c r="O539" s="130">
        <v>8</v>
      </c>
      <c r="P539" s="130">
        <v>384360</v>
      </c>
      <c r="Q539" s="131">
        <f t="shared" si="556"/>
        <v>0.24242424242424243</v>
      </c>
      <c r="R539" s="131">
        <f t="shared" si="532"/>
        <v>0.72727272727272729</v>
      </c>
      <c r="S539" s="125">
        <f t="shared" si="533"/>
        <v>48045</v>
      </c>
      <c r="T539" s="539"/>
      <c r="U539" s="226" t="s">
        <v>119</v>
      </c>
      <c r="V539" s="121">
        <v>1618</v>
      </c>
      <c r="W539" s="130">
        <v>1040</v>
      </c>
      <c r="X539" s="130">
        <v>76554170</v>
      </c>
      <c r="Y539" s="131">
        <f t="shared" si="557"/>
        <v>0.13123028391167194</v>
      </c>
      <c r="Z539" s="131">
        <f t="shared" si="534"/>
        <v>0.64276885043263288</v>
      </c>
      <c r="AA539" s="130">
        <f t="shared" si="535"/>
        <v>73609.778846153844</v>
      </c>
      <c r="AB539" s="539"/>
      <c r="AC539" s="226" t="s">
        <v>119</v>
      </c>
      <c r="AD539" s="121">
        <v>2225</v>
      </c>
      <c r="AE539" s="130">
        <v>1409</v>
      </c>
      <c r="AF539" s="130">
        <v>117227210</v>
      </c>
      <c r="AG539" s="131">
        <f t="shared" si="558"/>
        <v>0.18669670067576521</v>
      </c>
      <c r="AH539" s="131">
        <f t="shared" si="536"/>
        <v>0.63325842696629209</v>
      </c>
      <c r="AI539" s="125">
        <f t="shared" si="537"/>
        <v>83198.871540099368</v>
      </c>
      <c r="AJ539" s="539"/>
      <c r="AK539" s="226" t="s">
        <v>119</v>
      </c>
      <c r="AL539" s="121">
        <v>1402</v>
      </c>
      <c r="AM539" s="130">
        <v>838</v>
      </c>
      <c r="AN539" s="130">
        <v>66021510</v>
      </c>
      <c r="AO539" s="131">
        <f t="shared" si="559"/>
        <v>0.18296943231441049</v>
      </c>
      <c r="AP539" s="131">
        <f t="shared" si="538"/>
        <v>0.59771754636233954</v>
      </c>
      <c r="AQ539" s="125">
        <f t="shared" si="539"/>
        <v>78784.618138424819</v>
      </c>
      <c r="AR539" s="539"/>
      <c r="AS539" s="226" t="s">
        <v>119</v>
      </c>
      <c r="AT539" s="121">
        <v>593</v>
      </c>
      <c r="AU539" s="130">
        <v>319</v>
      </c>
      <c r="AV539" s="130">
        <v>26907700</v>
      </c>
      <c r="AW539" s="131">
        <f t="shared" si="560"/>
        <v>0.15792079207920792</v>
      </c>
      <c r="AX539" s="131">
        <f t="shared" si="540"/>
        <v>0.53794266441821248</v>
      </c>
      <c r="AY539" s="130">
        <f t="shared" si="541"/>
        <v>84350.156739811908</v>
      </c>
      <c r="AZ539" s="539"/>
      <c r="BA539" s="226" t="s">
        <v>119</v>
      </c>
      <c r="BB539" s="121">
        <v>159</v>
      </c>
      <c r="BC539" s="130">
        <v>84</v>
      </c>
      <c r="BD539" s="130">
        <v>7587780</v>
      </c>
      <c r="BE539" s="131">
        <f t="shared" si="561"/>
        <v>0.1070063694267516</v>
      </c>
      <c r="BF539" s="131">
        <f t="shared" si="542"/>
        <v>0.52830188679245282</v>
      </c>
      <c r="BG539" s="156">
        <f t="shared" si="543"/>
        <v>90330.71428571429</v>
      </c>
      <c r="BH539" s="539"/>
      <c r="BI539" s="226" t="s">
        <v>119</v>
      </c>
      <c r="BJ539" s="121">
        <f t="shared" si="544"/>
        <v>6011</v>
      </c>
      <c r="BK539" s="130">
        <f t="shared" si="528"/>
        <v>3700</v>
      </c>
      <c r="BL539" s="130">
        <f t="shared" si="529"/>
        <v>294848200</v>
      </c>
      <c r="BM539" s="131">
        <f t="shared" si="562"/>
        <v>0.16155794253776962</v>
      </c>
      <c r="BN539" s="131">
        <f t="shared" si="545"/>
        <v>0.61553818000332727</v>
      </c>
      <c r="BO539" s="130">
        <f t="shared" si="546"/>
        <v>79688.702702702707</v>
      </c>
      <c r="BP539" s="182"/>
    </row>
    <row r="540" spans="2:68" s="75" customFormat="1">
      <c r="B540" s="546"/>
      <c r="C540" s="547"/>
      <c r="D540" s="539"/>
      <c r="E540" s="226" t="s">
        <v>120</v>
      </c>
      <c r="F540" s="121">
        <v>0</v>
      </c>
      <c r="G540" s="130">
        <v>0</v>
      </c>
      <c r="H540" s="130">
        <v>0</v>
      </c>
      <c r="I540" s="131">
        <f t="shared" si="555"/>
        <v>0</v>
      </c>
      <c r="J540" s="131" t="str">
        <f t="shared" si="530"/>
        <v>-</v>
      </c>
      <c r="K540" s="156" t="str">
        <f t="shared" si="531"/>
        <v>-</v>
      </c>
      <c r="L540" s="539"/>
      <c r="M540" s="226" t="s">
        <v>120</v>
      </c>
      <c r="N540" s="121">
        <v>3</v>
      </c>
      <c r="O540" s="130">
        <v>1</v>
      </c>
      <c r="P540" s="130">
        <v>63040</v>
      </c>
      <c r="Q540" s="131">
        <f t="shared" si="556"/>
        <v>3.0303030303030304E-2</v>
      </c>
      <c r="R540" s="131">
        <f t="shared" si="532"/>
        <v>0.33333333333333331</v>
      </c>
      <c r="S540" s="125">
        <f t="shared" si="533"/>
        <v>63040</v>
      </c>
      <c r="T540" s="539"/>
      <c r="U540" s="226" t="s">
        <v>120</v>
      </c>
      <c r="V540" s="121">
        <v>715</v>
      </c>
      <c r="W540" s="130">
        <v>486</v>
      </c>
      <c r="X540" s="130">
        <v>33971540</v>
      </c>
      <c r="Y540" s="131">
        <f t="shared" si="557"/>
        <v>6.1324921135646686E-2</v>
      </c>
      <c r="Z540" s="131">
        <f t="shared" si="534"/>
        <v>0.67972027972027971</v>
      </c>
      <c r="AA540" s="130">
        <f t="shared" si="535"/>
        <v>69900.288065843619</v>
      </c>
      <c r="AB540" s="539"/>
      <c r="AC540" s="226" t="s">
        <v>120</v>
      </c>
      <c r="AD540" s="121">
        <v>901</v>
      </c>
      <c r="AE540" s="130">
        <v>627</v>
      </c>
      <c r="AF540" s="130">
        <v>49978920</v>
      </c>
      <c r="AG540" s="131">
        <f t="shared" si="558"/>
        <v>8.3079369285808932E-2</v>
      </c>
      <c r="AH540" s="131">
        <f t="shared" si="536"/>
        <v>0.69589345172031081</v>
      </c>
      <c r="AI540" s="125">
        <f t="shared" si="537"/>
        <v>79711.196172248805</v>
      </c>
      <c r="AJ540" s="539"/>
      <c r="AK540" s="226" t="s">
        <v>120</v>
      </c>
      <c r="AL540" s="121">
        <v>496</v>
      </c>
      <c r="AM540" s="130">
        <v>300</v>
      </c>
      <c r="AN540" s="130">
        <v>22156020</v>
      </c>
      <c r="AO540" s="131">
        <f t="shared" si="559"/>
        <v>6.5502183406113537E-2</v>
      </c>
      <c r="AP540" s="131">
        <f t="shared" si="538"/>
        <v>0.60483870967741937</v>
      </c>
      <c r="AQ540" s="125">
        <f t="shared" si="539"/>
        <v>73853.399999999994</v>
      </c>
      <c r="AR540" s="539"/>
      <c r="AS540" s="226" t="s">
        <v>120</v>
      </c>
      <c r="AT540" s="121">
        <v>163</v>
      </c>
      <c r="AU540" s="130">
        <v>93</v>
      </c>
      <c r="AV540" s="130">
        <v>7348770</v>
      </c>
      <c r="AW540" s="131">
        <f t="shared" si="560"/>
        <v>4.6039603960396039E-2</v>
      </c>
      <c r="AX540" s="131">
        <f t="shared" si="540"/>
        <v>0.57055214723926384</v>
      </c>
      <c r="AY540" s="130">
        <f t="shared" si="541"/>
        <v>79019.032258064515</v>
      </c>
      <c r="AZ540" s="539"/>
      <c r="BA540" s="226" t="s">
        <v>120</v>
      </c>
      <c r="BB540" s="121">
        <v>30</v>
      </c>
      <c r="BC540" s="130">
        <v>13</v>
      </c>
      <c r="BD540" s="130">
        <v>798650</v>
      </c>
      <c r="BE540" s="131">
        <f t="shared" si="561"/>
        <v>1.6560509554140127E-2</v>
      </c>
      <c r="BF540" s="131">
        <f t="shared" si="542"/>
        <v>0.43333333333333335</v>
      </c>
      <c r="BG540" s="156">
        <f t="shared" si="543"/>
        <v>61434.615384615383</v>
      </c>
      <c r="BH540" s="539"/>
      <c r="BI540" s="226" t="s">
        <v>120</v>
      </c>
      <c r="BJ540" s="121">
        <f t="shared" si="544"/>
        <v>2308</v>
      </c>
      <c r="BK540" s="130">
        <f t="shared" si="528"/>
        <v>1520</v>
      </c>
      <c r="BL540" s="130">
        <f t="shared" si="529"/>
        <v>114316940</v>
      </c>
      <c r="BM540" s="131">
        <f t="shared" si="562"/>
        <v>6.6369749366867528E-2</v>
      </c>
      <c r="BN540" s="131">
        <f t="shared" si="545"/>
        <v>0.65857885615251299</v>
      </c>
      <c r="BO540" s="130">
        <f t="shared" si="546"/>
        <v>75208.513157894733</v>
      </c>
      <c r="BP540" s="182"/>
    </row>
    <row r="541" spans="2:68" s="75" customFormat="1">
      <c r="B541" s="546"/>
      <c r="C541" s="547"/>
      <c r="D541" s="539"/>
      <c r="E541" s="226" t="s">
        <v>121</v>
      </c>
      <c r="F541" s="121">
        <v>0</v>
      </c>
      <c r="G541" s="130">
        <v>0</v>
      </c>
      <c r="H541" s="130">
        <v>0</v>
      </c>
      <c r="I541" s="131">
        <f t="shared" si="555"/>
        <v>0</v>
      </c>
      <c r="J541" s="131" t="str">
        <f t="shared" si="530"/>
        <v>-</v>
      </c>
      <c r="K541" s="156" t="str">
        <f t="shared" si="531"/>
        <v>-</v>
      </c>
      <c r="L541" s="539"/>
      <c r="M541" s="226" t="s">
        <v>121</v>
      </c>
      <c r="N541" s="121">
        <v>3</v>
      </c>
      <c r="O541" s="130">
        <v>2</v>
      </c>
      <c r="P541" s="130">
        <v>139770</v>
      </c>
      <c r="Q541" s="131">
        <f t="shared" si="556"/>
        <v>6.0606060606060608E-2</v>
      </c>
      <c r="R541" s="131">
        <f t="shared" si="532"/>
        <v>0.66666666666666663</v>
      </c>
      <c r="S541" s="125">
        <f t="shared" si="533"/>
        <v>69885</v>
      </c>
      <c r="T541" s="539"/>
      <c r="U541" s="226" t="s">
        <v>121</v>
      </c>
      <c r="V541" s="121">
        <v>492</v>
      </c>
      <c r="W541" s="130">
        <v>270</v>
      </c>
      <c r="X541" s="130">
        <v>20524160</v>
      </c>
      <c r="Y541" s="131">
        <f t="shared" si="557"/>
        <v>3.4069400630914827E-2</v>
      </c>
      <c r="Z541" s="131">
        <f t="shared" si="534"/>
        <v>0.54878048780487809</v>
      </c>
      <c r="AA541" s="130">
        <f t="shared" si="535"/>
        <v>76015.407407407401</v>
      </c>
      <c r="AB541" s="539"/>
      <c r="AC541" s="226" t="s">
        <v>121</v>
      </c>
      <c r="AD541" s="121">
        <v>641</v>
      </c>
      <c r="AE541" s="130">
        <v>375</v>
      </c>
      <c r="AF541" s="130">
        <v>29847830</v>
      </c>
      <c r="AG541" s="131">
        <f t="shared" si="558"/>
        <v>4.9688617993904866E-2</v>
      </c>
      <c r="AH541" s="131">
        <f t="shared" si="536"/>
        <v>0.58502340093603744</v>
      </c>
      <c r="AI541" s="125">
        <f t="shared" si="537"/>
        <v>79594.213333333333</v>
      </c>
      <c r="AJ541" s="539"/>
      <c r="AK541" s="226" t="s">
        <v>121</v>
      </c>
      <c r="AL541" s="121">
        <v>496</v>
      </c>
      <c r="AM541" s="130">
        <v>283</v>
      </c>
      <c r="AN541" s="130">
        <v>23909790</v>
      </c>
      <c r="AO541" s="131">
        <f t="shared" si="559"/>
        <v>6.1790393013100436E-2</v>
      </c>
      <c r="AP541" s="131">
        <f t="shared" si="538"/>
        <v>0.57056451612903225</v>
      </c>
      <c r="AQ541" s="125">
        <f t="shared" si="539"/>
        <v>84486.89045936396</v>
      </c>
      <c r="AR541" s="539"/>
      <c r="AS541" s="226" t="s">
        <v>121</v>
      </c>
      <c r="AT541" s="121">
        <v>242</v>
      </c>
      <c r="AU541" s="130">
        <v>136</v>
      </c>
      <c r="AV541" s="130">
        <v>11688590</v>
      </c>
      <c r="AW541" s="131">
        <f t="shared" si="560"/>
        <v>6.7326732673267331E-2</v>
      </c>
      <c r="AX541" s="131">
        <f t="shared" si="540"/>
        <v>0.56198347107438018</v>
      </c>
      <c r="AY541" s="130">
        <f t="shared" si="541"/>
        <v>85945.51470588235</v>
      </c>
      <c r="AZ541" s="539"/>
      <c r="BA541" s="226" t="s">
        <v>121</v>
      </c>
      <c r="BB541" s="121">
        <v>90</v>
      </c>
      <c r="BC541" s="130">
        <v>52</v>
      </c>
      <c r="BD541" s="130">
        <v>4828860</v>
      </c>
      <c r="BE541" s="131">
        <f t="shared" si="561"/>
        <v>6.6242038216560509E-2</v>
      </c>
      <c r="BF541" s="131">
        <f t="shared" si="542"/>
        <v>0.57777777777777772</v>
      </c>
      <c r="BG541" s="156">
        <f t="shared" si="543"/>
        <v>92862.692307692312</v>
      </c>
      <c r="BH541" s="539"/>
      <c r="BI541" s="226" t="s">
        <v>121</v>
      </c>
      <c r="BJ541" s="121">
        <f t="shared" si="544"/>
        <v>1964</v>
      </c>
      <c r="BK541" s="130">
        <f t="shared" si="528"/>
        <v>1118</v>
      </c>
      <c r="BL541" s="130">
        <f t="shared" si="529"/>
        <v>90939000</v>
      </c>
      <c r="BM541" s="131">
        <f t="shared" si="562"/>
        <v>4.8816697231682825E-2</v>
      </c>
      <c r="BN541" s="131">
        <f t="shared" si="545"/>
        <v>0.56924643584521384</v>
      </c>
      <c r="BO541" s="130">
        <f t="shared" si="546"/>
        <v>81340.78711985689</v>
      </c>
      <c r="BP541" s="182"/>
    </row>
    <row r="542" spans="2:68" s="75" customFormat="1">
      <c r="B542" s="546"/>
      <c r="C542" s="547"/>
      <c r="D542" s="539"/>
      <c r="E542" s="226" t="s">
        <v>122</v>
      </c>
      <c r="F542" s="121">
        <v>3</v>
      </c>
      <c r="G542" s="130">
        <v>3</v>
      </c>
      <c r="H542" s="130">
        <v>113300</v>
      </c>
      <c r="I542" s="131">
        <f t="shared" si="555"/>
        <v>0.25</v>
      </c>
      <c r="J542" s="131">
        <f t="shared" si="530"/>
        <v>1</v>
      </c>
      <c r="K542" s="156">
        <f t="shared" si="531"/>
        <v>37766.666666666664</v>
      </c>
      <c r="L542" s="539"/>
      <c r="M542" s="226" t="s">
        <v>122</v>
      </c>
      <c r="N542" s="121">
        <v>8</v>
      </c>
      <c r="O542" s="130">
        <v>4</v>
      </c>
      <c r="P542" s="130">
        <v>291180</v>
      </c>
      <c r="Q542" s="131">
        <f t="shared" si="556"/>
        <v>0.12121212121212122</v>
      </c>
      <c r="R542" s="131">
        <f t="shared" si="532"/>
        <v>0.5</v>
      </c>
      <c r="S542" s="125">
        <f t="shared" si="533"/>
        <v>72795</v>
      </c>
      <c r="T542" s="539"/>
      <c r="U542" s="226" t="s">
        <v>122</v>
      </c>
      <c r="V542" s="121">
        <v>429</v>
      </c>
      <c r="W542" s="130">
        <v>270</v>
      </c>
      <c r="X542" s="130">
        <v>20771720</v>
      </c>
      <c r="Y542" s="131">
        <f t="shared" si="557"/>
        <v>3.4069400630914827E-2</v>
      </c>
      <c r="Z542" s="131">
        <f t="shared" si="534"/>
        <v>0.62937062937062938</v>
      </c>
      <c r="AA542" s="130">
        <f t="shared" si="535"/>
        <v>76932.296296296292</v>
      </c>
      <c r="AB542" s="539"/>
      <c r="AC542" s="226" t="s">
        <v>122</v>
      </c>
      <c r="AD542" s="121">
        <v>564</v>
      </c>
      <c r="AE542" s="130">
        <v>384</v>
      </c>
      <c r="AF542" s="130">
        <v>33955140</v>
      </c>
      <c r="AG542" s="131">
        <f t="shared" si="558"/>
        <v>5.0881144825758583E-2</v>
      </c>
      <c r="AH542" s="131">
        <f t="shared" si="536"/>
        <v>0.68085106382978722</v>
      </c>
      <c r="AI542" s="125">
        <f t="shared" si="537"/>
        <v>88424.84375</v>
      </c>
      <c r="AJ542" s="539"/>
      <c r="AK542" s="226" t="s">
        <v>122</v>
      </c>
      <c r="AL542" s="121">
        <v>409</v>
      </c>
      <c r="AM542" s="130">
        <v>249</v>
      </c>
      <c r="AN542" s="130">
        <v>24797740</v>
      </c>
      <c r="AO542" s="131">
        <f t="shared" si="559"/>
        <v>5.4366812227074235E-2</v>
      </c>
      <c r="AP542" s="131">
        <f t="shared" si="538"/>
        <v>0.60880195599022002</v>
      </c>
      <c r="AQ542" s="125">
        <f t="shared" si="539"/>
        <v>99589.317269076302</v>
      </c>
      <c r="AR542" s="539"/>
      <c r="AS542" s="226" t="s">
        <v>122</v>
      </c>
      <c r="AT542" s="121">
        <v>157</v>
      </c>
      <c r="AU542" s="130">
        <v>85</v>
      </c>
      <c r="AV542" s="130">
        <v>9241240</v>
      </c>
      <c r="AW542" s="131">
        <f t="shared" si="560"/>
        <v>4.2079207920792082E-2</v>
      </c>
      <c r="AX542" s="131">
        <f t="shared" si="540"/>
        <v>0.54140127388535031</v>
      </c>
      <c r="AY542" s="130">
        <f t="shared" si="541"/>
        <v>108720.4705882353</v>
      </c>
      <c r="AZ542" s="539"/>
      <c r="BA542" s="226" t="s">
        <v>122</v>
      </c>
      <c r="BB542" s="121">
        <v>44</v>
      </c>
      <c r="BC542" s="130">
        <v>20</v>
      </c>
      <c r="BD542" s="130">
        <v>2262970</v>
      </c>
      <c r="BE542" s="131">
        <f t="shared" si="561"/>
        <v>2.5477707006369428E-2</v>
      </c>
      <c r="BF542" s="131">
        <f t="shared" si="542"/>
        <v>0.45454545454545453</v>
      </c>
      <c r="BG542" s="156">
        <f t="shared" si="543"/>
        <v>113148.5</v>
      </c>
      <c r="BH542" s="539"/>
      <c r="BI542" s="226" t="s">
        <v>122</v>
      </c>
      <c r="BJ542" s="121">
        <f t="shared" si="544"/>
        <v>1614</v>
      </c>
      <c r="BK542" s="130">
        <f t="shared" si="528"/>
        <v>1015</v>
      </c>
      <c r="BL542" s="130">
        <f t="shared" si="529"/>
        <v>91433290</v>
      </c>
      <c r="BM542" s="131">
        <f t="shared" si="562"/>
        <v>4.4319273425901667E-2</v>
      </c>
      <c r="BN542" s="131">
        <f t="shared" si="545"/>
        <v>0.62887236679058245</v>
      </c>
      <c r="BO542" s="130">
        <f t="shared" si="546"/>
        <v>90082.059113300493</v>
      </c>
      <c r="BP542" s="182"/>
    </row>
    <row r="543" spans="2:68" s="75" customFormat="1">
      <c r="B543" s="546"/>
      <c r="C543" s="547"/>
      <c r="D543" s="539"/>
      <c r="E543" s="226" t="s">
        <v>123</v>
      </c>
      <c r="F543" s="121">
        <v>4</v>
      </c>
      <c r="G543" s="130">
        <v>4</v>
      </c>
      <c r="H543" s="130">
        <v>175840</v>
      </c>
      <c r="I543" s="131">
        <f t="shared" si="555"/>
        <v>0.33333333333333331</v>
      </c>
      <c r="J543" s="131">
        <f t="shared" si="530"/>
        <v>1</v>
      </c>
      <c r="K543" s="156">
        <f t="shared" si="531"/>
        <v>43960</v>
      </c>
      <c r="L543" s="539"/>
      <c r="M543" s="226" t="s">
        <v>123</v>
      </c>
      <c r="N543" s="121">
        <v>9</v>
      </c>
      <c r="O543" s="130">
        <v>6</v>
      </c>
      <c r="P543" s="130">
        <v>754390</v>
      </c>
      <c r="Q543" s="131">
        <f t="shared" si="556"/>
        <v>0.18181818181818182</v>
      </c>
      <c r="R543" s="131">
        <f t="shared" si="532"/>
        <v>0.66666666666666663</v>
      </c>
      <c r="S543" s="125">
        <f t="shared" si="533"/>
        <v>125731.66666666667</v>
      </c>
      <c r="T543" s="539"/>
      <c r="U543" s="226" t="s">
        <v>123</v>
      </c>
      <c r="V543" s="121">
        <v>2740</v>
      </c>
      <c r="W543" s="130">
        <v>1817</v>
      </c>
      <c r="X543" s="130">
        <v>128625730</v>
      </c>
      <c r="Y543" s="131">
        <f t="shared" si="557"/>
        <v>0.22927444794952681</v>
      </c>
      <c r="Z543" s="131">
        <f t="shared" si="534"/>
        <v>0.66313868613138682</v>
      </c>
      <c r="AA543" s="130">
        <f t="shared" si="535"/>
        <v>70790.165107319757</v>
      </c>
      <c r="AB543" s="539"/>
      <c r="AC543" s="226" t="s">
        <v>123</v>
      </c>
      <c r="AD543" s="121">
        <v>2992</v>
      </c>
      <c r="AE543" s="130">
        <v>1966</v>
      </c>
      <c r="AF543" s="130">
        <v>156926190</v>
      </c>
      <c r="AG543" s="131">
        <f t="shared" si="558"/>
        <v>0.26050086126937855</v>
      </c>
      <c r="AH543" s="131">
        <f t="shared" si="536"/>
        <v>0.65708556149732622</v>
      </c>
      <c r="AI543" s="125">
        <f t="shared" si="537"/>
        <v>79820.03560528993</v>
      </c>
      <c r="AJ543" s="539"/>
      <c r="AK543" s="226" t="s">
        <v>123</v>
      </c>
      <c r="AL543" s="121">
        <v>1645</v>
      </c>
      <c r="AM543" s="130">
        <v>992</v>
      </c>
      <c r="AN543" s="130">
        <v>77656740</v>
      </c>
      <c r="AO543" s="131">
        <f t="shared" si="559"/>
        <v>0.21659388646288211</v>
      </c>
      <c r="AP543" s="131">
        <f t="shared" si="538"/>
        <v>0.6030395136778115</v>
      </c>
      <c r="AQ543" s="125">
        <f t="shared" si="539"/>
        <v>78283.004032258061</v>
      </c>
      <c r="AR543" s="539"/>
      <c r="AS543" s="226" t="s">
        <v>123</v>
      </c>
      <c r="AT543" s="121">
        <v>626</v>
      </c>
      <c r="AU543" s="130">
        <v>358</v>
      </c>
      <c r="AV543" s="130">
        <v>33195530</v>
      </c>
      <c r="AW543" s="131">
        <f t="shared" si="560"/>
        <v>0.17722772277227722</v>
      </c>
      <c r="AX543" s="131">
        <f t="shared" si="540"/>
        <v>0.5718849840255591</v>
      </c>
      <c r="AY543" s="130">
        <f t="shared" si="541"/>
        <v>92724.944134078207</v>
      </c>
      <c r="AZ543" s="539"/>
      <c r="BA543" s="226" t="s">
        <v>123</v>
      </c>
      <c r="BB543" s="121">
        <v>150</v>
      </c>
      <c r="BC543" s="130">
        <v>85</v>
      </c>
      <c r="BD543" s="130">
        <v>7975080</v>
      </c>
      <c r="BE543" s="131">
        <f t="shared" si="561"/>
        <v>0.10828025477707007</v>
      </c>
      <c r="BF543" s="131">
        <f t="shared" si="542"/>
        <v>0.56666666666666665</v>
      </c>
      <c r="BG543" s="156">
        <f t="shared" si="543"/>
        <v>93824.470588235301</v>
      </c>
      <c r="BH543" s="539"/>
      <c r="BI543" s="226" t="s">
        <v>123</v>
      </c>
      <c r="BJ543" s="121">
        <f t="shared" si="544"/>
        <v>8166</v>
      </c>
      <c r="BK543" s="130">
        <f t="shared" si="528"/>
        <v>5228</v>
      </c>
      <c r="BL543" s="130">
        <f t="shared" si="529"/>
        <v>405309500</v>
      </c>
      <c r="BM543" s="131">
        <f t="shared" si="562"/>
        <v>0.22827700637498907</v>
      </c>
      <c r="BN543" s="131">
        <f t="shared" si="545"/>
        <v>0.64021552779818758</v>
      </c>
      <c r="BO543" s="130">
        <f t="shared" si="546"/>
        <v>77526.683244070387</v>
      </c>
      <c r="BP543" s="182"/>
    </row>
    <row r="544" spans="2:68" s="75" customFormat="1">
      <c r="B544" s="546"/>
      <c r="C544" s="547"/>
      <c r="D544" s="539"/>
      <c r="E544" s="226" t="s">
        <v>124</v>
      </c>
      <c r="F544" s="121">
        <v>0</v>
      </c>
      <c r="G544" s="130">
        <v>0</v>
      </c>
      <c r="H544" s="130">
        <v>0</v>
      </c>
      <c r="I544" s="131">
        <f t="shared" si="555"/>
        <v>0</v>
      </c>
      <c r="J544" s="131" t="str">
        <f t="shared" si="530"/>
        <v>-</v>
      </c>
      <c r="K544" s="156" t="str">
        <f t="shared" si="531"/>
        <v>-</v>
      </c>
      <c r="L544" s="539"/>
      <c r="M544" s="226" t="s">
        <v>124</v>
      </c>
      <c r="N544" s="121">
        <v>4</v>
      </c>
      <c r="O544" s="130">
        <v>1</v>
      </c>
      <c r="P544" s="130">
        <v>345220</v>
      </c>
      <c r="Q544" s="131">
        <f t="shared" si="556"/>
        <v>3.0303030303030304E-2</v>
      </c>
      <c r="R544" s="131">
        <f t="shared" si="532"/>
        <v>0.25</v>
      </c>
      <c r="S544" s="125">
        <f t="shared" si="533"/>
        <v>345220</v>
      </c>
      <c r="T544" s="539"/>
      <c r="U544" s="226" t="s">
        <v>124</v>
      </c>
      <c r="V544" s="121">
        <v>608</v>
      </c>
      <c r="W544" s="130">
        <v>369</v>
      </c>
      <c r="X544" s="130">
        <v>30931130</v>
      </c>
      <c r="Y544" s="131">
        <f t="shared" si="557"/>
        <v>4.6561514195583596E-2</v>
      </c>
      <c r="Z544" s="131">
        <f t="shared" si="534"/>
        <v>0.60690789473684215</v>
      </c>
      <c r="AA544" s="130">
        <f t="shared" si="535"/>
        <v>83824.200542005419</v>
      </c>
      <c r="AB544" s="539"/>
      <c r="AC544" s="226" t="s">
        <v>124</v>
      </c>
      <c r="AD544" s="121">
        <v>930</v>
      </c>
      <c r="AE544" s="130">
        <v>591</v>
      </c>
      <c r="AF544" s="130">
        <v>49114170</v>
      </c>
      <c r="AG544" s="131">
        <f t="shared" si="558"/>
        <v>7.8309261958394064E-2</v>
      </c>
      <c r="AH544" s="131">
        <f t="shared" si="536"/>
        <v>0.63548387096774195</v>
      </c>
      <c r="AI544" s="125">
        <f t="shared" si="537"/>
        <v>83103.502538071072</v>
      </c>
      <c r="AJ544" s="539"/>
      <c r="AK544" s="226" t="s">
        <v>124</v>
      </c>
      <c r="AL544" s="121">
        <v>698</v>
      </c>
      <c r="AM544" s="130">
        <v>405</v>
      </c>
      <c r="AN544" s="130">
        <v>33623160</v>
      </c>
      <c r="AO544" s="131">
        <f t="shared" si="559"/>
        <v>8.8427947598253273E-2</v>
      </c>
      <c r="AP544" s="131">
        <f t="shared" si="538"/>
        <v>0.58022922636103147</v>
      </c>
      <c r="AQ544" s="125">
        <f t="shared" si="539"/>
        <v>83020.148148148146</v>
      </c>
      <c r="AR544" s="539"/>
      <c r="AS544" s="226" t="s">
        <v>124</v>
      </c>
      <c r="AT544" s="121">
        <v>388</v>
      </c>
      <c r="AU544" s="130">
        <v>210</v>
      </c>
      <c r="AV544" s="130">
        <v>18574280</v>
      </c>
      <c r="AW544" s="131">
        <f t="shared" si="560"/>
        <v>0.10396039603960396</v>
      </c>
      <c r="AX544" s="131">
        <f t="shared" si="540"/>
        <v>0.54123711340206182</v>
      </c>
      <c r="AY544" s="130">
        <f t="shared" si="541"/>
        <v>88448.952380952382</v>
      </c>
      <c r="AZ544" s="539"/>
      <c r="BA544" s="226" t="s">
        <v>124</v>
      </c>
      <c r="BB544" s="121">
        <v>145</v>
      </c>
      <c r="BC544" s="130">
        <v>72</v>
      </c>
      <c r="BD544" s="130">
        <v>6323730</v>
      </c>
      <c r="BE544" s="131">
        <f t="shared" si="561"/>
        <v>9.171974522292993E-2</v>
      </c>
      <c r="BF544" s="131">
        <f t="shared" si="542"/>
        <v>0.49655172413793103</v>
      </c>
      <c r="BG544" s="156">
        <f t="shared" si="543"/>
        <v>87829.583333333328</v>
      </c>
      <c r="BH544" s="539"/>
      <c r="BI544" s="226" t="s">
        <v>124</v>
      </c>
      <c r="BJ544" s="121">
        <f t="shared" si="544"/>
        <v>2773</v>
      </c>
      <c r="BK544" s="130">
        <f t="shared" si="528"/>
        <v>1648</v>
      </c>
      <c r="BL544" s="130">
        <f t="shared" si="529"/>
        <v>138911690</v>
      </c>
      <c r="BM544" s="131">
        <f t="shared" si="562"/>
        <v>7.1958780892498478E-2</v>
      </c>
      <c r="BN544" s="131">
        <f t="shared" si="545"/>
        <v>0.59430219978362786</v>
      </c>
      <c r="BO544" s="130">
        <f t="shared" si="546"/>
        <v>84291.074029126219</v>
      </c>
      <c r="BP544" s="182"/>
    </row>
    <row r="545" spans="2:68" s="75" customFormat="1">
      <c r="B545" s="546"/>
      <c r="C545" s="547"/>
      <c r="D545" s="539"/>
      <c r="E545" s="223" t="s">
        <v>117</v>
      </c>
      <c r="F545" s="121">
        <v>0</v>
      </c>
      <c r="G545" s="130">
        <v>0</v>
      </c>
      <c r="H545" s="130">
        <v>0</v>
      </c>
      <c r="I545" s="131">
        <f t="shared" si="555"/>
        <v>0</v>
      </c>
      <c r="J545" s="131" t="str">
        <f t="shared" si="530"/>
        <v>-</v>
      </c>
      <c r="K545" s="156" t="str">
        <f t="shared" si="531"/>
        <v>-</v>
      </c>
      <c r="L545" s="539"/>
      <c r="M545" s="227" t="s">
        <v>117</v>
      </c>
      <c r="N545" s="121">
        <v>0</v>
      </c>
      <c r="O545" s="130">
        <v>0</v>
      </c>
      <c r="P545" s="130">
        <v>0</v>
      </c>
      <c r="Q545" s="131">
        <f t="shared" si="556"/>
        <v>0</v>
      </c>
      <c r="R545" s="131" t="str">
        <f t="shared" si="532"/>
        <v>-</v>
      </c>
      <c r="S545" s="125" t="str">
        <f t="shared" si="533"/>
        <v>-</v>
      </c>
      <c r="T545" s="539"/>
      <c r="U545" s="227" t="s">
        <v>117</v>
      </c>
      <c r="V545" s="121">
        <v>667</v>
      </c>
      <c r="W545" s="130">
        <v>376</v>
      </c>
      <c r="X545" s="130">
        <v>25324480</v>
      </c>
      <c r="Y545" s="131">
        <f t="shared" si="557"/>
        <v>4.7444794952681391E-2</v>
      </c>
      <c r="Z545" s="131">
        <f t="shared" si="534"/>
        <v>0.56371814092953521</v>
      </c>
      <c r="AA545" s="130">
        <f t="shared" si="535"/>
        <v>67352.340425531918</v>
      </c>
      <c r="AB545" s="539"/>
      <c r="AC545" s="227" t="s">
        <v>117</v>
      </c>
      <c r="AD545" s="121">
        <v>419</v>
      </c>
      <c r="AE545" s="130">
        <v>248</v>
      </c>
      <c r="AF545" s="130">
        <v>17655600</v>
      </c>
      <c r="AG545" s="131">
        <f t="shared" si="558"/>
        <v>3.2860739366635749E-2</v>
      </c>
      <c r="AH545" s="131">
        <f t="shared" si="536"/>
        <v>0.59188544152744627</v>
      </c>
      <c r="AI545" s="125">
        <f t="shared" si="537"/>
        <v>71191.93548387097</v>
      </c>
      <c r="AJ545" s="539"/>
      <c r="AK545" s="227" t="s">
        <v>117</v>
      </c>
      <c r="AL545" s="121">
        <v>219</v>
      </c>
      <c r="AM545" s="130">
        <v>101</v>
      </c>
      <c r="AN545" s="130">
        <v>10084950</v>
      </c>
      <c r="AO545" s="131">
        <f t="shared" si="559"/>
        <v>2.205240174672489E-2</v>
      </c>
      <c r="AP545" s="131">
        <f t="shared" si="538"/>
        <v>0.46118721461187212</v>
      </c>
      <c r="AQ545" s="125">
        <f t="shared" si="539"/>
        <v>99850.990099009898</v>
      </c>
      <c r="AR545" s="539"/>
      <c r="AS545" s="227" t="s">
        <v>117</v>
      </c>
      <c r="AT545" s="121">
        <v>85</v>
      </c>
      <c r="AU545" s="130">
        <v>41</v>
      </c>
      <c r="AV545" s="130">
        <v>4164720</v>
      </c>
      <c r="AW545" s="131">
        <f t="shared" si="560"/>
        <v>2.0297029702970298E-2</v>
      </c>
      <c r="AX545" s="131">
        <f t="shared" si="540"/>
        <v>0.4823529411764706</v>
      </c>
      <c r="AY545" s="130">
        <f t="shared" si="541"/>
        <v>101578.53658536586</v>
      </c>
      <c r="AZ545" s="539"/>
      <c r="BA545" s="227" t="s">
        <v>117</v>
      </c>
      <c r="BB545" s="121">
        <v>35</v>
      </c>
      <c r="BC545" s="130">
        <v>13</v>
      </c>
      <c r="BD545" s="130">
        <v>1594150</v>
      </c>
      <c r="BE545" s="131">
        <f t="shared" si="561"/>
        <v>1.6560509554140127E-2</v>
      </c>
      <c r="BF545" s="131">
        <f t="shared" si="542"/>
        <v>0.37142857142857144</v>
      </c>
      <c r="BG545" s="156">
        <f t="shared" si="543"/>
        <v>122626.92307692308</v>
      </c>
      <c r="BH545" s="539"/>
      <c r="BI545" s="227" t="s">
        <v>117</v>
      </c>
      <c r="BJ545" s="121">
        <f t="shared" si="544"/>
        <v>1425</v>
      </c>
      <c r="BK545" s="130">
        <f t="shared" si="528"/>
        <v>779</v>
      </c>
      <c r="BL545" s="130">
        <f t="shared" si="529"/>
        <v>58823900</v>
      </c>
      <c r="BM545" s="131">
        <f t="shared" si="562"/>
        <v>3.4014496550519607E-2</v>
      </c>
      <c r="BN545" s="131">
        <f t="shared" si="545"/>
        <v>0.54666666666666663</v>
      </c>
      <c r="BO545" s="130">
        <f t="shared" si="546"/>
        <v>75512.066752246465</v>
      </c>
      <c r="BP545" s="182"/>
    </row>
    <row r="546" spans="2:68" s="75" customFormat="1">
      <c r="B546" s="546">
        <v>50</v>
      </c>
      <c r="C546" s="548" t="s">
        <v>14</v>
      </c>
      <c r="D546" s="540">
        <f>BS57</f>
        <v>14</v>
      </c>
      <c r="E546" s="224" t="s">
        <v>104</v>
      </c>
      <c r="F546" s="120">
        <v>9</v>
      </c>
      <c r="G546" s="128">
        <v>2</v>
      </c>
      <c r="H546" s="128">
        <v>54960</v>
      </c>
      <c r="I546" s="129">
        <f>IFERROR(G546/$D$546,"-")</f>
        <v>0.14285714285714285</v>
      </c>
      <c r="J546" s="129">
        <f t="shared" si="530"/>
        <v>0.22222222222222221</v>
      </c>
      <c r="K546" s="155">
        <f t="shared" si="531"/>
        <v>27480</v>
      </c>
      <c r="L546" s="540">
        <f>BT57</f>
        <v>84</v>
      </c>
      <c r="M546" s="224" t="s">
        <v>104</v>
      </c>
      <c r="N546" s="120">
        <v>44</v>
      </c>
      <c r="O546" s="128">
        <v>26</v>
      </c>
      <c r="P546" s="128">
        <v>2831650</v>
      </c>
      <c r="Q546" s="129">
        <f>IFERROR(O546/$L$546,"-")</f>
        <v>0.30952380952380953</v>
      </c>
      <c r="R546" s="129">
        <f t="shared" si="532"/>
        <v>0.59090909090909094</v>
      </c>
      <c r="S546" s="124">
        <f t="shared" si="533"/>
        <v>108909.61538461539</v>
      </c>
      <c r="T546" s="540">
        <f>BU57</f>
        <v>7650</v>
      </c>
      <c r="U546" s="224" t="s">
        <v>104</v>
      </c>
      <c r="V546" s="120">
        <v>3841</v>
      </c>
      <c r="W546" s="128">
        <v>2307</v>
      </c>
      <c r="X546" s="128">
        <v>175007350</v>
      </c>
      <c r="Y546" s="129">
        <f>IFERROR(W546/$T$546,"-")</f>
        <v>0.3015686274509804</v>
      </c>
      <c r="Z546" s="129">
        <f t="shared" si="534"/>
        <v>0.60062483728195781</v>
      </c>
      <c r="AA546" s="128">
        <f t="shared" si="535"/>
        <v>75859.276116168185</v>
      </c>
      <c r="AB546" s="540">
        <f>BV57</f>
        <v>6832</v>
      </c>
      <c r="AC546" s="224" t="s">
        <v>104</v>
      </c>
      <c r="AD546" s="120">
        <v>3828</v>
      </c>
      <c r="AE546" s="128">
        <v>2371</v>
      </c>
      <c r="AF546" s="128">
        <v>184296530</v>
      </c>
      <c r="AG546" s="129">
        <f>IFERROR(AE546/$AB$546,"-")</f>
        <v>0.34704332552693207</v>
      </c>
      <c r="AH546" s="129">
        <f t="shared" si="536"/>
        <v>0.61938349007314519</v>
      </c>
      <c r="AI546" s="124">
        <f t="shared" si="537"/>
        <v>77729.451708140026</v>
      </c>
      <c r="AJ546" s="540">
        <f>BW57</f>
        <v>3964</v>
      </c>
      <c r="AK546" s="224" t="s">
        <v>104</v>
      </c>
      <c r="AL546" s="120">
        <v>2169</v>
      </c>
      <c r="AM546" s="128">
        <v>1258</v>
      </c>
      <c r="AN546" s="128">
        <v>105895570</v>
      </c>
      <c r="AO546" s="129">
        <f>IFERROR(AM546/$AJ$546,"-")</f>
        <v>0.31735620585267404</v>
      </c>
      <c r="AP546" s="129">
        <f t="shared" si="538"/>
        <v>0.57999077916090369</v>
      </c>
      <c r="AQ546" s="124">
        <f t="shared" si="539"/>
        <v>84177.7186009539</v>
      </c>
      <c r="AR546" s="540">
        <f>BX57</f>
        <v>1733</v>
      </c>
      <c r="AS546" s="224" t="s">
        <v>104</v>
      </c>
      <c r="AT546" s="120">
        <v>797</v>
      </c>
      <c r="AU546" s="128">
        <v>431</v>
      </c>
      <c r="AV546" s="128">
        <v>38994530</v>
      </c>
      <c r="AW546" s="129">
        <f>IFERROR(AU546/$AR$546,"-")</f>
        <v>0.24870167339873053</v>
      </c>
      <c r="AX546" s="129">
        <f t="shared" si="540"/>
        <v>0.54077791718946044</v>
      </c>
      <c r="AY546" s="128">
        <f t="shared" si="541"/>
        <v>90474.547563805099</v>
      </c>
      <c r="AZ546" s="540">
        <f>BY57</f>
        <v>626</v>
      </c>
      <c r="BA546" s="224" t="s">
        <v>104</v>
      </c>
      <c r="BB546" s="120">
        <v>204</v>
      </c>
      <c r="BC546" s="128">
        <v>100</v>
      </c>
      <c r="BD546" s="128">
        <v>9080590</v>
      </c>
      <c r="BE546" s="129">
        <f>IFERROR(BC546/$AZ$546,"-")</f>
        <v>0.15974440894568689</v>
      </c>
      <c r="BF546" s="129">
        <f t="shared" si="542"/>
        <v>0.49019607843137253</v>
      </c>
      <c r="BG546" s="155">
        <f t="shared" si="543"/>
        <v>90805.9</v>
      </c>
      <c r="BH546" s="540">
        <f>BZ57</f>
        <v>20903</v>
      </c>
      <c r="BI546" s="224" t="s">
        <v>104</v>
      </c>
      <c r="BJ546" s="120">
        <f t="shared" si="544"/>
        <v>10892</v>
      </c>
      <c r="BK546" s="128">
        <f t="shared" si="528"/>
        <v>6495</v>
      </c>
      <c r="BL546" s="128">
        <f t="shared" si="529"/>
        <v>516161180</v>
      </c>
      <c r="BM546" s="129">
        <f>IFERROR(BK546/$BH$546,"-")</f>
        <v>0.31072094914605558</v>
      </c>
      <c r="BN546" s="129">
        <f t="shared" si="545"/>
        <v>0.5963092177745134</v>
      </c>
      <c r="BO546" s="128">
        <f t="shared" si="546"/>
        <v>79470.543494996149</v>
      </c>
      <c r="BP546" s="182"/>
    </row>
    <row r="547" spans="2:68" s="75" customFormat="1">
      <c r="B547" s="546"/>
      <c r="C547" s="549"/>
      <c r="D547" s="536"/>
      <c r="E547" s="225" t="s">
        <v>136</v>
      </c>
      <c r="F547" s="121">
        <v>8</v>
      </c>
      <c r="G547" s="130">
        <v>4</v>
      </c>
      <c r="H547" s="130">
        <v>158550</v>
      </c>
      <c r="I547" s="131">
        <f t="shared" ref="I547:I556" si="563">IFERROR(G547/$D$546,"-")</f>
        <v>0.2857142857142857</v>
      </c>
      <c r="J547" s="131">
        <f t="shared" si="530"/>
        <v>0.5</v>
      </c>
      <c r="K547" s="156">
        <f t="shared" si="531"/>
        <v>39637.5</v>
      </c>
      <c r="L547" s="536"/>
      <c r="M547" s="225" t="s">
        <v>136</v>
      </c>
      <c r="N547" s="121">
        <v>32</v>
      </c>
      <c r="O547" s="130">
        <v>20</v>
      </c>
      <c r="P547" s="130">
        <v>1815050</v>
      </c>
      <c r="Q547" s="131">
        <f t="shared" ref="Q547:Q556" si="564">IFERROR(O547/$L$546,"-")</f>
        <v>0.23809523809523808</v>
      </c>
      <c r="R547" s="131">
        <f t="shared" si="532"/>
        <v>0.625</v>
      </c>
      <c r="S547" s="125">
        <f t="shared" si="533"/>
        <v>90752.5</v>
      </c>
      <c r="T547" s="536"/>
      <c r="U547" s="225" t="s">
        <v>136</v>
      </c>
      <c r="V547" s="121">
        <v>3486</v>
      </c>
      <c r="W547" s="130">
        <v>2191</v>
      </c>
      <c r="X547" s="130">
        <v>153774780</v>
      </c>
      <c r="Y547" s="131">
        <f t="shared" ref="Y547:Y556" si="565">IFERROR(W547/$T$546,"-")</f>
        <v>0.28640522875816993</v>
      </c>
      <c r="Z547" s="131">
        <f t="shared" si="534"/>
        <v>0.62851405622489964</v>
      </c>
      <c r="AA547" s="130">
        <f t="shared" si="535"/>
        <v>70184.746691008666</v>
      </c>
      <c r="AB547" s="536"/>
      <c r="AC547" s="225" t="s">
        <v>136</v>
      </c>
      <c r="AD547" s="121">
        <v>3181</v>
      </c>
      <c r="AE547" s="130">
        <v>2033</v>
      </c>
      <c r="AF547" s="130">
        <v>155098930</v>
      </c>
      <c r="AG547" s="131">
        <f t="shared" ref="AG547:AG556" si="566">IFERROR(AE547/$AB$546,"-")</f>
        <v>0.29757025761124123</v>
      </c>
      <c r="AH547" s="131">
        <f t="shared" si="536"/>
        <v>0.63910719899402701</v>
      </c>
      <c r="AI547" s="125">
        <f t="shared" si="537"/>
        <v>76290.668962124939</v>
      </c>
      <c r="AJ547" s="536"/>
      <c r="AK547" s="225" t="s">
        <v>136</v>
      </c>
      <c r="AL547" s="121">
        <v>1639</v>
      </c>
      <c r="AM547" s="130">
        <v>969</v>
      </c>
      <c r="AN547" s="130">
        <v>77890970</v>
      </c>
      <c r="AO547" s="131">
        <f t="shared" ref="AO547:AO556" si="567">IFERROR(AM547/$AJ$546,"-")</f>
        <v>0.24445005045408677</v>
      </c>
      <c r="AP547" s="131">
        <f t="shared" si="538"/>
        <v>0.59121415497254426</v>
      </c>
      <c r="AQ547" s="125">
        <f t="shared" si="539"/>
        <v>80382.837977296178</v>
      </c>
      <c r="AR547" s="536"/>
      <c r="AS547" s="225" t="s">
        <v>136</v>
      </c>
      <c r="AT547" s="121">
        <v>535</v>
      </c>
      <c r="AU547" s="130">
        <v>299</v>
      </c>
      <c r="AV547" s="130">
        <v>25241850</v>
      </c>
      <c r="AW547" s="131">
        <f t="shared" ref="AW547:AW556" si="568">IFERROR(AU547/$AR$546,"-")</f>
        <v>0.172533179457588</v>
      </c>
      <c r="AX547" s="131">
        <f t="shared" si="540"/>
        <v>0.55887850467289724</v>
      </c>
      <c r="AY547" s="130">
        <f t="shared" si="541"/>
        <v>84420.903010033449</v>
      </c>
      <c r="AZ547" s="536"/>
      <c r="BA547" s="225" t="s">
        <v>136</v>
      </c>
      <c r="BB547" s="121">
        <v>98</v>
      </c>
      <c r="BC547" s="130">
        <v>42</v>
      </c>
      <c r="BD547" s="130">
        <v>4231410</v>
      </c>
      <c r="BE547" s="131">
        <f t="shared" ref="BE547:BE556" si="569">IFERROR(BC547/$AZ$546,"-")</f>
        <v>6.7092651757188496E-2</v>
      </c>
      <c r="BF547" s="131">
        <f t="shared" si="542"/>
        <v>0.42857142857142855</v>
      </c>
      <c r="BG547" s="156">
        <f t="shared" si="543"/>
        <v>100747.85714285714</v>
      </c>
      <c r="BH547" s="536"/>
      <c r="BI547" s="225" t="s">
        <v>136</v>
      </c>
      <c r="BJ547" s="121">
        <f t="shared" si="544"/>
        <v>8979</v>
      </c>
      <c r="BK547" s="130">
        <f t="shared" si="528"/>
        <v>5558</v>
      </c>
      <c r="BL547" s="130">
        <f t="shared" si="529"/>
        <v>418211540</v>
      </c>
      <c r="BM547" s="131">
        <f t="shared" ref="BM547:BM556" si="570">IFERROR(BK547/$BH$546,"-")</f>
        <v>0.26589484762952686</v>
      </c>
      <c r="BN547" s="131">
        <f t="shared" si="545"/>
        <v>0.61899988862902333</v>
      </c>
      <c r="BO547" s="130">
        <f t="shared" si="546"/>
        <v>75244.969413458079</v>
      </c>
      <c r="BP547" s="182"/>
    </row>
    <row r="548" spans="2:68" s="75" customFormat="1">
      <c r="B548" s="546"/>
      <c r="C548" s="549"/>
      <c r="D548" s="536"/>
      <c r="E548" s="226" t="s">
        <v>103</v>
      </c>
      <c r="F548" s="121">
        <v>11</v>
      </c>
      <c r="G548" s="130">
        <v>3</v>
      </c>
      <c r="H548" s="130">
        <v>123440</v>
      </c>
      <c r="I548" s="131">
        <f t="shared" si="563"/>
        <v>0.21428571428571427</v>
      </c>
      <c r="J548" s="131">
        <f t="shared" si="530"/>
        <v>0.27272727272727271</v>
      </c>
      <c r="K548" s="156">
        <f t="shared" si="531"/>
        <v>41146.666666666664</v>
      </c>
      <c r="L548" s="536"/>
      <c r="M548" s="226" t="s">
        <v>103</v>
      </c>
      <c r="N548" s="121">
        <v>50</v>
      </c>
      <c r="O548" s="130">
        <v>34</v>
      </c>
      <c r="P548" s="130">
        <v>3623830</v>
      </c>
      <c r="Q548" s="131">
        <f t="shared" si="564"/>
        <v>0.40476190476190477</v>
      </c>
      <c r="R548" s="131">
        <f t="shared" si="532"/>
        <v>0.68</v>
      </c>
      <c r="S548" s="125">
        <f t="shared" si="533"/>
        <v>106583.23529411765</v>
      </c>
      <c r="T548" s="536"/>
      <c r="U548" s="226" t="s">
        <v>103</v>
      </c>
      <c r="V548" s="121">
        <v>4659</v>
      </c>
      <c r="W548" s="130">
        <v>2788</v>
      </c>
      <c r="X548" s="130">
        <v>204241130</v>
      </c>
      <c r="Y548" s="131">
        <f t="shared" si="565"/>
        <v>0.36444444444444446</v>
      </c>
      <c r="Z548" s="131">
        <f t="shared" si="534"/>
        <v>0.59841167632539172</v>
      </c>
      <c r="AA548" s="130">
        <f t="shared" si="535"/>
        <v>73257.220229555242</v>
      </c>
      <c r="AB548" s="536"/>
      <c r="AC548" s="226" t="s">
        <v>103</v>
      </c>
      <c r="AD548" s="121">
        <v>4564</v>
      </c>
      <c r="AE548" s="130">
        <v>2808</v>
      </c>
      <c r="AF548" s="130">
        <v>228136220</v>
      </c>
      <c r="AG548" s="131">
        <f t="shared" si="566"/>
        <v>0.41100702576112413</v>
      </c>
      <c r="AH548" s="131">
        <f t="shared" si="536"/>
        <v>0.61524978089395266</v>
      </c>
      <c r="AI548" s="125">
        <f t="shared" si="537"/>
        <v>81245.092592592599</v>
      </c>
      <c r="AJ548" s="536"/>
      <c r="AK548" s="226" t="s">
        <v>103</v>
      </c>
      <c r="AL548" s="121">
        <v>2714</v>
      </c>
      <c r="AM548" s="130">
        <v>1584</v>
      </c>
      <c r="AN548" s="130">
        <v>136873460</v>
      </c>
      <c r="AO548" s="131">
        <f t="shared" si="567"/>
        <v>0.39959636730575177</v>
      </c>
      <c r="AP548" s="131">
        <f t="shared" si="538"/>
        <v>0.58364038319823142</v>
      </c>
      <c r="AQ548" s="125">
        <f t="shared" si="539"/>
        <v>86410.012626262629</v>
      </c>
      <c r="AR548" s="536"/>
      <c r="AS548" s="226" t="s">
        <v>103</v>
      </c>
      <c r="AT548" s="121">
        <v>1114</v>
      </c>
      <c r="AU548" s="130">
        <v>604</v>
      </c>
      <c r="AV548" s="130">
        <v>54723860</v>
      </c>
      <c r="AW548" s="131">
        <f t="shared" si="568"/>
        <v>0.3485285631852279</v>
      </c>
      <c r="AX548" s="131">
        <f t="shared" si="540"/>
        <v>0.54219030520646316</v>
      </c>
      <c r="AY548" s="130">
        <f t="shared" si="541"/>
        <v>90602.417218543051</v>
      </c>
      <c r="AZ548" s="536"/>
      <c r="BA548" s="226" t="s">
        <v>103</v>
      </c>
      <c r="BB548" s="121">
        <v>312</v>
      </c>
      <c r="BC548" s="130">
        <v>147</v>
      </c>
      <c r="BD548" s="130">
        <v>15639720</v>
      </c>
      <c r="BE548" s="131">
        <f t="shared" si="569"/>
        <v>0.23482428115015974</v>
      </c>
      <c r="BF548" s="131">
        <f t="shared" si="542"/>
        <v>0.47115384615384615</v>
      </c>
      <c r="BG548" s="156">
        <f t="shared" si="543"/>
        <v>106392.6530612245</v>
      </c>
      <c r="BH548" s="536"/>
      <c r="BI548" s="226" t="s">
        <v>103</v>
      </c>
      <c r="BJ548" s="121">
        <f t="shared" si="544"/>
        <v>13424</v>
      </c>
      <c r="BK548" s="130">
        <f t="shared" si="528"/>
        <v>7968</v>
      </c>
      <c r="BL548" s="130">
        <f t="shared" si="529"/>
        <v>643361660</v>
      </c>
      <c r="BM548" s="131">
        <f t="shared" si="570"/>
        <v>0.38118930297086545</v>
      </c>
      <c r="BN548" s="131">
        <f t="shared" si="545"/>
        <v>0.59356376638855779</v>
      </c>
      <c r="BO548" s="130">
        <f t="shared" si="546"/>
        <v>80743.180220883529</v>
      </c>
      <c r="BP548" s="182"/>
    </row>
    <row r="549" spans="2:68" s="75" customFormat="1">
      <c r="B549" s="546"/>
      <c r="C549" s="549"/>
      <c r="D549" s="536"/>
      <c r="E549" s="226" t="s">
        <v>106</v>
      </c>
      <c r="F549" s="121">
        <v>7</v>
      </c>
      <c r="G549" s="130">
        <v>3</v>
      </c>
      <c r="H549" s="130">
        <v>101660</v>
      </c>
      <c r="I549" s="131">
        <f t="shared" si="563"/>
        <v>0.21428571428571427</v>
      </c>
      <c r="J549" s="131">
        <f t="shared" si="530"/>
        <v>0.42857142857142855</v>
      </c>
      <c r="K549" s="156">
        <f t="shared" si="531"/>
        <v>33886.666666666664</v>
      </c>
      <c r="L549" s="536"/>
      <c r="M549" s="226" t="s">
        <v>106</v>
      </c>
      <c r="N549" s="121">
        <v>18</v>
      </c>
      <c r="O549" s="130">
        <v>10</v>
      </c>
      <c r="P549" s="130">
        <v>1473910</v>
      </c>
      <c r="Q549" s="131">
        <f t="shared" si="564"/>
        <v>0.11904761904761904</v>
      </c>
      <c r="R549" s="131">
        <f t="shared" si="532"/>
        <v>0.55555555555555558</v>
      </c>
      <c r="S549" s="125">
        <f t="shared" si="533"/>
        <v>147391</v>
      </c>
      <c r="T549" s="536"/>
      <c r="U549" s="226" t="s">
        <v>106</v>
      </c>
      <c r="V549" s="121">
        <v>1570</v>
      </c>
      <c r="W549" s="130">
        <v>933</v>
      </c>
      <c r="X549" s="130">
        <v>69835760</v>
      </c>
      <c r="Y549" s="131">
        <f t="shared" si="565"/>
        <v>0.12196078431372549</v>
      </c>
      <c r="Z549" s="131">
        <f t="shared" si="534"/>
        <v>0.59426751592356686</v>
      </c>
      <c r="AA549" s="130">
        <f t="shared" si="535"/>
        <v>74850.760986066452</v>
      </c>
      <c r="AB549" s="536"/>
      <c r="AC549" s="226" t="s">
        <v>106</v>
      </c>
      <c r="AD549" s="121">
        <v>1778</v>
      </c>
      <c r="AE549" s="130">
        <v>1113</v>
      </c>
      <c r="AF549" s="130">
        <v>89659220</v>
      </c>
      <c r="AG549" s="131">
        <f t="shared" si="566"/>
        <v>0.16290983606557377</v>
      </c>
      <c r="AH549" s="131">
        <f t="shared" si="536"/>
        <v>0.62598425196850394</v>
      </c>
      <c r="AI549" s="125">
        <f t="shared" si="537"/>
        <v>80556.352201257861</v>
      </c>
      <c r="AJ549" s="536"/>
      <c r="AK549" s="226" t="s">
        <v>106</v>
      </c>
      <c r="AL549" s="121">
        <v>1157</v>
      </c>
      <c r="AM549" s="130">
        <v>715</v>
      </c>
      <c r="AN549" s="130">
        <v>62875520</v>
      </c>
      <c r="AO549" s="131">
        <f t="shared" si="567"/>
        <v>0.18037336024217962</v>
      </c>
      <c r="AP549" s="131">
        <f t="shared" si="538"/>
        <v>0.6179775280898876</v>
      </c>
      <c r="AQ549" s="125">
        <f t="shared" si="539"/>
        <v>87937.790209790212</v>
      </c>
      <c r="AR549" s="536"/>
      <c r="AS549" s="226" t="s">
        <v>106</v>
      </c>
      <c r="AT549" s="121">
        <v>474</v>
      </c>
      <c r="AU549" s="130">
        <v>266</v>
      </c>
      <c r="AV549" s="130">
        <v>25513610</v>
      </c>
      <c r="AW549" s="131">
        <f t="shared" si="568"/>
        <v>0.15349105597230236</v>
      </c>
      <c r="AX549" s="131">
        <f t="shared" si="540"/>
        <v>0.56118143459915615</v>
      </c>
      <c r="AY549" s="130">
        <f t="shared" si="541"/>
        <v>95915.827067669175</v>
      </c>
      <c r="AZ549" s="536"/>
      <c r="BA549" s="226" t="s">
        <v>106</v>
      </c>
      <c r="BB549" s="121">
        <v>152</v>
      </c>
      <c r="BC549" s="130">
        <v>81</v>
      </c>
      <c r="BD549" s="130">
        <v>8415440</v>
      </c>
      <c r="BE549" s="131">
        <f t="shared" si="569"/>
        <v>0.12939297124600638</v>
      </c>
      <c r="BF549" s="131">
        <f t="shared" si="542"/>
        <v>0.53289473684210531</v>
      </c>
      <c r="BG549" s="156">
        <f t="shared" si="543"/>
        <v>103894.32098765433</v>
      </c>
      <c r="BH549" s="536"/>
      <c r="BI549" s="226" t="s">
        <v>106</v>
      </c>
      <c r="BJ549" s="121">
        <f t="shared" si="544"/>
        <v>5156</v>
      </c>
      <c r="BK549" s="130">
        <f t="shared" si="528"/>
        <v>3121</v>
      </c>
      <c r="BL549" s="130">
        <f t="shared" si="529"/>
        <v>257875120</v>
      </c>
      <c r="BM549" s="131">
        <f t="shared" si="570"/>
        <v>0.1493087116681816</v>
      </c>
      <c r="BN549" s="131">
        <f t="shared" si="545"/>
        <v>0.60531419705197831</v>
      </c>
      <c r="BO549" s="130">
        <f t="shared" si="546"/>
        <v>82625.799423261778</v>
      </c>
      <c r="BP549" s="182"/>
    </row>
    <row r="550" spans="2:68" s="75" customFormat="1">
      <c r="B550" s="546"/>
      <c r="C550" s="549"/>
      <c r="D550" s="536"/>
      <c r="E550" s="226" t="s">
        <v>119</v>
      </c>
      <c r="F550" s="121">
        <v>7</v>
      </c>
      <c r="G550" s="130">
        <v>2</v>
      </c>
      <c r="H550" s="130">
        <v>108210</v>
      </c>
      <c r="I550" s="131">
        <f t="shared" si="563"/>
        <v>0.14285714285714285</v>
      </c>
      <c r="J550" s="131">
        <f t="shared" si="530"/>
        <v>0.2857142857142857</v>
      </c>
      <c r="K550" s="156">
        <f t="shared" si="531"/>
        <v>54105</v>
      </c>
      <c r="L550" s="536"/>
      <c r="M550" s="226" t="s">
        <v>119</v>
      </c>
      <c r="N550" s="121">
        <v>26</v>
      </c>
      <c r="O550" s="130">
        <v>16</v>
      </c>
      <c r="P550" s="130">
        <v>1043410</v>
      </c>
      <c r="Q550" s="131">
        <f t="shared" si="564"/>
        <v>0.19047619047619047</v>
      </c>
      <c r="R550" s="131">
        <f t="shared" si="532"/>
        <v>0.61538461538461542</v>
      </c>
      <c r="S550" s="125">
        <f t="shared" si="533"/>
        <v>65213.125</v>
      </c>
      <c r="T550" s="536"/>
      <c r="U550" s="226" t="s">
        <v>119</v>
      </c>
      <c r="V550" s="121">
        <v>1549</v>
      </c>
      <c r="W550" s="130">
        <v>943</v>
      </c>
      <c r="X550" s="130">
        <v>71240790</v>
      </c>
      <c r="Y550" s="131">
        <f t="shared" si="565"/>
        <v>0.12326797385620915</v>
      </c>
      <c r="Z550" s="131">
        <f t="shared" si="534"/>
        <v>0.6087798579728857</v>
      </c>
      <c r="AA550" s="130">
        <f t="shared" si="535"/>
        <v>75546.967126193005</v>
      </c>
      <c r="AB550" s="536"/>
      <c r="AC550" s="226" t="s">
        <v>119</v>
      </c>
      <c r="AD550" s="121">
        <v>1833</v>
      </c>
      <c r="AE550" s="130">
        <v>1152</v>
      </c>
      <c r="AF550" s="130">
        <v>97262350</v>
      </c>
      <c r="AG550" s="131">
        <f t="shared" si="566"/>
        <v>0.16861826697892271</v>
      </c>
      <c r="AH550" s="131">
        <f t="shared" si="536"/>
        <v>0.62847790507364976</v>
      </c>
      <c r="AI550" s="125">
        <f t="shared" si="537"/>
        <v>84429.123263888891</v>
      </c>
      <c r="AJ550" s="536"/>
      <c r="AK550" s="226" t="s">
        <v>119</v>
      </c>
      <c r="AL550" s="121">
        <v>1136</v>
      </c>
      <c r="AM550" s="130">
        <v>683</v>
      </c>
      <c r="AN550" s="130">
        <v>59385790</v>
      </c>
      <c r="AO550" s="131">
        <f t="shared" si="567"/>
        <v>0.17230070635721492</v>
      </c>
      <c r="AP550" s="131">
        <f t="shared" si="538"/>
        <v>0.60123239436619713</v>
      </c>
      <c r="AQ550" s="125">
        <f t="shared" si="539"/>
        <v>86948.448023426055</v>
      </c>
      <c r="AR550" s="536"/>
      <c r="AS550" s="226" t="s">
        <v>119</v>
      </c>
      <c r="AT550" s="121">
        <v>492</v>
      </c>
      <c r="AU550" s="130">
        <v>272</v>
      </c>
      <c r="AV550" s="130">
        <v>23634510</v>
      </c>
      <c r="AW550" s="131">
        <f t="shared" si="568"/>
        <v>0.15695326024235429</v>
      </c>
      <c r="AX550" s="131">
        <f t="shared" si="540"/>
        <v>0.55284552845528456</v>
      </c>
      <c r="AY550" s="130">
        <f t="shared" si="541"/>
        <v>86891.580882352937</v>
      </c>
      <c r="AZ550" s="536"/>
      <c r="BA550" s="226" t="s">
        <v>119</v>
      </c>
      <c r="BB550" s="121">
        <v>137</v>
      </c>
      <c r="BC550" s="130">
        <v>70</v>
      </c>
      <c r="BD550" s="130">
        <v>6264130</v>
      </c>
      <c r="BE550" s="131">
        <f t="shared" si="569"/>
        <v>0.11182108626198083</v>
      </c>
      <c r="BF550" s="131">
        <f t="shared" si="542"/>
        <v>0.51094890510948909</v>
      </c>
      <c r="BG550" s="156">
        <f t="shared" si="543"/>
        <v>89487.571428571435</v>
      </c>
      <c r="BH550" s="536"/>
      <c r="BI550" s="226" t="s">
        <v>119</v>
      </c>
      <c r="BJ550" s="121">
        <f t="shared" si="544"/>
        <v>5180</v>
      </c>
      <c r="BK550" s="130">
        <f t="shared" si="528"/>
        <v>3138</v>
      </c>
      <c r="BL550" s="130">
        <f t="shared" si="529"/>
        <v>258939190</v>
      </c>
      <c r="BM550" s="131">
        <f t="shared" si="570"/>
        <v>0.1501219920585562</v>
      </c>
      <c r="BN550" s="131">
        <f t="shared" si="545"/>
        <v>0.60579150579150576</v>
      </c>
      <c r="BO550" s="130">
        <f t="shared" si="546"/>
        <v>82517.268961121736</v>
      </c>
      <c r="BP550" s="182"/>
    </row>
    <row r="551" spans="2:68" s="75" customFormat="1">
      <c r="B551" s="546"/>
      <c r="C551" s="549"/>
      <c r="D551" s="536"/>
      <c r="E551" s="226" t="s">
        <v>120</v>
      </c>
      <c r="F551" s="121">
        <v>4</v>
      </c>
      <c r="G551" s="130">
        <v>0</v>
      </c>
      <c r="H551" s="130">
        <v>0</v>
      </c>
      <c r="I551" s="131">
        <f t="shared" si="563"/>
        <v>0</v>
      </c>
      <c r="J551" s="131">
        <f t="shared" si="530"/>
        <v>0</v>
      </c>
      <c r="K551" s="156" t="str">
        <f t="shared" si="531"/>
        <v>-</v>
      </c>
      <c r="L551" s="536"/>
      <c r="M551" s="226" t="s">
        <v>120</v>
      </c>
      <c r="N551" s="121">
        <v>14</v>
      </c>
      <c r="O551" s="130">
        <v>6</v>
      </c>
      <c r="P551" s="130">
        <v>318680</v>
      </c>
      <c r="Q551" s="131">
        <f t="shared" si="564"/>
        <v>7.1428571428571425E-2</v>
      </c>
      <c r="R551" s="131">
        <f t="shared" si="532"/>
        <v>0.42857142857142855</v>
      </c>
      <c r="S551" s="125">
        <f t="shared" si="533"/>
        <v>53113.333333333336</v>
      </c>
      <c r="T551" s="536"/>
      <c r="U551" s="226" t="s">
        <v>120</v>
      </c>
      <c r="V551" s="121">
        <v>880</v>
      </c>
      <c r="W551" s="130">
        <v>561</v>
      </c>
      <c r="X551" s="130">
        <v>42326900</v>
      </c>
      <c r="Y551" s="131">
        <f t="shared" si="565"/>
        <v>7.3333333333333334E-2</v>
      </c>
      <c r="Z551" s="131">
        <f t="shared" si="534"/>
        <v>0.63749999999999996</v>
      </c>
      <c r="AA551" s="130">
        <f t="shared" si="535"/>
        <v>75449.019607843133</v>
      </c>
      <c r="AB551" s="536"/>
      <c r="AC551" s="226" t="s">
        <v>120</v>
      </c>
      <c r="AD551" s="121">
        <v>935</v>
      </c>
      <c r="AE551" s="130">
        <v>609</v>
      </c>
      <c r="AF551" s="130">
        <v>45823540</v>
      </c>
      <c r="AG551" s="131">
        <f t="shared" si="566"/>
        <v>8.9139344262295084E-2</v>
      </c>
      <c r="AH551" s="131">
        <f t="shared" si="536"/>
        <v>0.65133689839572195</v>
      </c>
      <c r="AI551" s="125">
        <f t="shared" si="537"/>
        <v>75243.908045977005</v>
      </c>
      <c r="AJ551" s="536"/>
      <c r="AK551" s="226" t="s">
        <v>120</v>
      </c>
      <c r="AL551" s="121">
        <v>496</v>
      </c>
      <c r="AM551" s="130">
        <v>309</v>
      </c>
      <c r="AN551" s="130">
        <v>22394960</v>
      </c>
      <c r="AO551" s="131">
        <f t="shared" si="567"/>
        <v>7.7951564076690211E-2</v>
      </c>
      <c r="AP551" s="131">
        <f t="shared" si="538"/>
        <v>0.62298387096774188</v>
      </c>
      <c r="AQ551" s="125">
        <f t="shared" si="539"/>
        <v>72475.598705501616</v>
      </c>
      <c r="AR551" s="536"/>
      <c r="AS551" s="226" t="s">
        <v>120</v>
      </c>
      <c r="AT551" s="121">
        <v>144</v>
      </c>
      <c r="AU551" s="130">
        <v>78</v>
      </c>
      <c r="AV551" s="130">
        <v>7094670</v>
      </c>
      <c r="AW551" s="131">
        <f t="shared" si="568"/>
        <v>4.5008655510675129E-2</v>
      </c>
      <c r="AX551" s="131">
        <f t="shared" si="540"/>
        <v>0.54166666666666663</v>
      </c>
      <c r="AY551" s="130">
        <f t="shared" si="541"/>
        <v>90957.307692307688</v>
      </c>
      <c r="AZ551" s="536"/>
      <c r="BA551" s="226" t="s">
        <v>120</v>
      </c>
      <c r="BB551" s="121">
        <v>32</v>
      </c>
      <c r="BC551" s="130">
        <v>17</v>
      </c>
      <c r="BD551" s="130">
        <v>1472160</v>
      </c>
      <c r="BE551" s="131">
        <f t="shared" si="569"/>
        <v>2.7156549520766772E-2</v>
      </c>
      <c r="BF551" s="131">
        <f t="shared" si="542"/>
        <v>0.53125</v>
      </c>
      <c r="BG551" s="156">
        <f t="shared" si="543"/>
        <v>86597.647058823524</v>
      </c>
      <c r="BH551" s="536"/>
      <c r="BI551" s="226" t="s">
        <v>120</v>
      </c>
      <c r="BJ551" s="121">
        <f t="shared" si="544"/>
        <v>2505</v>
      </c>
      <c r="BK551" s="130">
        <f t="shared" si="528"/>
        <v>1580</v>
      </c>
      <c r="BL551" s="130">
        <f t="shared" si="529"/>
        <v>119430910</v>
      </c>
      <c r="BM551" s="131">
        <f t="shared" si="570"/>
        <v>7.5587236281873416E-2</v>
      </c>
      <c r="BN551" s="131">
        <f t="shared" si="545"/>
        <v>0.63073852295409183</v>
      </c>
      <c r="BO551" s="130">
        <f t="shared" si="546"/>
        <v>75589.1835443038</v>
      </c>
      <c r="BP551" s="182"/>
    </row>
    <row r="552" spans="2:68" s="75" customFormat="1">
      <c r="B552" s="546"/>
      <c r="C552" s="549"/>
      <c r="D552" s="536"/>
      <c r="E552" s="226" t="s">
        <v>121</v>
      </c>
      <c r="F552" s="121">
        <v>6</v>
      </c>
      <c r="G552" s="130">
        <v>2</v>
      </c>
      <c r="H552" s="130">
        <v>85070</v>
      </c>
      <c r="I552" s="131">
        <f t="shared" si="563"/>
        <v>0.14285714285714285</v>
      </c>
      <c r="J552" s="131">
        <f t="shared" si="530"/>
        <v>0.33333333333333331</v>
      </c>
      <c r="K552" s="156">
        <f t="shared" si="531"/>
        <v>42535</v>
      </c>
      <c r="L552" s="536"/>
      <c r="M552" s="226" t="s">
        <v>121</v>
      </c>
      <c r="N552" s="121">
        <v>15</v>
      </c>
      <c r="O552" s="130">
        <v>9</v>
      </c>
      <c r="P552" s="130">
        <v>725650</v>
      </c>
      <c r="Q552" s="131">
        <f t="shared" si="564"/>
        <v>0.10714285714285714</v>
      </c>
      <c r="R552" s="131">
        <f t="shared" si="532"/>
        <v>0.6</v>
      </c>
      <c r="S552" s="125">
        <f t="shared" si="533"/>
        <v>80627.777777777781</v>
      </c>
      <c r="T552" s="536"/>
      <c r="U552" s="226" t="s">
        <v>121</v>
      </c>
      <c r="V552" s="121">
        <v>568</v>
      </c>
      <c r="W552" s="130">
        <v>318</v>
      </c>
      <c r="X552" s="130">
        <v>26584810</v>
      </c>
      <c r="Y552" s="131">
        <f t="shared" si="565"/>
        <v>4.1568627450980389E-2</v>
      </c>
      <c r="Z552" s="131">
        <f t="shared" si="534"/>
        <v>0.5598591549295775</v>
      </c>
      <c r="AA552" s="130">
        <f t="shared" si="535"/>
        <v>83600.031446540874</v>
      </c>
      <c r="AB552" s="536"/>
      <c r="AC552" s="226" t="s">
        <v>121</v>
      </c>
      <c r="AD552" s="121">
        <v>712</v>
      </c>
      <c r="AE552" s="130">
        <v>417</v>
      </c>
      <c r="AF552" s="130">
        <v>32348820</v>
      </c>
      <c r="AG552" s="131">
        <f t="shared" si="566"/>
        <v>6.1036299765807961E-2</v>
      </c>
      <c r="AH552" s="131">
        <f t="shared" si="536"/>
        <v>0.5856741573033708</v>
      </c>
      <c r="AI552" s="125">
        <f t="shared" si="537"/>
        <v>77575.107913669068</v>
      </c>
      <c r="AJ552" s="536"/>
      <c r="AK552" s="226" t="s">
        <v>121</v>
      </c>
      <c r="AL552" s="121">
        <v>512</v>
      </c>
      <c r="AM552" s="130">
        <v>292</v>
      </c>
      <c r="AN552" s="130">
        <v>23191120</v>
      </c>
      <c r="AO552" s="131">
        <f t="shared" si="567"/>
        <v>7.3662966700302729E-2</v>
      </c>
      <c r="AP552" s="131">
        <f t="shared" si="538"/>
        <v>0.5703125</v>
      </c>
      <c r="AQ552" s="125">
        <f t="shared" si="539"/>
        <v>79421.643835616444</v>
      </c>
      <c r="AR552" s="536"/>
      <c r="AS552" s="226" t="s">
        <v>121</v>
      </c>
      <c r="AT552" s="121">
        <v>242</v>
      </c>
      <c r="AU552" s="130">
        <v>127</v>
      </c>
      <c r="AV552" s="130">
        <v>12034220</v>
      </c>
      <c r="AW552" s="131">
        <f t="shared" si="568"/>
        <v>7.3283323716099247E-2</v>
      </c>
      <c r="AX552" s="131">
        <f t="shared" si="540"/>
        <v>0.52479338842975209</v>
      </c>
      <c r="AY552" s="130">
        <f t="shared" si="541"/>
        <v>94757.637795275587</v>
      </c>
      <c r="AZ552" s="536"/>
      <c r="BA552" s="226" t="s">
        <v>121</v>
      </c>
      <c r="BB552" s="121">
        <v>83</v>
      </c>
      <c r="BC552" s="130">
        <v>45</v>
      </c>
      <c r="BD552" s="130">
        <v>4246710</v>
      </c>
      <c r="BE552" s="131">
        <f t="shared" si="569"/>
        <v>7.1884984025559109E-2</v>
      </c>
      <c r="BF552" s="131">
        <f t="shared" si="542"/>
        <v>0.54216867469879515</v>
      </c>
      <c r="BG552" s="156">
        <f t="shared" si="543"/>
        <v>94371.333333333328</v>
      </c>
      <c r="BH552" s="536"/>
      <c r="BI552" s="226" t="s">
        <v>121</v>
      </c>
      <c r="BJ552" s="121">
        <f t="shared" si="544"/>
        <v>2138</v>
      </c>
      <c r="BK552" s="130">
        <f t="shared" si="528"/>
        <v>1210</v>
      </c>
      <c r="BL552" s="130">
        <f t="shared" si="529"/>
        <v>99216400</v>
      </c>
      <c r="BM552" s="131">
        <f t="shared" si="570"/>
        <v>5.7886427785485334E-2</v>
      </c>
      <c r="BN552" s="131">
        <f t="shared" si="545"/>
        <v>0.56594948550046775</v>
      </c>
      <c r="BO552" s="130">
        <f t="shared" si="546"/>
        <v>81997.024793388424</v>
      </c>
      <c r="BP552" s="182"/>
    </row>
    <row r="553" spans="2:68" s="75" customFormat="1">
      <c r="B553" s="546"/>
      <c r="C553" s="549"/>
      <c r="D553" s="536"/>
      <c r="E553" s="226" t="s">
        <v>122</v>
      </c>
      <c r="F553" s="121">
        <v>1</v>
      </c>
      <c r="G553" s="130">
        <v>0</v>
      </c>
      <c r="H553" s="130">
        <v>0</v>
      </c>
      <c r="I553" s="131">
        <f t="shared" si="563"/>
        <v>0</v>
      </c>
      <c r="J553" s="131">
        <f t="shared" si="530"/>
        <v>0</v>
      </c>
      <c r="K553" s="156" t="str">
        <f t="shared" si="531"/>
        <v>-</v>
      </c>
      <c r="L553" s="536"/>
      <c r="M553" s="226" t="s">
        <v>122</v>
      </c>
      <c r="N553" s="121">
        <v>9</v>
      </c>
      <c r="O553" s="130">
        <v>8</v>
      </c>
      <c r="P553" s="130">
        <v>1394690</v>
      </c>
      <c r="Q553" s="131">
        <f t="shared" si="564"/>
        <v>9.5238095238095233E-2</v>
      </c>
      <c r="R553" s="131">
        <f t="shared" si="532"/>
        <v>0.88888888888888884</v>
      </c>
      <c r="S553" s="125">
        <f t="shared" si="533"/>
        <v>174336.25</v>
      </c>
      <c r="T553" s="536"/>
      <c r="U553" s="226" t="s">
        <v>122</v>
      </c>
      <c r="V553" s="121">
        <v>350</v>
      </c>
      <c r="W553" s="130">
        <v>222</v>
      </c>
      <c r="X553" s="130">
        <v>18361080</v>
      </c>
      <c r="Y553" s="131">
        <f t="shared" si="565"/>
        <v>2.9019607843137254E-2</v>
      </c>
      <c r="Z553" s="131">
        <f t="shared" si="534"/>
        <v>0.63428571428571423</v>
      </c>
      <c r="AA553" s="130">
        <f t="shared" si="535"/>
        <v>82707.567567567574</v>
      </c>
      <c r="AB553" s="536"/>
      <c r="AC553" s="226" t="s">
        <v>122</v>
      </c>
      <c r="AD553" s="121">
        <v>380</v>
      </c>
      <c r="AE553" s="130">
        <v>239</v>
      </c>
      <c r="AF553" s="130">
        <v>22822930</v>
      </c>
      <c r="AG553" s="131">
        <f t="shared" si="566"/>
        <v>3.4982435597189693E-2</v>
      </c>
      <c r="AH553" s="131">
        <f t="shared" si="536"/>
        <v>0.62894736842105259</v>
      </c>
      <c r="AI553" s="125">
        <f t="shared" si="537"/>
        <v>95493.430962343089</v>
      </c>
      <c r="AJ553" s="536"/>
      <c r="AK553" s="226" t="s">
        <v>122</v>
      </c>
      <c r="AL553" s="121">
        <v>271</v>
      </c>
      <c r="AM553" s="130">
        <v>182</v>
      </c>
      <c r="AN553" s="130">
        <v>21676920</v>
      </c>
      <c r="AO553" s="131">
        <f t="shared" si="567"/>
        <v>4.5913218970736629E-2</v>
      </c>
      <c r="AP553" s="131">
        <f t="shared" si="538"/>
        <v>0.67158671586715868</v>
      </c>
      <c r="AQ553" s="125">
        <f t="shared" si="539"/>
        <v>119103.95604395604</v>
      </c>
      <c r="AR553" s="536"/>
      <c r="AS553" s="226" t="s">
        <v>122</v>
      </c>
      <c r="AT553" s="121">
        <v>133</v>
      </c>
      <c r="AU553" s="130">
        <v>87</v>
      </c>
      <c r="AV553" s="130">
        <v>11155560</v>
      </c>
      <c r="AW553" s="131">
        <f t="shared" si="568"/>
        <v>5.0201961915753032E-2</v>
      </c>
      <c r="AX553" s="131">
        <f t="shared" si="540"/>
        <v>0.65413533834586468</v>
      </c>
      <c r="AY553" s="130">
        <f t="shared" si="541"/>
        <v>128224.8275862069</v>
      </c>
      <c r="AZ553" s="536"/>
      <c r="BA553" s="226" t="s">
        <v>122</v>
      </c>
      <c r="BB553" s="121">
        <v>29</v>
      </c>
      <c r="BC553" s="130">
        <v>19</v>
      </c>
      <c r="BD553" s="130">
        <v>2770310</v>
      </c>
      <c r="BE553" s="131">
        <f t="shared" si="569"/>
        <v>3.035143769968051E-2</v>
      </c>
      <c r="BF553" s="131">
        <f t="shared" si="542"/>
        <v>0.65517241379310343</v>
      </c>
      <c r="BG553" s="156">
        <f t="shared" si="543"/>
        <v>145805.78947368421</v>
      </c>
      <c r="BH553" s="536"/>
      <c r="BI553" s="226" t="s">
        <v>122</v>
      </c>
      <c r="BJ553" s="121">
        <f t="shared" si="544"/>
        <v>1173</v>
      </c>
      <c r="BK553" s="130">
        <f t="shared" si="528"/>
        <v>757</v>
      </c>
      <c r="BL553" s="130">
        <f t="shared" si="529"/>
        <v>78181490</v>
      </c>
      <c r="BM553" s="131">
        <f t="shared" si="570"/>
        <v>3.6214897383150743E-2</v>
      </c>
      <c r="BN553" s="131">
        <f t="shared" si="545"/>
        <v>0.64535379369138957</v>
      </c>
      <c r="BO553" s="130">
        <f t="shared" si="546"/>
        <v>103278.05812417438</v>
      </c>
      <c r="BP553" s="182"/>
    </row>
    <row r="554" spans="2:68" s="75" customFormat="1">
      <c r="B554" s="546"/>
      <c r="C554" s="549"/>
      <c r="D554" s="536"/>
      <c r="E554" s="226" t="s">
        <v>123</v>
      </c>
      <c r="F554" s="121">
        <v>7</v>
      </c>
      <c r="G554" s="130">
        <v>4</v>
      </c>
      <c r="H554" s="130">
        <v>140030</v>
      </c>
      <c r="I554" s="131">
        <f t="shared" si="563"/>
        <v>0.2857142857142857</v>
      </c>
      <c r="J554" s="131">
        <f t="shared" si="530"/>
        <v>0.5714285714285714</v>
      </c>
      <c r="K554" s="156">
        <f t="shared" si="531"/>
        <v>35007.5</v>
      </c>
      <c r="L554" s="536"/>
      <c r="M554" s="226" t="s">
        <v>123</v>
      </c>
      <c r="N554" s="121">
        <v>31</v>
      </c>
      <c r="O554" s="130">
        <v>19</v>
      </c>
      <c r="P554" s="130">
        <v>2277520</v>
      </c>
      <c r="Q554" s="131">
        <f t="shared" si="564"/>
        <v>0.22619047619047619</v>
      </c>
      <c r="R554" s="131">
        <f t="shared" si="532"/>
        <v>0.61290322580645162</v>
      </c>
      <c r="S554" s="125">
        <f t="shared" si="533"/>
        <v>119869.47368421052</v>
      </c>
      <c r="T554" s="536"/>
      <c r="U554" s="226" t="s">
        <v>123</v>
      </c>
      <c r="V554" s="121">
        <v>2776</v>
      </c>
      <c r="W554" s="130">
        <v>1842</v>
      </c>
      <c r="X554" s="130">
        <v>143120210</v>
      </c>
      <c r="Y554" s="131">
        <f t="shared" si="565"/>
        <v>0.2407843137254902</v>
      </c>
      <c r="Z554" s="131">
        <f t="shared" si="534"/>
        <v>0.66354466858789629</v>
      </c>
      <c r="AA554" s="130">
        <f t="shared" si="535"/>
        <v>77698.268186753528</v>
      </c>
      <c r="AB554" s="536"/>
      <c r="AC554" s="226" t="s">
        <v>123</v>
      </c>
      <c r="AD554" s="121">
        <v>2672</v>
      </c>
      <c r="AE554" s="130">
        <v>1721</v>
      </c>
      <c r="AF554" s="130">
        <v>135007630</v>
      </c>
      <c r="AG554" s="131">
        <f t="shared" si="566"/>
        <v>0.25190281030444966</v>
      </c>
      <c r="AH554" s="131">
        <f t="shared" si="536"/>
        <v>0.64408682634730541</v>
      </c>
      <c r="AI554" s="125">
        <f t="shared" si="537"/>
        <v>78447.199302730965</v>
      </c>
      <c r="AJ554" s="536"/>
      <c r="AK554" s="226" t="s">
        <v>123</v>
      </c>
      <c r="AL554" s="121">
        <v>1491</v>
      </c>
      <c r="AM554" s="130">
        <v>901</v>
      </c>
      <c r="AN554" s="130">
        <v>72929020</v>
      </c>
      <c r="AO554" s="131">
        <f t="shared" si="567"/>
        <v>0.22729566094853684</v>
      </c>
      <c r="AP554" s="131">
        <f t="shared" si="538"/>
        <v>0.60429242119382964</v>
      </c>
      <c r="AQ554" s="125">
        <f t="shared" si="539"/>
        <v>80942.30854605994</v>
      </c>
      <c r="AR554" s="536"/>
      <c r="AS554" s="226" t="s">
        <v>123</v>
      </c>
      <c r="AT554" s="121">
        <v>457</v>
      </c>
      <c r="AU554" s="130">
        <v>254</v>
      </c>
      <c r="AV554" s="130">
        <v>22212830</v>
      </c>
      <c r="AW554" s="131">
        <f t="shared" si="568"/>
        <v>0.14656664743219849</v>
      </c>
      <c r="AX554" s="131">
        <f t="shared" si="540"/>
        <v>0.55579868708971558</v>
      </c>
      <c r="AY554" s="130">
        <f t="shared" si="541"/>
        <v>87452.086614173226</v>
      </c>
      <c r="AZ554" s="536"/>
      <c r="BA554" s="226" t="s">
        <v>123</v>
      </c>
      <c r="BB554" s="121">
        <v>118</v>
      </c>
      <c r="BC554" s="130">
        <v>57</v>
      </c>
      <c r="BD554" s="130">
        <v>3630850</v>
      </c>
      <c r="BE554" s="131">
        <f t="shared" si="569"/>
        <v>9.1054313099041537E-2</v>
      </c>
      <c r="BF554" s="131">
        <f t="shared" si="542"/>
        <v>0.48305084745762711</v>
      </c>
      <c r="BG554" s="156">
        <f t="shared" si="543"/>
        <v>63699.122807017542</v>
      </c>
      <c r="BH554" s="536"/>
      <c r="BI554" s="226" t="s">
        <v>123</v>
      </c>
      <c r="BJ554" s="121">
        <f t="shared" si="544"/>
        <v>7552</v>
      </c>
      <c r="BK554" s="130">
        <f t="shared" si="528"/>
        <v>4798</v>
      </c>
      <c r="BL554" s="130">
        <f t="shared" si="529"/>
        <v>379318090</v>
      </c>
      <c r="BM554" s="131">
        <f t="shared" si="570"/>
        <v>0.22953643017748648</v>
      </c>
      <c r="BN554" s="131">
        <f t="shared" si="545"/>
        <v>0.63532838983050843</v>
      </c>
      <c r="BO554" s="130">
        <f t="shared" si="546"/>
        <v>79057.542726135885</v>
      </c>
      <c r="BP554" s="182"/>
    </row>
    <row r="555" spans="2:68" s="75" customFormat="1">
      <c r="B555" s="546"/>
      <c r="C555" s="549"/>
      <c r="D555" s="536"/>
      <c r="E555" s="226" t="s">
        <v>124</v>
      </c>
      <c r="F555" s="121">
        <v>2</v>
      </c>
      <c r="G555" s="130">
        <v>1</v>
      </c>
      <c r="H555" s="130">
        <v>69840</v>
      </c>
      <c r="I555" s="131">
        <f t="shared" si="563"/>
        <v>7.1428571428571425E-2</v>
      </c>
      <c r="J555" s="131">
        <f t="shared" si="530"/>
        <v>0.5</v>
      </c>
      <c r="K555" s="156">
        <f t="shared" si="531"/>
        <v>69840</v>
      </c>
      <c r="L555" s="536"/>
      <c r="M555" s="226" t="s">
        <v>124</v>
      </c>
      <c r="N555" s="121">
        <v>13</v>
      </c>
      <c r="O555" s="130">
        <v>8</v>
      </c>
      <c r="P555" s="130">
        <v>960320</v>
      </c>
      <c r="Q555" s="131">
        <f t="shared" si="564"/>
        <v>9.5238095238095233E-2</v>
      </c>
      <c r="R555" s="131">
        <f t="shared" si="532"/>
        <v>0.61538461538461542</v>
      </c>
      <c r="S555" s="125">
        <f t="shared" si="533"/>
        <v>120040</v>
      </c>
      <c r="T555" s="536"/>
      <c r="U555" s="226" t="s">
        <v>124</v>
      </c>
      <c r="V555" s="121">
        <v>637</v>
      </c>
      <c r="W555" s="130">
        <v>388</v>
      </c>
      <c r="X555" s="130">
        <v>28291580</v>
      </c>
      <c r="Y555" s="131">
        <f t="shared" si="565"/>
        <v>5.0718954248366012E-2</v>
      </c>
      <c r="Z555" s="131">
        <f t="shared" si="534"/>
        <v>0.60910518053375196</v>
      </c>
      <c r="AA555" s="130">
        <f t="shared" si="535"/>
        <v>72916.443298969069</v>
      </c>
      <c r="AB555" s="536"/>
      <c r="AC555" s="226" t="s">
        <v>124</v>
      </c>
      <c r="AD555" s="121">
        <v>813</v>
      </c>
      <c r="AE555" s="130">
        <v>493</v>
      </c>
      <c r="AF555" s="130">
        <v>39615060</v>
      </c>
      <c r="AG555" s="131">
        <f t="shared" si="566"/>
        <v>7.2160421545667444E-2</v>
      </c>
      <c r="AH555" s="131">
        <f t="shared" si="536"/>
        <v>0.60639606396063961</v>
      </c>
      <c r="AI555" s="125">
        <f t="shared" si="537"/>
        <v>80355.09127789046</v>
      </c>
      <c r="AJ555" s="536"/>
      <c r="AK555" s="226" t="s">
        <v>124</v>
      </c>
      <c r="AL555" s="121">
        <v>623</v>
      </c>
      <c r="AM555" s="130">
        <v>383</v>
      </c>
      <c r="AN555" s="130">
        <v>35216770</v>
      </c>
      <c r="AO555" s="131">
        <f t="shared" si="567"/>
        <v>9.6619576185671033E-2</v>
      </c>
      <c r="AP555" s="131">
        <f t="shared" si="538"/>
        <v>0.6147672552166934</v>
      </c>
      <c r="AQ555" s="125">
        <f t="shared" si="539"/>
        <v>91949.791122715411</v>
      </c>
      <c r="AR555" s="536"/>
      <c r="AS555" s="226" t="s">
        <v>124</v>
      </c>
      <c r="AT555" s="121">
        <v>319</v>
      </c>
      <c r="AU555" s="130">
        <v>173</v>
      </c>
      <c r="AV555" s="130">
        <v>14354150</v>
      </c>
      <c r="AW555" s="131">
        <f t="shared" si="568"/>
        <v>9.9826889786497397E-2</v>
      </c>
      <c r="AX555" s="131">
        <f t="shared" si="540"/>
        <v>0.54231974921630099</v>
      </c>
      <c r="AY555" s="130">
        <f t="shared" si="541"/>
        <v>82971.965317919079</v>
      </c>
      <c r="AZ555" s="536"/>
      <c r="BA555" s="226" t="s">
        <v>124</v>
      </c>
      <c r="BB555" s="121">
        <v>113</v>
      </c>
      <c r="BC555" s="130">
        <v>56</v>
      </c>
      <c r="BD555" s="130">
        <v>4613710</v>
      </c>
      <c r="BE555" s="131">
        <f t="shared" si="569"/>
        <v>8.9456869009584661E-2</v>
      </c>
      <c r="BF555" s="131">
        <f t="shared" si="542"/>
        <v>0.49557522123893805</v>
      </c>
      <c r="BG555" s="156">
        <f t="shared" si="543"/>
        <v>82387.678571428565</v>
      </c>
      <c r="BH555" s="536"/>
      <c r="BI555" s="226" t="s">
        <v>124</v>
      </c>
      <c r="BJ555" s="121">
        <f t="shared" si="544"/>
        <v>2520</v>
      </c>
      <c r="BK555" s="130">
        <f t="shared" si="528"/>
        <v>1502</v>
      </c>
      <c r="BL555" s="130">
        <f t="shared" si="529"/>
        <v>123121430</v>
      </c>
      <c r="BM555" s="131">
        <f t="shared" si="570"/>
        <v>7.1855714490742961E-2</v>
      </c>
      <c r="BN555" s="131">
        <f t="shared" si="545"/>
        <v>0.59603174603174602</v>
      </c>
      <c r="BO555" s="130">
        <f t="shared" si="546"/>
        <v>81971.657789613848</v>
      </c>
      <c r="BP555" s="182"/>
    </row>
    <row r="556" spans="2:68" s="75" customFormat="1">
      <c r="B556" s="546"/>
      <c r="C556" s="549"/>
      <c r="D556" s="536"/>
      <c r="E556" s="223" t="s">
        <v>117</v>
      </c>
      <c r="F556" s="121">
        <v>1</v>
      </c>
      <c r="G556" s="130">
        <v>0</v>
      </c>
      <c r="H556" s="130">
        <v>0</v>
      </c>
      <c r="I556" s="131">
        <f t="shared" si="563"/>
        <v>0</v>
      </c>
      <c r="J556" s="131">
        <f t="shared" si="530"/>
        <v>0</v>
      </c>
      <c r="K556" s="156" t="str">
        <f t="shared" si="531"/>
        <v>-</v>
      </c>
      <c r="L556" s="536"/>
      <c r="M556" s="227" t="s">
        <v>117</v>
      </c>
      <c r="N556" s="121">
        <v>8</v>
      </c>
      <c r="O556" s="130">
        <v>4</v>
      </c>
      <c r="P556" s="130">
        <v>427170</v>
      </c>
      <c r="Q556" s="131">
        <f t="shared" si="564"/>
        <v>4.7619047619047616E-2</v>
      </c>
      <c r="R556" s="131">
        <f t="shared" si="532"/>
        <v>0.5</v>
      </c>
      <c r="S556" s="125">
        <f t="shared" si="533"/>
        <v>106792.5</v>
      </c>
      <c r="T556" s="536"/>
      <c r="U556" s="227" t="s">
        <v>117</v>
      </c>
      <c r="V556" s="121">
        <v>736</v>
      </c>
      <c r="W556" s="130">
        <v>420</v>
      </c>
      <c r="X556" s="130">
        <v>27938810</v>
      </c>
      <c r="Y556" s="131">
        <f t="shared" si="565"/>
        <v>5.4901960784313725E-2</v>
      </c>
      <c r="Z556" s="131">
        <f t="shared" si="534"/>
        <v>0.57065217391304346</v>
      </c>
      <c r="AA556" s="130">
        <f t="shared" si="535"/>
        <v>66520.976190476184</v>
      </c>
      <c r="AB556" s="536"/>
      <c r="AC556" s="227" t="s">
        <v>117</v>
      </c>
      <c r="AD556" s="121">
        <v>386</v>
      </c>
      <c r="AE556" s="130">
        <v>219</v>
      </c>
      <c r="AF556" s="130">
        <v>18354540</v>
      </c>
      <c r="AG556" s="131">
        <f t="shared" si="566"/>
        <v>3.2055035128805622E-2</v>
      </c>
      <c r="AH556" s="131">
        <f t="shared" si="536"/>
        <v>0.56735751295336789</v>
      </c>
      <c r="AI556" s="125">
        <f t="shared" si="537"/>
        <v>83810.684931506854</v>
      </c>
      <c r="AJ556" s="536"/>
      <c r="AK556" s="227" t="s">
        <v>117</v>
      </c>
      <c r="AL556" s="121">
        <v>184</v>
      </c>
      <c r="AM556" s="130">
        <v>85</v>
      </c>
      <c r="AN556" s="130">
        <v>6333340</v>
      </c>
      <c r="AO556" s="131">
        <f t="shared" si="567"/>
        <v>2.1442986881937437E-2</v>
      </c>
      <c r="AP556" s="131">
        <f t="shared" si="538"/>
        <v>0.46195652173913043</v>
      </c>
      <c r="AQ556" s="125">
        <f t="shared" si="539"/>
        <v>74509.882352941175</v>
      </c>
      <c r="AR556" s="536"/>
      <c r="AS556" s="227" t="s">
        <v>117</v>
      </c>
      <c r="AT556" s="121">
        <v>92</v>
      </c>
      <c r="AU556" s="130">
        <v>43</v>
      </c>
      <c r="AV556" s="130">
        <v>4309150</v>
      </c>
      <c r="AW556" s="131">
        <f t="shared" si="568"/>
        <v>2.4812463935372186E-2</v>
      </c>
      <c r="AX556" s="131">
        <f t="shared" si="540"/>
        <v>0.46739130434782611</v>
      </c>
      <c r="AY556" s="130">
        <f t="shared" si="541"/>
        <v>100212.79069767441</v>
      </c>
      <c r="AZ556" s="536"/>
      <c r="BA556" s="227" t="s">
        <v>117</v>
      </c>
      <c r="BB556" s="121">
        <v>44</v>
      </c>
      <c r="BC556" s="130">
        <v>24</v>
      </c>
      <c r="BD556" s="130">
        <v>3565350</v>
      </c>
      <c r="BE556" s="131">
        <f t="shared" si="569"/>
        <v>3.8338658146964855E-2</v>
      </c>
      <c r="BF556" s="131">
        <f t="shared" si="542"/>
        <v>0.54545454545454541</v>
      </c>
      <c r="BG556" s="156">
        <f t="shared" si="543"/>
        <v>148556.25</v>
      </c>
      <c r="BH556" s="536"/>
      <c r="BI556" s="227" t="s">
        <v>117</v>
      </c>
      <c r="BJ556" s="121">
        <f t="shared" si="544"/>
        <v>1451</v>
      </c>
      <c r="BK556" s="130">
        <f t="shared" si="528"/>
        <v>795</v>
      </c>
      <c r="BL556" s="130">
        <f t="shared" si="529"/>
        <v>60928360</v>
      </c>
      <c r="BM556" s="131">
        <f t="shared" si="570"/>
        <v>3.8032818255752762E-2</v>
      </c>
      <c r="BN556" s="131">
        <f t="shared" si="545"/>
        <v>0.54789800137835976</v>
      </c>
      <c r="BO556" s="130">
        <f t="shared" si="546"/>
        <v>76639.446540880497</v>
      </c>
      <c r="BP556" s="182"/>
    </row>
    <row r="557" spans="2:68" s="75" customFormat="1">
      <c r="B557" s="546">
        <v>51</v>
      </c>
      <c r="C557" s="548" t="s">
        <v>42</v>
      </c>
      <c r="D557" s="540">
        <f>BS58</f>
        <v>46</v>
      </c>
      <c r="E557" s="224" t="s">
        <v>104</v>
      </c>
      <c r="F557" s="120">
        <v>27</v>
      </c>
      <c r="G557" s="128">
        <v>17</v>
      </c>
      <c r="H557" s="128">
        <v>954810</v>
      </c>
      <c r="I557" s="129">
        <f>IFERROR(G557/$D$557,"-")</f>
        <v>0.36956521739130432</v>
      </c>
      <c r="J557" s="129">
        <f t="shared" si="530"/>
        <v>0.62962962962962965</v>
      </c>
      <c r="K557" s="155">
        <f t="shared" si="531"/>
        <v>56165.294117647056</v>
      </c>
      <c r="L557" s="540">
        <f>BT58</f>
        <v>132</v>
      </c>
      <c r="M557" s="224" t="s">
        <v>104</v>
      </c>
      <c r="N557" s="120">
        <v>69</v>
      </c>
      <c r="O557" s="128">
        <v>48</v>
      </c>
      <c r="P557" s="128">
        <v>5022180</v>
      </c>
      <c r="Q557" s="129">
        <f>IFERROR(O557/$L$557,"-")</f>
        <v>0.36363636363636365</v>
      </c>
      <c r="R557" s="129">
        <f t="shared" si="532"/>
        <v>0.69565217391304346</v>
      </c>
      <c r="S557" s="124">
        <f t="shared" si="533"/>
        <v>104628.75</v>
      </c>
      <c r="T557" s="540">
        <f>BU58</f>
        <v>10901</v>
      </c>
      <c r="U557" s="224" t="s">
        <v>104</v>
      </c>
      <c r="V557" s="120">
        <v>5121</v>
      </c>
      <c r="W557" s="128">
        <v>3240</v>
      </c>
      <c r="X557" s="128">
        <v>230932410</v>
      </c>
      <c r="Y557" s="129">
        <f>IFERROR(W557/$T$557,"-")</f>
        <v>0.29722043849188146</v>
      </c>
      <c r="Z557" s="129">
        <f t="shared" si="534"/>
        <v>0.63268892794376097</v>
      </c>
      <c r="AA557" s="128">
        <f t="shared" si="535"/>
        <v>71275.435185185182</v>
      </c>
      <c r="AB557" s="540">
        <f>BV58</f>
        <v>8533</v>
      </c>
      <c r="AC557" s="224" t="s">
        <v>104</v>
      </c>
      <c r="AD557" s="120">
        <v>4365</v>
      </c>
      <c r="AE557" s="128">
        <v>2789</v>
      </c>
      <c r="AF557" s="128">
        <v>219034100</v>
      </c>
      <c r="AG557" s="129">
        <f>IFERROR(AE557/$AB$557,"-")</f>
        <v>0.32684870502754015</v>
      </c>
      <c r="AH557" s="129">
        <f t="shared" si="536"/>
        <v>0.63894616265750281</v>
      </c>
      <c r="AI557" s="124">
        <f t="shared" si="537"/>
        <v>78534.994621728212</v>
      </c>
      <c r="AJ557" s="540">
        <f>BW58</f>
        <v>5266</v>
      </c>
      <c r="AK557" s="224" t="s">
        <v>104</v>
      </c>
      <c r="AL557" s="120">
        <v>2583</v>
      </c>
      <c r="AM557" s="128">
        <v>1495</v>
      </c>
      <c r="AN557" s="128">
        <v>131059630</v>
      </c>
      <c r="AO557" s="129">
        <f>IFERROR(AM557/$AJ$557,"-")</f>
        <v>0.28389669578427651</v>
      </c>
      <c r="AP557" s="129">
        <f t="shared" si="538"/>
        <v>0.5787843592721641</v>
      </c>
      <c r="AQ557" s="124">
        <f t="shared" si="539"/>
        <v>87665.304347826081</v>
      </c>
      <c r="AR557" s="540">
        <f>BX58</f>
        <v>2653</v>
      </c>
      <c r="AS557" s="224" t="s">
        <v>104</v>
      </c>
      <c r="AT557" s="120">
        <v>1120</v>
      </c>
      <c r="AU557" s="128">
        <v>601</v>
      </c>
      <c r="AV557" s="128">
        <v>54462730</v>
      </c>
      <c r="AW557" s="129">
        <f>IFERROR(AU557/$AR$557,"-")</f>
        <v>0.2265359969845458</v>
      </c>
      <c r="AX557" s="129">
        <f t="shared" si="540"/>
        <v>0.53660714285714284</v>
      </c>
      <c r="AY557" s="128">
        <f t="shared" si="541"/>
        <v>90620.183028286192</v>
      </c>
      <c r="AZ557" s="540">
        <f>BY58</f>
        <v>1074</v>
      </c>
      <c r="BA557" s="224" t="s">
        <v>104</v>
      </c>
      <c r="BB557" s="120">
        <v>375</v>
      </c>
      <c r="BC557" s="128">
        <v>165</v>
      </c>
      <c r="BD557" s="128">
        <v>17512570</v>
      </c>
      <c r="BE557" s="129">
        <f>IFERROR(BC557/$AZ$557,"-")</f>
        <v>0.15363128491620112</v>
      </c>
      <c r="BF557" s="129">
        <f t="shared" si="542"/>
        <v>0.44</v>
      </c>
      <c r="BG557" s="155">
        <f t="shared" si="543"/>
        <v>106136.78787878787</v>
      </c>
      <c r="BH557" s="540">
        <f>BZ58</f>
        <v>28605</v>
      </c>
      <c r="BI557" s="224" t="s">
        <v>104</v>
      </c>
      <c r="BJ557" s="120">
        <f t="shared" si="544"/>
        <v>13660</v>
      </c>
      <c r="BK557" s="128">
        <f t="shared" si="528"/>
        <v>8355</v>
      </c>
      <c r="BL557" s="128">
        <f t="shared" si="529"/>
        <v>658978430</v>
      </c>
      <c r="BM557" s="129">
        <f>IFERROR(BK557/$BH$557,"-")</f>
        <v>0.29208180388044047</v>
      </c>
      <c r="BN557" s="129">
        <f t="shared" si="545"/>
        <v>0.61163982430453878</v>
      </c>
      <c r="BO557" s="128">
        <f t="shared" si="546"/>
        <v>78872.343506882113</v>
      </c>
      <c r="BP557" s="182"/>
    </row>
    <row r="558" spans="2:68" s="75" customFormat="1">
      <c r="B558" s="546"/>
      <c r="C558" s="549"/>
      <c r="D558" s="536"/>
      <c r="E558" s="225" t="s">
        <v>136</v>
      </c>
      <c r="F558" s="121">
        <v>20</v>
      </c>
      <c r="G558" s="130">
        <v>10</v>
      </c>
      <c r="H558" s="130">
        <v>1178120</v>
      </c>
      <c r="I558" s="131">
        <f t="shared" ref="I558:I567" si="571">IFERROR(G558/$D$557,"-")</f>
        <v>0.21739130434782608</v>
      </c>
      <c r="J558" s="131">
        <f t="shared" si="530"/>
        <v>0.5</v>
      </c>
      <c r="K558" s="156">
        <f t="shared" si="531"/>
        <v>117812</v>
      </c>
      <c r="L558" s="536"/>
      <c r="M558" s="225" t="s">
        <v>136</v>
      </c>
      <c r="N558" s="121">
        <v>50</v>
      </c>
      <c r="O558" s="130">
        <v>33</v>
      </c>
      <c r="P558" s="130">
        <v>3800130</v>
      </c>
      <c r="Q558" s="131">
        <f t="shared" ref="Q558:Q567" si="572">IFERROR(O558/$L$557,"-")</f>
        <v>0.25</v>
      </c>
      <c r="R558" s="131">
        <f t="shared" si="532"/>
        <v>0.66</v>
      </c>
      <c r="S558" s="125">
        <f t="shared" si="533"/>
        <v>115155.45454545454</v>
      </c>
      <c r="T558" s="536"/>
      <c r="U558" s="225" t="s">
        <v>136</v>
      </c>
      <c r="V558" s="121">
        <v>4668</v>
      </c>
      <c r="W558" s="130">
        <v>3073</v>
      </c>
      <c r="X558" s="130">
        <v>211439230</v>
      </c>
      <c r="Y558" s="131">
        <f t="shared" ref="Y558:Y567" si="573">IFERROR(W558/$T$557,"-")</f>
        <v>0.28190074305109625</v>
      </c>
      <c r="Z558" s="131">
        <f t="shared" si="534"/>
        <v>0.65831191088260499</v>
      </c>
      <c r="AA558" s="130">
        <f t="shared" si="535"/>
        <v>68805.476732834359</v>
      </c>
      <c r="AB558" s="536"/>
      <c r="AC558" s="225" t="s">
        <v>136</v>
      </c>
      <c r="AD558" s="121">
        <v>3624</v>
      </c>
      <c r="AE558" s="130">
        <v>2356</v>
      </c>
      <c r="AF558" s="130">
        <v>172356580</v>
      </c>
      <c r="AG558" s="131">
        <f t="shared" ref="AG558:AG567" si="574">IFERROR(AE558/$AB$557,"-")</f>
        <v>0.27610453533341145</v>
      </c>
      <c r="AH558" s="131">
        <f t="shared" si="536"/>
        <v>0.65011037527593818</v>
      </c>
      <c r="AI558" s="125">
        <f t="shared" si="537"/>
        <v>73156.44312393888</v>
      </c>
      <c r="AJ558" s="536"/>
      <c r="AK558" s="225" t="s">
        <v>136</v>
      </c>
      <c r="AL558" s="121">
        <v>2005</v>
      </c>
      <c r="AM558" s="130">
        <v>1174</v>
      </c>
      <c r="AN558" s="130">
        <v>94435520</v>
      </c>
      <c r="AO558" s="131">
        <f t="shared" ref="AO558:AO567" si="575">IFERROR(AM558/$AJ$557,"-")</f>
        <v>0.22293961260919104</v>
      </c>
      <c r="AP558" s="131">
        <f t="shared" si="538"/>
        <v>0.58553615960099747</v>
      </c>
      <c r="AQ558" s="125">
        <f t="shared" si="539"/>
        <v>80439.114139693353</v>
      </c>
      <c r="AR558" s="536"/>
      <c r="AS558" s="225" t="s">
        <v>136</v>
      </c>
      <c r="AT558" s="121">
        <v>731</v>
      </c>
      <c r="AU558" s="130">
        <v>394</v>
      </c>
      <c r="AV558" s="130">
        <v>32957290</v>
      </c>
      <c r="AW558" s="131">
        <f t="shared" ref="AW558:AW567" si="576">IFERROR(AU558/$AR$557,"-")</f>
        <v>0.14851111948737278</v>
      </c>
      <c r="AX558" s="131">
        <f t="shared" si="540"/>
        <v>0.53898768809849518</v>
      </c>
      <c r="AY558" s="130">
        <f t="shared" si="541"/>
        <v>83647.944162436543</v>
      </c>
      <c r="AZ558" s="536"/>
      <c r="BA558" s="225" t="s">
        <v>136</v>
      </c>
      <c r="BB558" s="121">
        <v>194</v>
      </c>
      <c r="BC558" s="130">
        <v>86</v>
      </c>
      <c r="BD558" s="130">
        <v>9079500</v>
      </c>
      <c r="BE558" s="131">
        <f t="shared" ref="BE558:BE567" si="577">IFERROR(BC558/$AZ$557,"-")</f>
        <v>8.0074487895716945E-2</v>
      </c>
      <c r="BF558" s="131">
        <f t="shared" si="542"/>
        <v>0.44329896907216493</v>
      </c>
      <c r="BG558" s="156">
        <f t="shared" si="543"/>
        <v>105575.58139534884</v>
      </c>
      <c r="BH558" s="536"/>
      <c r="BI558" s="225" t="s">
        <v>136</v>
      </c>
      <c r="BJ558" s="121">
        <f t="shared" si="544"/>
        <v>11292</v>
      </c>
      <c r="BK558" s="130">
        <f t="shared" si="528"/>
        <v>7126</v>
      </c>
      <c r="BL558" s="130">
        <f t="shared" si="529"/>
        <v>525246370</v>
      </c>
      <c r="BM558" s="131">
        <f t="shared" ref="BM558:BM567" si="578">IFERROR(BK558/$BH$557,"-")</f>
        <v>0.24911728718755463</v>
      </c>
      <c r="BN558" s="131">
        <f t="shared" si="545"/>
        <v>0.63106624158696423</v>
      </c>
      <c r="BO558" s="130">
        <f t="shared" si="546"/>
        <v>73708.44372719618</v>
      </c>
      <c r="BP558" s="182"/>
    </row>
    <row r="559" spans="2:68" s="75" customFormat="1">
      <c r="B559" s="546"/>
      <c r="C559" s="549"/>
      <c r="D559" s="536"/>
      <c r="E559" s="226" t="s">
        <v>103</v>
      </c>
      <c r="F559" s="121">
        <v>26</v>
      </c>
      <c r="G559" s="130">
        <v>16</v>
      </c>
      <c r="H559" s="130">
        <v>1590920</v>
      </c>
      <c r="I559" s="131">
        <f t="shared" si="571"/>
        <v>0.34782608695652173</v>
      </c>
      <c r="J559" s="131">
        <f t="shared" si="530"/>
        <v>0.61538461538461542</v>
      </c>
      <c r="K559" s="156">
        <f t="shared" si="531"/>
        <v>99432.5</v>
      </c>
      <c r="L559" s="536"/>
      <c r="M559" s="226" t="s">
        <v>103</v>
      </c>
      <c r="N559" s="121">
        <v>81</v>
      </c>
      <c r="O559" s="130">
        <v>58</v>
      </c>
      <c r="P559" s="130">
        <v>6980050</v>
      </c>
      <c r="Q559" s="131">
        <f t="shared" si="572"/>
        <v>0.43939393939393939</v>
      </c>
      <c r="R559" s="131">
        <f t="shared" si="532"/>
        <v>0.71604938271604934</v>
      </c>
      <c r="S559" s="125">
        <f t="shared" si="533"/>
        <v>120345.68965517242</v>
      </c>
      <c r="T559" s="536"/>
      <c r="U559" s="226" t="s">
        <v>103</v>
      </c>
      <c r="V559" s="121">
        <v>6617</v>
      </c>
      <c r="W559" s="130">
        <v>4179</v>
      </c>
      <c r="X559" s="130">
        <v>291633190</v>
      </c>
      <c r="Y559" s="131">
        <f t="shared" si="573"/>
        <v>0.38335932483258417</v>
      </c>
      <c r="Z559" s="131">
        <f t="shared" si="534"/>
        <v>0.63155508538612659</v>
      </c>
      <c r="AA559" s="130">
        <f t="shared" si="535"/>
        <v>69785.400813591768</v>
      </c>
      <c r="AB559" s="536"/>
      <c r="AC559" s="226" t="s">
        <v>103</v>
      </c>
      <c r="AD559" s="121">
        <v>5566</v>
      </c>
      <c r="AE559" s="130">
        <v>3558</v>
      </c>
      <c r="AF559" s="130">
        <v>274856270</v>
      </c>
      <c r="AG559" s="131">
        <f t="shared" si="574"/>
        <v>0.41696941286769013</v>
      </c>
      <c r="AH559" s="131">
        <f t="shared" si="536"/>
        <v>0.63923823212360764</v>
      </c>
      <c r="AI559" s="125">
        <f t="shared" si="537"/>
        <v>77250.216413715578</v>
      </c>
      <c r="AJ559" s="536"/>
      <c r="AK559" s="226" t="s">
        <v>103</v>
      </c>
      <c r="AL559" s="121">
        <v>3523</v>
      </c>
      <c r="AM559" s="130">
        <v>2020</v>
      </c>
      <c r="AN559" s="130">
        <v>168324310</v>
      </c>
      <c r="AO559" s="131">
        <f t="shared" si="575"/>
        <v>0.38359285985567793</v>
      </c>
      <c r="AP559" s="131">
        <f t="shared" si="538"/>
        <v>0.57337496451887593</v>
      </c>
      <c r="AQ559" s="125">
        <f t="shared" si="539"/>
        <v>83328.86633663367</v>
      </c>
      <c r="AR559" s="536"/>
      <c r="AS559" s="226" t="s">
        <v>103</v>
      </c>
      <c r="AT559" s="121">
        <v>1648</v>
      </c>
      <c r="AU559" s="130">
        <v>887</v>
      </c>
      <c r="AV559" s="130">
        <v>83399650</v>
      </c>
      <c r="AW559" s="131">
        <f t="shared" si="576"/>
        <v>0.33433848473426309</v>
      </c>
      <c r="AX559" s="131">
        <f t="shared" si="540"/>
        <v>0.53822815533980584</v>
      </c>
      <c r="AY559" s="130">
        <f t="shared" si="541"/>
        <v>94024.408117249157</v>
      </c>
      <c r="AZ559" s="536"/>
      <c r="BA559" s="226" t="s">
        <v>103</v>
      </c>
      <c r="BB559" s="121">
        <v>552</v>
      </c>
      <c r="BC559" s="130">
        <v>259</v>
      </c>
      <c r="BD559" s="130">
        <v>28750680</v>
      </c>
      <c r="BE559" s="131">
        <f t="shared" si="577"/>
        <v>0.24115456238361266</v>
      </c>
      <c r="BF559" s="131">
        <f t="shared" si="542"/>
        <v>0.46920289855072461</v>
      </c>
      <c r="BG559" s="156">
        <f t="shared" si="543"/>
        <v>111006.48648648648</v>
      </c>
      <c r="BH559" s="536"/>
      <c r="BI559" s="226" t="s">
        <v>103</v>
      </c>
      <c r="BJ559" s="121">
        <f t="shared" si="544"/>
        <v>18013</v>
      </c>
      <c r="BK559" s="130">
        <f t="shared" si="528"/>
        <v>10977</v>
      </c>
      <c r="BL559" s="130">
        <f t="shared" si="529"/>
        <v>855535070</v>
      </c>
      <c r="BM559" s="131">
        <f t="shared" si="578"/>
        <v>0.38374410068169901</v>
      </c>
      <c r="BN559" s="131">
        <f t="shared" si="545"/>
        <v>0.60939321601065899</v>
      </c>
      <c r="BO559" s="130">
        <f t="shared" si="546"/>
        <v>77938.878564270752</v>
      </c>
      <c r="BP559" s="182"/>
    </row>
    <row r="560" spans="2:68" s="75" customFormat="1">
      <c r="B560" s="546"/>
      <c r="C560" s="549"/>
      <c r="D560" s="536"/>
      <c r="E560" s="226" t="s">
        <v>106</v>
      </c>
      <c r="F560" s="121">
        <v>11</v>
      </c>
      <c r="G560" s="130">
        <v>3</v>
      </c>
      <c r="H560" s="130">
        <v>302200</v>
      </c>
      <c r="I560" s="131">
        <f t="shared" si="571"/>
        <v>6.5217391304347824E-2</v>
      </c>
      <c r="J560" s="131">
        <f t="shared" si="530"/>
        <v>0.27272727272727271</v>
      </c>
      <c r="K560" s="156">
        <f t="shared" si="531"/>
        <v>100733.33333333333</v>
      </c>
      <c r="L560" s="536"/>
      <c r="M560" s="226" t="s">
        <v>106</v>
      </c>
      <c r="N560" s="121">
        <v>23</v>
      </c>
      <c r="O560" s="130">
        <v>18</v>
      </c>
      <c r="P560" s="130">
        <v>2324890</v>
      </c>
      <c r="Q560" s="131">
        <f t="shared" si="572"/>
        <v>0.13636363636363635</v>
      </c>
      <c r="R560" s="131">
        <f t="shared" si="532"/>
        <v>0.78260869565217395</v>
      </c>
      <c r="S560" s="125">
        <f t="shared" si="533"/>
        <v>129160.55555555556</v>
      </c>
      <c r="T560" s="536"/>
      <c r="U560" s="226" t="s">
        <v>106</v>
      </c>
      <c r="V560" s="121">
        <v>1792</v>
      </c>
      <c r="W560" s="130">
        <v>1110</v>
      </c>
      <c r="X560" s="130">
        <v>80734430</v>
      </c>
      <c r="Y560" s="131">
        <f t="shared" si="573"/>
        <v>0.10182552059444087</v>
      </c>
      <c r="Z560" s="131">
        <f t="shared" si="534"/>
        <v>0.6194196428571429</v>
      </c>
      <c r="AA560" s="130">
        <f t="shared" si="535"/>
        <v>72733.720720720725</v>
      </c>
      <c r="AB560" s="536"/>
      <c r="AC560" s="226" t="s">
        <v>106</v>
      </c>
      <c r="AD560" s="121">
        <v>1803</v>
      </c>
      <c r="AE560" s="130">
        <v>1167</v>
      </c>
      <c r="AF560" s="130">
        <v>92549080</v>
      </c>
      <c r="AG560" s="131">
        <f t="shared" si="574"/>
        <v>0.13676315481073478</v>
      </c>
      <c r="AH560" s="131">
        <f t="shared" si="536"/>
        <v>0.64725457570715472</v>
      </c>
      <c r="AI560" s="125">
        <f t="shared" si="537"/>
        <v>79305.124250214227</v>
      </c>
      <c r="AJ560" s="536"/>
      <c r="AK560" s="226" t="s">
        <v>106</v>
      </c>
      <c r="AL560" s="121">
        <v>1263</v>
      </c>
      <c r="AM560" s="130">
        <v>754</v>
      </c>
      <c r="AN560" s="130">
        <v>62728280</v>
      </c>
      <c r="AO560" s="131">
        <f t="shared" si="575"/>
        <v>0.14318268135206988</v>
      </c>
      <c r="AP560" s="131">
        <f t="shared" si="538"/>
        <v>0.59699129057798894</v>
      </c>
      <c r="AQ560" s="125">
        <f t="shared" si="539"/>
        <v>83194.005305039784</v>
      </c>
      <c r="AR560" s="536"/>
      <c r="AS560" s="226" t="s">
        <v>106</v>
      </c>
      <c r="AT560" s="121">
        <v>615</v>
      </c>
      <c r="AU560" s="130">
        <v>342</v>
      </c>
      <c r="AV560" s="130">
        <v>32489930</v>
      </c>
      <c r="AW560" s="131">
        <f t="shared" si="576"/>
        <v>0.12891066716924238</v>
      </c>
      <c r="AX560" s="131">
        <f t="shared" si="540"/>
        <v>0.55609756097560981</v>
      </c>
      <c r="AY560" s="130">
        <f t="shared" si="541"/>
        <v>94999.79532163743</v>
      </c>
      <c r="AZ560" s="536"/>
      <c r="BA560" s="226" t="s">
        <v>106</v>
      </c>
      <c r="BB560" s="121">
        <v>201</v>
      </c>
      <c r="BC560" s="130">
        <v>89</v>
      </c>
      <c r="BD560" s="130">
        <v>10833160</v>
      </c>
      <c r="BE560" s="131">
        <f t="shared" si="577"/>
        <v>8.2867783985102417E-2</v>
      </c>
      <c r="BF560" s="131">
        <f t="shared" si="542"/>
        <v>0.44278606965174128</v>
      </c>
      <c r="BG560" s="156">
        <f t="shared" si="543"/>
        <v>121720.89887640449</v>
      </c>
      <c r="BH560" s="536"/>
      <c r="BI560" s="226" t="s">
        <v>106</v>
      </c>
      <c r="BJ560" s="121">
        <f t="shared" si="544"/>
        <v>5708</v>
      </c>
      <c r="BK560" s="130">
        <f t="shared" si="528"/>
        <v>3483</v>
      </c>
      <c r="BL560" s="130">
        <f t="shared" si="529"/>
        <v>281961970</v>
      </c>
      <c r="BM560" s="131">
        <f t="shared" si="578"/>
        <v>0.12176192973256424</v>
      </c>
      <c r="BN560" s="131">
        <f t="shared" si="545"/>
        <v>0.61019621583742112</v>
      </c>
      <c r="BO560" s="130">
        <f t="shared" si="546"/>
        <v>80953.766867642844</v>
      </c>
      <c r="BP560" s="182"/>
    </row>
    <row r="561" spans="2:68" s="75" customFormat="1">
      <c r="B561" s="546"/>
      <c r="C561" s="549"/>
      <c r="D561" s="536"/>
      <c r="E561" s="226" t="s">
        <v>119</v>
      </c>
      <c r="F561" s="121">
        <v>15</v>
      </c>
      <c r="G561" s="130">
        <v>9</v>
      </c>
      <c r="H561" s="130">
        <v>473320</v>
      </c>
      <c r="I561" s="131">
        <f t="shared" si="571"/>
        <v>0.19565217391304349</v>
      </c>
      <c r="J561" s="131">
        <f t="shared" si="530"/>
        <v>0.6</v>
      </c>
      <c r="K561" s="156">
        <f t="shared" si="531"/>
        <v>52591.111111111109</v>
      </c>
      <c r="L561" s="536"/>
      <c r="M561" s="226" t="s">
        <v>119</v>
      </c>
      <c r="N561" s="121">
        <v>44</v>
      </c>
      <c r="O561" s="130">
        <v>30</v>
      </c>
      <c r="P561" s="130">
        <v>3620770</v>
      </c>
      <c r="Q561" s="131">
        <f t="shared" si="572"/>
        <v>0.22727272727272727</v>
      </c>
      <c r="R561" s="131">
        <f t="shared" si="532"/>
        <v>0.68181818181818177</v>
      </c>
      <c r="S561" s="125">
        <f t="shared" si="533"/>
        <v>120692.33333333333</v>
      </c>
      <c r="T561" s="536"/>
      <c r="U561" s="226" t="s">
        <v>119</v>
      </c>
      <c r="V561" s="121">
        <v>2114</v>
      </c>
      <c r="W561" s="130">
        <v>1366</v>
      </c>
      <c r="X561" s="130">
        <v>106033500</v>
      </c>
      <c r="Y561" s="131">
        <f t="shared" si="573"/>
        <v>0.12530960462342905</v>
      </c>
      <c r="Z561" s="131">
        <f t="shared" si="534"/>
        <v>0.64616840113528851</v>
      </c>
      <c r="AA561" s="130">
        <f t="shared" si="535"/>
        <v>77623.352855051242</v>
      </c>
      <c r="AB561" s="536"/>
      <c r="AC561" s="226" t="s">
        <v>119</v>
      </c>
      <c r="AD561" s="121">
        <v>2171</v>
      </c>
      <c r="AE561" s="130">
        <v>1407</v>
      </c>
      <c r="AF561" s="130">
        <v>117483450</v>
      </c>
      <c r="AG561" s="131">
        <f t="shared" si="574"/>
        <v>0.16488925348646433</v>
      </c>
      <c r="AH561" s="131">
        <f t="shared" si="536"/>
        <v>0.64808843850760023</v>
      </c>
      <c r="AI561" s="125">
        <f t="shared" si="537"/>
        <v>83499.253731343284</v>
      </c>
      <c r="AJ561" s="536"/>
      <c r="AK561" s="226" t="s">
        <v>119</v>
      </c>
      <c r="AL561" s="121">
        <v>1425</v>
      </c>
      <c r="AM561" s="130">
        <v>857</v>
      </c>
      <c r="AN561" s="130">
        <v>84626060</v>
      </c>
      <c r="AO561" s="131">
        <f t="shared" si="575"/>
        <v>0.16274211925560197</v>
      </c>
      <c r="AP561" s="131">
        <f t="shared" si="538"/>
        <v>0.60140350877192983</v>
      </c>
      <c r="AQ561" s="125">
        <f t="shared" si="539"/>
        <v>98746.861143523915</v>
      </c>
      <c r="AR561" s="536"/>
      <c r="AS561" s="226" t="s">
        <v>119</v>
      </c>
      <c r="AT561" s="121">
        <v>706</v>
      </c>
      <c r="AU561" s="130">
        <v>397</v>
      </c>
      <c r="AV561" s="130">
        <v>39581650</v>
      </c>
      <c r="AW561" s="131">
        <f t="shared" si="576"/>
        <v>0.14964191481341876</v>
      </c>
      <c r="AX561" s="131">
        <f t="shared" si="540"/>
        <v>0.56232294617563738</v>
      </c>
      <c r="AY561" s="130">
        <f t="shared" si="541"/>
        <v>99701.889168765745</v>
      </c>
      <c r="AZ561" s="536"/>
      <c r="BA561" s="226" t="s">
        <v>119</v>
      </c>
      <c r="BB561" s="121">
        <v>238</v>
      </c>
      <c r="BC561" s="130">
        <v>111</v>
      </c>
      <c r="BD561" s="130">
        <v>12599710</v>
      </c>
      <c r="BE561" s="131">
        <f t="shared" si="577"/>
        <v>0.10335195530726257</v>
      </c>
      <c r="BF561" s="131">
        <f t="shared" si="542"/>
        <v>0.46638655462184875</v>
      </c>
      <c r="BG561" s="156">
        <f t="shared" si="543"/>
        <v>113510.9009009009</v>
      </c>
      <c r="BH561" s="536"/>
      <c r="BI561" s="226" t="s">
        <v>119</v>
      </c>
      <c r="BJ561" s="121">
        <f t="shared" si="544"/>
        <v>6713</v>
      </c>
      <c r="BK561" s="130">
        <f t="shared" si="528"/>
        <v>4177</v>
      </c>
      <c r="BL561" s="130">
        <f t="shared" si="529"/>
        <v>364418460</v>
      </c>
      <c r="BM561" s="131">
        <f t="shared" si="578"/>
        <v>0.14602342247858766</v>
      </c>
      <c r="BN561" s="131">
        <f t="shared" si="545"/>
        <v>0.62222553254878599</v>
      </c>
      <c r="BO561" s="130">
        <f t="shared" si="546"/>
        <v>87244.0651185061</v>
      </c>
      <c r="BP561" s="182"/>
    </row>
    <row r="562" spans="2:68" s="75" customFormat="1">
      <c r="B562" s="546"/>
      <c r="C562" s="549"/>
      <c r="D562" s="536"/>
      <c r="E562" s="226" t="s">
        <v>120</v>
      </c>
      <c r="F562" s="121">
        <v>7</v>
      </c>
      <c r="G562" s="130">
        <v>5</v>
      </c>
      <c r="H562" s="130">
        <v>231050</v>
      </c>
      <c r="I562" s="131">
        <f t="shared" si="571"/>
        <v>0.10869565217391304</v>
      </c>
      <c r="J562" s="131">
        <f t="shared" si="530"/>
        <v>0.7142857142857143</v>
      </c>
      <c r="K562" s="156">
        <f t="shared" si="531"/>
        <v>46210</v>
      </c>
      <c r="L562" s="536"/>
      <c r="M562" s="226" t="s">
        <v>120</v>
      </c>
      <c r="N562" s="121">
        <v>16</v>
      </c>
      <c r="O562" s="130">
        <v>11</v>
      </c>
      <c r="P562" s="130">
        <v>681860</v>
      </c>
      <c r="Q562" s="131">
        <f t="shared" si="572"/>
        <v>8.3333333333333329E-2</v>
      </c>
      <c r="R562" s="131">
        <f t="shared" si="532"/>
        <v>0.6875</v>
      </c>
      <c r="S562" s="125">
        <f t="shared" si="533"/>
        <v>61987.272727272728</v>
      </c>
      <c r="T562" s="536"/>
      <c r="U562" s="226" t="s">
        <v>120</v>
      </c>
      <c r="V562" s="121">
        <v>1087</v>
      </c>
      <c r="W562" s="130">
        <v>698</v>
      </c>
      <c r="X562" s="130">
        <v>48456400</v>
      </c>
      <c r="Y562" s="131">
        <f t="shared" si="573"/>
        <v>6.403082286028805E-2</v>
      </c>
      <c r="Z562" s="131">
        <f t="shared" si="534"/>
        <v>0.64213431462741488</v>
      </c>
      <c r="AA562" s="130">
        <f t="shared" si="535"/>
        <v>69421.776504297988</v>
      </c>
      <c r="AB562" s="536"/>
      <c r="AC562" s="226" t="s">
        <v>120</v>
      </c>
      <c r="AD562" s="121">
        <v>946</v>
      </c>
      <c r="AE562" s="130">
        <v>625</v>
      </c>
      <c r="AF562" s="130">
        <v>48740320</v>
      </c>
      <c r="AG562" s="131">
        <f t="shared" si="574"/>
        <v>7.324504863471229E-2</v>
      </c>
      <c r="AH562" s="131">
        <f t="shared" si="536"/>
        <v>0.66067653276955607</v>
      </c>
      <c r="AI562" s="125">
        <f t="shared" si="537"/>
        <v>77984.512000000002</v>
      </c>
      <c r="AJ562" s="536"/>
      <c r="AK562" s="226" t="s">
        <v>120</v>
      </c>
      <c r="AL562" s="121">
        <v>609</v>
      </c>
      <c r="AM562" s="130">
        <v>377</v>
      </c>
      <c r="AN562" s="130">
        <v>31013110</v>
      </c>
      <c r="AO562" s="131">
        <f t="shared" si="575"/>
        <v>7.159134067603494E-2</v>
      </c>
      <c r="AP562" s="131">
        <f t="shared" si="538"/>
        <v>0.61904761904761907</v>
      </c>
      <c r="AQ562" s="125">
        <f t="shared" si="539"/>
        <v>82262.891246684347</v>
      </c>
      <c r="AR562" s="536"/>
      <c r="AS562" s="226" t="s">
        <v>120</v>
      </c>
      <c r="AT562" s="121">
        <v>231</v>
      </c>
      <c r="AU562" s="130">
        <v>128</v>
      </c>
      <c r="AV562" s="130">
        <v>10412250</v>
      </c>
      <c r="AW562" s="131">
        <f t="shared" si="576"/>
        <v>4.8247267244628723E-2</v>
      </c>
      <c r="AX562" s="131">
        <f t="shared" si="540"/>
        <v>0.55411255411255411</v>
      </c>
      <c r="AY562" s="130">
        <f t="shared" si="541"/>
        <v>81345.703125</v>
      </c>
      <c r="AZ562" s="536"/>
      <c r="BA562" s="226" t="s">
        <v>120</v>
      </c>
      <c r="BB562" s="121">
        <v>75</v>
      </c>
      <c r="BC562" s="130">
        <v>32</v>
      </c>
      <c r="BD562" s="130">
        <v>3274750</v>
      </c>
      <c r="BE562" s="131">
        <f t="shared" si="577"/>
        <v>2.9795158286778398E-2</v>
      </c>
      <c r="BF562" s="131">
        <f t="shared" si="542"/>
        <v>0.42666666666666669</v>
      </c>
      <c r="BG562" s="156">
        <f t="shared" si="543"/>
        <v>102335.9375</v>
      </c>
      <c r="BH562" s="536"/>
      <c r="BI562" s="226" t="s">
        <v>120</v>
      </c>
      <c r="BJ562" s="121">
        <f t="shared" si="544"/>
        <v>2971</v>
      </c>
      <c r="BK562" s="130">
        <f t="shared" si="528"/>
        <v>1876</v>
      </c>
      <c r="BL562" s="130">
        <f t="shared" si="529"/>
        <v>142809740</v>
      </c>
      <c r="BM562" s="131">
        <f t="shared" si="578"/>
        <v>6.5582940045446597E-2</v>
      </c>
      <c r="BN562" s="131">
        <f t="shared" si="545"/>
        <v>0.63143722652305623</v>
      </c>
      <c r="BO562" s="130">
        <f t="shared" si="546"/>
        <v>76124.594882729216</v>
      </c>
      <c r="BP562" s="182"/>
    </row>
    <row r="563" spans="2:68" s="75" customFormat="1">
      <c r="B563" s="546"/>
      <c r="C563" s="549"/>
      <c r="D563" s="536"/>
      <c r="E563" s="226" t="s">
        <v>121</v>
      </c>
      <c r="F563" s="121">
        <v>7</v>
      </c>
      <c r="G563" s="130">
        <v>5</v>
      </c>
      <c r="H563" s="130">
        <v>288630</v>
      </c>
      <c r="I563" s="131">
        <f t="shared" si="571"/>
        <v>0.10869565217391304</v>
      </c>
      <c r="J563" s="131">
        <f t="shared" si="530"/>
        <v>0.7142857142857143</v>
      </c>
      <c r="K563" s="156">
        <f t="shared" si="531"/>
        <v>57726</v>
      </c>
      <c r="L563" s="536"/>
      <c r="M563" s="226" t="s">
        <v>121</v>
      </c>
      <c r="N563" s="121">
        <v>15</v>
      </c>
      <c r="O563" s="130">
        <v>9</v>
      </c>
      <c r="P563" s="130">
        <v>558470</v>
      </c>
      <c r="Q563" s="131">
        <f t="shared" si="572"/>
        <v>6.8181818181818177E-2</v>
      </c>
      <c r="R563" s="131">
        <f t="shared" si="532"/>
        <v>0.6</v>
      </c>
      <c r="S563" s="125">
        <f t="shared" si="533"/>
        <v>62052.222222222219</v>
      </c>
      <c r="T563" s="536"/>
      <c r="U563" s="226" t="s">
        <v>121</v>
      </c>
      <c r="V563" s="121">
        <v>766</v>
      </c>
      <c r="W563" s="130">
        <v>468</v>
      </c>
      <c r="X563" s="130">
        <v>34349980</v>
      </c>
      <c r="Y563" s="131">
        <f t="shared" si="573"/>
        <v>4.2931841115493995E-2</v>
      </c>
      <c r="Z563" s="131">
        <f t="shared" si="534"/>
        <v>0.61096605744125332</v>
      </c>
      <c r="AA563" s="130">
        <f t="shared" si="535"/>
        <v>73397.393162393157</v>
      </c>
      <c r="AB563" s="536"/>
      <c r="AC563" s="226" t="s">
        <v>121</v>
      </c>
      <c r="AD563" s="121">
        <v>801</v>
      </c>
      <c r="AE563" s="130">
        <v>484</v>
      </c>
      <c r="AF563" s="130">
        <v>38474510</v>
      </c>
      <c r="AG563" s="131">
        <f t="shared" si="574"/>
        <v>5.6720965662721202E-2</v>
      </c>
      <c r="AH563" s="131">
        <f t="shared" si="536"/>
        <v>0.60424469413233461</v>
      </c>
      <c r="AI563" s="125">
        <f t="shared" si="537"/>
        <v>79492.789256198346</v>
      </c>
      <c r="AJ563" s="536"/>
      <c r="AK563" s="226" t="s">
        <v>121</v>
      </c>
      <c r="AL563" s="121">
        <v>624</v>
      </c>
      <c r="AM563" s="130">
        <v>361</v>
      </c>
      <c r="AN563" s="130">
        <v>32639940</v>
      </c>
      <c r="AO563" s="131">
        <f t="shared" si="575"/>
        <v>6.8552981390049367E-2</v>
      </c>
      <c r="AP563" s="131">
        <f t="shared" si="538"/>
        <v>0.57852564102564108</v>
      </c>
      <c r="AQ563" s="125">
        <f t="shared" si="539"/>
        <v>90415.346260387814</v>
      </c>
      <c r="AR563" s="536"/>
      <c r="AS563" s="226" t="s">
        <v>121</v>
      </c>
      <c r="AT563" s="121">
        <v>294</v>
      </c>
      <c r="AU563" s="130">
        <v>147</v>
      </c>
      <c r="AV563" s="130">
        <v>13214170</v>
      </c>
      <c r="AW563" s="131">
        <f t="shared" si="576"/>
        <v>5.5408970976253295E-2</v>
      </c>
      <c r="AX563" s="131">
        <f t="shared" si="540"/>
        <v>0.5</v>
      </c>
      <c r="AY563" s="130">
        <f t="shared" si="541"/>
        <v>89892.312925170074</v>
      </c>
      <c r="AZ563" s="536"/>
      <c r="BA563" s="226" t="s">
        <v>121</v>
      </c>
      <c r="BB563" s="121">
        <v>118</v>
      </c>
      <c r="BC563" s="130">
        <v>53</v>
      </c>
      <c r="BD563" s="130">
        <v>4714030</v>
      </c>
      <c r="BE563" s="131">
        <f t="shared" si="577"/>
        <v>4.9348230912476726E-2</v>
      </c>
      <c r="BF563" s="131">
        <f t="shared" si="542"/>
        <v>0.44915254237288138</v>
      </c>
      <c r="BG563" s="156">
        <f t="shared" si="543"/>
        <v>88943.962264150949</v>
      </c>
      <c r="BH563" s="536"/>
      <c r="BI563" s="226" t="s">
        <v>121</v>
      </c>
      <c r="BJ563" s="121">
        <f t="shared" si="544"/>
        <v>2625</v>
      </c>
      <c r="BK563" s="130">
        <f t="shared" si="528"/>
        <v>1527</v>
      </c>
      <c r="BL563" s="130">
        <f t="shared" si="529"/>
        <v>124239730</v>
      </c>
      <c r="BM563" s="131">
        <f t="shared" si="578"/>
        <v>5.338227582590456E-2</v>
      </c>
      <c r="BN563" s="131">
        <f t="shared" si="545"/>
        <v>0.58171428571428574</v>
      </c>
      <c r="BO563" s="130">
        <f t="shared" si="546"/>
        <v>81361.971185330709</v>
      </c>
      <c r="BP563" s="182"/>
    </row>
    <row r="564" spans="2:68" s="75" customFormat="1">
      <c r="B564" s="546"/>
      <c r="C564" s="549"/>
      <c r="D564" s="536"/>
      <c r="E564" s="226" t="s">
        <v>122</v>
      </c>
      <c r="F564" s="121">
        <v>7</v>
      </c>
      <c r="G564" s="130">
        <v>5</v>
      </c>
      <c r="H564" s="130">
        <v>847150</v>
      </c>
      <c r="I564" s="131">
        <f t="shared" si="571"/>
        <v>0.10869565217391304</v>
      </c>
      <c r="J564" s="131">
        <f t="shared" si="530"/>
        <v>0.7142857142857143</v>
      </c>
      <c r="K564" s="156">
        <f t="shared" si="531"/>
        <v>169430</v>
      </c>
      <c r="L564" s="536"/>
      <c r="M564" s="226" t="s">
        <v>122</v>
      </c>
      <c r="N564" s="121">
        <v>11</v>
      </c>
      <c r="O564" s="130">
        <v>6</v>
      </c>
      <c r="P564" s="130">
        <v>531940</v>
      </c>
      <c r="Q564" s="131">
        <f t="shared" si="572"/>
        <v>4.5454545454545456E-2</v>
      </c>
      <c r="R564" s="131">
        <f t="shared" si="532"/>
        <v>0.54545454545454541</v>
      </c>
      <c r="S564" s="125">
        <f t="shared" si="533"/>
        <v>88656.666666666672</v>
      </c>
      <c r="T564" s="536"/>
      <c r="U564" s="226" t="s">
        <v>122</v>
      </c>
      <c r="V564" s="121">
        <v>486</v>
      </c>
      <c r="W564" s="130">
        <v>314</v>
      </c>
      <c r="X564" s="130">
        <v>25478560</v>
      </c>
      <c r="Y564" s="131">
        <f t="shared" si="573"/>
        <v>2.8804696816805798E-2</v>
      </c>
      <c r="Z564" s="131">
        <f t="shared" si="534"/>
        <v>0.64609053497942381</v>
      </c>
      <c r="AA564" s="130">
        <f t="shared" si="535"/>
        <v>81141.910828025473</v>
      </c>
      <c r="AB564" s="536"/>
      <c r="AC564" s="226" t="s">
        <v>122</v>
      </c>
      <c r="AD564" s="121">
        <v>455</v>
      </c>
      <c r="AE564" s="130">
        <v>300</v>
      </c>
      <c r="AF564" s="130">
        <v>28956630</v>
      </c>
      <c r="AG564" s="131">
        <f t="shared" si="574"/>
        <v>3.5157623344661902E-2</v>
      </c>
      <c r="AH564" s="131">
        <f t="shared" si="536"/>
        <v>0.65934065934065933</v>
      </c>
      <c r="AI564" s="125">
        <f t="shared" si="537"/>
        <v>96522.1</v>
      </c>
      <c r="AJ564" s="536"/>
      <c r="AK564" s="226" t="s">
        <v>122</v>
      </c>
      <c r="AL564" s="121">
        <v>381</v>
      </c>
      <c r="AM564" s="130">
        <v>239</v>
      </c>
      <c r="AN564" s="130">
        <v>23207760</v>
      </c>
      <c r="AO564" s="131">
        <f t="shared" si="575"/>
        <v>4.5385491834409417E-2</v>
      </c>
      <c r="AP564" s="131">
        <f t="shared" si="538"/>
        <v>0.62729658792650922</v>
      </c>
      <c r="AQ564" s="125">
        <f t="shared" si="539"/>
        <v>97103.598326359832</v>
      </c>
      <c r="AR564" s="536"/>
      <c r="AS564" s="226" t="s">
        <v>122</v>
      </c>
      <c r="AT564" s="121">
        <v>159</v>
      </c>
      <c r="AU564" s="130">
        <v>91</v>
      </c>
      <c r="AV564" s="130">
        <v>11619350</v>
      </c>
      <c r="AW564" s="131">
        <f t="shared" si="576"/>
        <v>3.430079155672823E-2</v>
      </c>
      <c r="AX564" s="131">
        <f t="shared" si="540"/>
        <v>0.57232704402515722</v>
      </c>
      <c r="AY564" s="130">
        <f t="shared" si="541"/>
        <v>127685.16483516483</v>
      </c>
      <c r="AZ564" s="536"/>
      <c r="BA564" s="226" t="s">
        <v>122</v>
      </c>
      <c r="BB564" s="121">
        <v>47</v>
      </c>
      <c r="BC564" s="130">
        <v>23</v>
      </c>
      <c r="BD564" s="130">
        <v>2688130</v>
      </c>
      <c r="BE564" s="131">
        <f t="shared" si="577"/>
        <v>2.1415270018621976E-2</v>
      </c>
      <c r="BF564" s="131">
        <f t="shared" si="542"/>
        <v>0.48936170212765956</v>
      </c>
      <c r="BG564" s="156">
        <f t="shared" si="543"/>
        <v>116875.21739130435</v>
      </c>
      <c r="BH564" s="536"/>
      <c r="BI564" s="226" t="s">
        <v>122</v>
      </c>
      <c r="BJ564" s="121">
        <f t="shared" si="544"/>
        <v>1546</v>
      </c>
      <c r="BK564" s="130">
        <f t="shared" si="528"/>
        <v>978</v>
      </c>
      <c r="BL564" s="130">
        <f t="shared" si="529"/>
        <v>93329520</v>
      </c>
      <c r="BM564" s="131">
        <f t="shared" si="578"/>
        <v>3.4189826953329838E-2</v>
      </c>
      <c r="BN564" s="131">
        <f t="shared" si="545"/>
        <v>0.63260025873221215</v>
      </c>
      <c r="BO564" s="130">
        <f t="shared" si="546"/>
        <v>95428.95705521472</v>
      </c>
      <c r="BP564" s="182"/>
    </row>
    <row r="565" spans="2:68" s="75" customFormat="1">
      <c r="B565" s="546"/>
      <c r="C565" s="549"/>
      <c r="D565" s="536"/>
      <c r="E565" s="226" t="s">
        <v>123</v>
      </c>
      <c r="F565" s="121">
        <v>19</v>
      </c>
      <c r="G565" s="130">
        <v>16</v>
      </c>
      <c r="H565" s="130">
        <v>1512670</v>
      </c>
      <c r="I565" s="131">
        <f t="shared" si="571"/>
        <v>0.34782608695652173</v>
      </c>
      <c r="J565" s="131">
        <f t="shared" si="530"/>
        <v>0.84210526315789469</v>
      </c>
      <c r="K565" s="156">
        <f t="shared" si="531"/>
        <v>94541.875</v>
      </c>
      <c r="L565" s="536"/>
      <c r="M565" s="226" t="s">
        <v>123</v>
      </c>
      <c r="N565" s="121">
        <v>62</v>
      </c>
      <c r="O565" s="130">
        <v>45</v>
      </c>
      <c r="P565" s="130">
        <v>4772980</v>
      </c>
      <c r="Q565" s="131">
        <f t="shared" si="572"/>
        <v>0.34090909090909088</v>
      </c>
      <c r="R565" s="131">
        <f t="shared" si="532"/>
        <v>0.72580645161290325</v>
      </c>
      <c r="S565" s="125">
        <f t="shared" si="533"/>
        <v>106066.22222222222</v>
      </c>
      <c r="T565" s="536"/>
      <c r="U565" s="226" t="s">
        <v>123</v>
      </c>
      <c r="V565" s="121">
        <v>4419</v>
      </c>
      <c r="W565" s="130">
        <v>3015</v>
      </c>
      <c r="X565" s="130">
        <v>209439190</v>
      </c>
      <c r="Y565" s="131">
        <f t="shared" si="573"/>
        <v>0.2765801302632786</v>
      </c>
      <c r="Z565" s="131">
        <f t="shared" si="534"/>
        <v>0.68228105906313641</v>
      </c>
      <c r="AA565" s="130">
        <f t="shared" si="535"/>
        <v>69465.734660033166</v>
      </c>
      <c r="AB565" s="536"/>
      <c r="AC565" s="226" t="s">
        <v>123</v>
      </c>
      <c r="AD565" s="121">
        <v>3684</v>
      </c>
      <c r="AE565" s="130">
        <v>2548</v>
      </c>
      <c r="AF565" s="130">
        <v>198461930</v>
      </c>
      <c r="AG565" s="131">
        <f t="shared" si="574"/>
        <v>0.29860541427399506</v>
      </c>
      <c r="AH565" s="131">
        <f t="shared" si="536"/>
        <v>0.69163952225841474</v>
      </c>
      <c r="AI565" s="125">
        <f t="shared" si="537"/>
        <v>77889.297488226061</v>
      </c>
      <c r="AJ565" s="536"/>
      <c r="AK565" s="226" t="s">
        <v>123</v>
      </c>
      <c r="AL565" s="121">
        <v>1985</v>
      </c>
      <c r="AM565" s="130">
        <v>1233</v>
      </c>
      <c r="AN565" s="130">
        <v>109597240</v>
      </c>
      <c r="AO565" s="131">
        <f t="shared" si="575"/>
        <v>0.23414356247626281</v>
      </c>
      <c r="AP565" s="131">
        <f t="shared" si="538"/>
        <v>0.62115869017632241</v>
      </c>
      <c r="AQ565" s="125">
        <f t="shared" si="539"/>
        <v>88886.650446066502</v>
      </c>
      <c r="AR565" s="536"/>
      <c r="AS565" s="226" t="s">
        <v>123</v>
      </c>
      <c r="AT565" s="121">
        <v>754</v>
      </c>
      <c r="AU565" s="130">
        <v>417</v>
      </c>
      <c r="AV565" s="130">
        <v>39869790</v>
      </c>
      <c r="AW565" s="131">
        <f t="shared" si="576"/>
        <v>0.15718055032039202</v>
      </c>
      <c r="AX565" s="131">
        <f t="shared" si="540"/>
        <v>0.55305039787798405</v>
      </c>
      <c r="AY565" s="130">
        <f t="shared" si="541"/>
        <v>95611.007194244608</v>
      </c>
      <c r="AZ565" s="536"/>
      <c r="BA565" s="226" t="s">
        <v>123</v>
      </c>
      <c r="BB565" s="121">
        <v>192</v>
      </c>
      <c r="BC565" s="130">
        <v>73</v>
      </c>
      <c r="BD565" s="130">
        <v>8940140</v>
      </c>
      <c r="BE565" s="131">
        <f t="shared" si="577"/>
        <v>6.7970204841713219E-2</v>
      </c>
      <c r="BF565" s="131">
        <f t="shared" si="542"/>
        <v>0.38020833333333331</v>
      </c>
      <c r="BG565" s="156">
        <f t="shared" si="543"/>
        <v>122467.67123287672</v>
      </c>
      <c r="BH565" s="536"/>
      <c r="BI565" s="226" t="s">
        <v>123</v>
      </c>
      <c r="BJ565" s="121">
        <f t="shared" si="544"/>
        <v>11115</v>
      </c>
      <c r="BK565" s="130">
        <f t="shared" si="528"/>
        <v>7347</v>
      </c>
      <c r="BL565" s="130">
        <f t="shared" si="529"/>
        <v>572593940</v>
      </c>
      <c r="BM565" s="131">
        <f t="shared" si="578"/>
        <v>0.25684320922915577</v>
      </c>
      <c r="BN565" s="131">
        <f t="shared" si="545"/>
        <v>0.66099865047233464</v>
      </c>
      <c r="BO565" s="130">
        <f t="shared" si="546"/>
        <v>77935.747924322859</v>
      </c>
      <c r="BP565" s="182"/>
    </row>
    <row r="566" spans="2:68" s="75" customFormat="1">
      <c r="B566" s="546"/>
      <c r="C566" s="549"/>
      <c r="D566" s="536"/>
      <c r="E566" s="226" t="s">
        <v>124</v>
      </c>
      <c r="F566" s="121">
        <v>5</v>
      </c>
      <c r="G566" s="130">
        <v>3</v>
      </c>
      <c r="H566" s="130">
        <v>158430</v>
      </c>
      <c r="I566" s="131">
        <f t="shared" si="571"/>
        <v>6.5217391304347824E-2</v>
      </c>
      <c r="J566" s="131">
        <f t="shared" si="530"/>
        <v>0.6</v>
      </c>
      <c r="K566" s="156">
        <f t="shared" si="531"/>
        <v>52810</v>
      </c>
      <c r="L566" s="536"/>
      <c r="M566" s="226" t="s">
        <v>124</v>
      </c>
      <c r="N566" s="121">
        <v>21</v>
      </c>
      <c r="O566" s="130">
        <v>14</v>
      </c>
      <c r="P566" s="130">
        <v>1572970</v>
      </c>
      <c r="Q566" s="131">
        <f t="shared" si="572"/>
        <v>0.10606060606060606</v>
      </c>
      <c r="R566" s="131">
        <f t="shared" si="532"/>
        <v>0.66666666666666663</v>
      </c>
      <c r="S566" s="125">
        <f t="shared" si="533"/>
        <v>112355</v>
      </c>
      <c r="T566" s="536"/>
      <c r="U566" s="226" t="s">
        <v>124</v>
      </c>
      <c r="V566" s="121">
        <v>882</v>
      </c>
      <c r="W566" s="130">
        <v>563</v>
      </c>
      <c r="X566" s="130">
        <v>40662020</v>
      </c>
      <c r="Y566" s="131">
        <f t="shared" si="573"/>
        <v>5.1646637923126321E-2</v>
      </c>
      <c r="Z566" s="131">
        <f t="shared" si="534"/>
        <v>0.63832199546485258</v>
      </c>
      <c r="AA566" s="130">
        <f t="shared" si="535"/>
        <v>72223.836589698039</v>
      </c>
      <c r="AB566" s="536"/>
      <c r="AC566" s="226" t="s">
        <v>124</v>
      </c>
      <c r="AD566" s="121">
        <v>941</v>
      </c>
      <c r="AE566" s="130">
        <v>587</v>
      </c>
      <c r="AF566" s="130">
        <v>46158780</v>
      </c>
      <c r="AG566" s="131">
        <f t="shared" si="574"/>
        <v>6.8791749677721781E-2</v>
      </c>
      <c r="AH566" s="131">
        <f t="shared" si="536"/>
        <v>0.62380446333687567</v>
      </c>
      <c r="AI566" s="125">
        <f t="shared" si="537"/>
        <v>78635.059625212947</v>
      </c>
      <c r="AJ566" s="536"/>
      <c r="AK566" s="226" t="s">
        <v>124</v>
      </c>
      <c r="AL566" s="121">
        <v>780</v>
      </c>
      <c r="AM566" s="130">
        <v>457</v>
      </c>
      <c r="AN566" s="130">
        <v>41831900</v>
      </c>
      <c r="AO566" s="131">
        <f t="shared" si="575"/>
        <v>8.6783137105962777E-2</v>
      </c>
      <c r="AP566" s="131">
        <f t="shared" si="538"/>
        <v>0.58589743589743593</v>
      </c>
      <c r="AQ566" s="125">
        <f t="shared" si="539"/>
        <v>91535.886214442013</v>
      </c>
      <c r="AR566" s="536"/>
      <c r="AS566" s="226" t="s">
        <v>124</v>
      </c>
      <c r="AT566" s="121">
        <v>440</v>
      </c>
      <c r="AU566" s="130">
        <v>245</v>
      </c>
      <c r="AV566" s="130">
        <v>27240790</v>
      </c>
      <c r="AW566" s="131">
        <f t="shared" si="576"/>
        <v>9.2348284960422161E-2</v>
      </c>
      <c r="AX566" s="131">
        <f t="shared" si="540"/>
        <v>0.55681818181818177</v>
      </c>
      <c r="AY566" s="130">
        <f t="shared" si="541"/>
        <v>111186.89795918367</v>
      </c>
      <c r="AZ566" s="536"/>
      <c r="BA566" s="226" t="s">
        <v>124</v>
      </c>
      <c r="BB566" s="121">
        <v>196</v>
      </c>
      <c r="BC566" s="130">
        <v>91</v>
      </c>
      <c r="BD566" s="130">
        <v>8410930</v>
      </c>
      <c r="BE566" s="131">
        <f t="shared" si="577"/>
        <v>8.4729981378026065E-2</v>
      </c>
      <c r="BF566" s="131">
        <f t="shared" si="542"/>
        <v>0.4642857142857143</v>
      </c>
      <c r="BG566" s="156">
        <f t="shared" si="543"/>
        <v>92427.802197802201</v>
      </c>
      <c r="BH566" s="536"/>
      <c r="BI566" s="226" t="s">
        <v>124</v>
      </c>
      <c r="BJ566" s="121">
        <f t="shared" si="544"/>
        <v>3265</v>
      </c>
      <c r="BK566" s="130">
        <f t="shared" si="528"/>
        <v>1960</v>
      </c>
      <c r="BL566" s="130">
        <f t="shared" si="529"/>
        <v>166035820</v>
      </c>
      <c r="BM566" s="131">
        <f t="shared" si="578"/>
        <v>6.8519489599720332E-2</v>
      </c>
      <c r="BN566" s="131">
        <f t="shared" si="545"/>
        <v>0.6003062787136294</v>
      </c>
      <c r="BO566" s="130">
        <f t="shared" si="546"/>
        <v>84712.153061224497</v>
      </c>
      <c r="BP566" s="182"/>
    </row>
    <row r="567" spans="2:68" s="75" customFormat="1">
      <c r="B567" s="546"/>
      <c r="C567" s="549"/>
      <c r="D567" s="536"/>
      <c r="E567" s="223" t="s">
        <v>117</v>
      </c>
      <c r="F567" s="121">
        <v>3</v>
      </c>
      <c r="G567" s="130">
        <v>2</v>
      </c>
      <c r="H567" s="130">
        <v>70690</v>
      </c>
      <c r="I567" s="131">
        <f t="shared" si="571"/>
        <v>4.3478260869565216E-2</v>
      </c>
      <c r="J567" s="131">
        <f t="shared" si="530"/>
        <v>0.66666666666666663</v>
      </c>
      <c r="K567" s="156">
        <f t="shared" si="531"/>
        <v>35345</v>
      </c>
      <c r="L567" s="536"/>
      <c r="M567" s="227" t="s">
        <v>117</v>
      </c>
      <c r="N567" s="121">
        <v>7</v>
      </c>
      <c r="O567" s="130">
        <v>3</v>
      </c>
      <c r="P567" s="130">
        <v>163670</v>
      </c>
      <c r="Q567" s="131">
        <f t="shared" si="572"/>
        <v>2.2727272727272728E-2</v>
      </c>
      <c r="R567" s="131">
        <f t="shared" si="532"/>
        <v>0.42857142857142855</v>
      </c>
      <c r="S567" s="125">
        <f t="shared" si="533"/>
        <v>54556.666666666664</v>
      </c>
      <c r="T567" s="536"/>
      <c r="U567" s="227" t="s">
        <v>117</v>
      </c>
      <c r="V567" s="121">
        <v>1006</v>
      </c>
      <c r="W567" s="130">
        <v>573</v>
      </c>
      <c r="X567" s="130">
        <v>31970600</v>
      </c>
      <c r="Y567" s="131">
        <f t="shared" si="573"/>
        <v>5.2563984955508666E-2</v>
      </c>
      <c r="Z567" s="131">
        <f t="shared" si="534"/>
        <v>0.56958250497017893</v>
      </c>
      <c r="AA567" s="130">
        <f t="shared" si="535"/>
        <v>55795.113438045373</v>
      </c>
      <c r="AB567" s="536"/>
      <c r="AC567" s="227" t="s">
        <v>117</v>
      </c>
      <c r="AD567" s="121">
        <v>554</v>
      </c>
      <c r="AE567" s="130">
        <v>329</v>
      </c>
      <c r="AF567" s="130">
        <v>25405390</v>
      </c>
      <c r="AG567" s="131">
        <f t="shared" si="574"/>
        <v>3.8556193601312551E-2</v>
      </c>
      <c r="AH567" s="131">
        <f t="shared" si="536"/>
        <v>0.59386281588447654</v>
      </c>
      <c r="AI567" s="125">
        <f t="shared" si="537"/>
        <v>77220.030395136782</v>
      </c>
      <c r="AJ567" s="536"/>
      <c r="AK567" s="227" t="s">
        <v>117</v>
      </c>
      <c r="AL567" s="121">
        <v>322</v>
      </c>
      <c r="AM567" s="130">
        <v>156</v>
      </c>
      <c r="AN567" s="130">
        <v>17202610</v>
      </c>
      <c r="AO567" s="131">
        <f t="shared" si="575"/>
        <v>2.9624003038359287E-2</v>
      </c>
      <c r="AP567" s="131">
        <f t="shared" si="538"/>
        <v>0.48447204968944102</v>
      </c>
      <c r="AQ567" s="125">
        <f t="shared" si="539"/>
        <v>110273.14102564103</v>
      </c>
      <c r="AR567" s="536"/>
      <c r="AS567" s="227" t="s">
        <v>117</v>
      </c>
      <c r="AT567" s="121">
        <v>171</v>
      </c>
      <c r="AU567" s="130">
        <v>81</v>
      </c>
      <c r="AV567" s="130">
        <v>10581660</v>
      </c>
      <c r="AW567" s="131">
        <f t="shared" si="576"/>
        <v>3.0531473803241612E-2</v>
      </c>
      <c r="AX567" s="131">
        <f t="shared" si="540"/>
        <v>0.47368421052631576</v>
      </c>
      <c r="AY567" s="130">
        <f t="shared" si="541"/>
        <v>130637.77777777778</v>
      </c>
      <c r="AZ567" s="536"/>
      <c r="BA567" s="227" t="s">
        <v>117</v>
      </c>
      <c r="BB567" s="121">
        <v>110</v>
      </c>
      <c r="BC567" s="130">
        <v>42</v>
      </c>
      <c r="BD567" s="130">
        <v>6959110</v>
      </c>
      <c r="BE567" s="131">
        <f t="shared" si="577"/>
        <v>3.9106145251396648E-2</v>
      </c>
      <c r="BF567" s="131">
        <f t="shared" si="542"/>
        <v>0.38181818181818183</v>
      </c>
      <c r="BG567" s="156">
        <f t="shared" si="543"/>
        <v>165693.09523809524</v>
      </c>
      <c r="BH567" s="536"/>
      <c r="BI567" s="227" t="s">
        <v>117</v>
      </c>
      <c r="BJ567" s="121">
        <f t="shared" si="544"/>
        <v>2173</v>
      </c>
      <c r="BK567" s="130">
        <f t="shared" si="528"/>
        <v>1186</v>
      </c>
      <c r="BL567" s="130">
        <f t="shared" si="529"/>
        <v>92353730</v>
      </c>
      <c r="BM567" s="131">
        <f t="shared" si="578"/>
        <v>4.1461282992483833E-2</v>
      </c>
      <c r="BN567" s="131">
        <f t="shared" si="545"/>
        <v>0.54578923147722047</v>
      </c>
      <c r="BO567" s="130">
        <f t="shared" si="546"/>
        <v>77869.924114671157</v>
      </c>
      <c r="BP567" s="182"/>
    </row>
    <row r="568" spans="2:68" s="75" customFormat="1">
      <c r="B568" s="546">
        <v>52</v>
      </c>
      <c r="C568" s="548" t="s">
        <v>4</v>
      </c>
      <c r="D568" s="540">
        <f>BS59</f>
        <v>9</v>
      </c>
      <c r="E568" s="224" t="s">
        <v>104</v>
      </c>
      <c r="F568" s="120">
        <v>4</v>
      </c>
      <c r="G568" s="128">
        <v>3</v>
      </c>
      <c r="H568" s="128">
        <v>230020</v>
      </c>
      <c r="I568" s="129">
        <f>IFERROR(G568/$D$568,"-")</f>
        <v>0.33333333333333331</v>
      </c>
      <c r="J568" s="129">
        <f t="shared" si="530"/>
        <v>0.75</v>
      </c>
      <c r="K568" s="155">
        <f t="shared" si="531"/>
        <v>76673.333333333328</v>
      </c>
      <c r="L568" s="540">
        <f>BT59</f>
        <v>16</v>
      </c>
      <c r="M568" s="224" t="s">
        <v>104</v>
      </c>
      <c r="N568" s="120">
        <v>7</v>
      </c>
      <c r="O568" s="128">
        <v>2</v>
      </c>
      <c r="P568" s="128">
        <v>98300</v>
      </c>
      <c r="Q568" s="129">
        <f>IFERROR(O568/$L$568,"-")</f>
        <v>0.125</v>
      </c>
      <c r="R568" s="129">
        <f t="shared" si="532"/>
        <v>0.2857142857142857</v>
      </c>
      <c r="S568" s="124">
        <f t="shared" si="533"/>
        <v>49150</v>
      </c>
      <c r="T568" s="540">
        <f>BU59</f>
        <v>8279</v>
      </c>
      <c r="U568" s="224" t="s">
        <v>104</v>
      </c>
      <c r="V568" s="120">
        <v>3946</v>
      </c>
      <c r="W568" s="128">
        <v>2805</v>
      </c>
      <c r="X568" s="128">
        <v>200777650</v>
      </c>
      <c r="Y568" s="129">
        <f>IFERROR(W568/$T$568,"-")</f>
        <v>0.33880903490759756</v>
      </c>
      <c r="Z568" s="129">
        <f t="shared" si="534"/>
        <v>0.71084642676127729</v>
      </c>
      <c r="AA568" s="128">
        <f t="shared" si="535"/>
        <v>71578.484848484848</v>
      </c>
      <c r="AB568" s="540">
        <f>BV59</f>
        <v>7009</v>
      </c>
      <c r="AC568" s="224" t="s">
        <v>104</v>
      </c>
      <c r="AD568" s="120">
        <v>3672</v>
      </c>
      <c r="AE568" s="128">
        <v>2660</v>
      </c>
      <c r="AF568" s="128">
        <v>204716530</v>
      </c>
      <c r="AG568" s="129">
        <f>IFERROR(AE568/$AB$568,"-")</f>
        <v>0.37951205592809245</v>
      </c>
      <c r="AH568" s="129">
        <f t="shared" si="536"/>
        <v>0.72440087145969501</v>
      </c>
      <c r="AI568" s="124">
        <f t="shared" si="537"/>
        <v>76961.101503759404</v>
      </c>
      <c r="AJ568" s="540">
        <f>BW59</f>
        <v>4271</v>
      </c>
      <c r="AK568" s="224" t="s">
        <v>104</v>
      </c>
      <c r="AL568" s="120">
        <v>2218</v>
      </c>
      <c r="AM568" s="128">
        <v>1478</v>
      </c>
      <c r="AN568" s="128">
        <v>120093110</v>
      </c>
      <c r="AO568" s="129">
        <f>IFERROR(AM568/$AJ$568,"-")</f>
        <v>0.34605478810583001</v>
      </c>
      <c r="AP568" s="129">
        <f t="shared" si="538"/>
        <v>0.66636609558160509</v>
      </c>
      <c r="AQ568" s="124">
        <f t="shared" si="539"/>
        <v>81253.795669824089</v>
      </c>
      <c r="AR568" s="540">
        <f>BX59</f>
        <v>2291</v>
      </c>
      <c r="AS568" s="224" t="s">
        <v>104</v>
      </c>
      <c r="AT568" s="120">
        <v>1084</v>
      </c>
      <c r="AU568" s="128">
        <v>668</v>
      </c>
      <c r="AV568" s="128">
        <v>51121610</v>
      </c>
      <c r="AW568" s="129">
        <f>IFERROR(AU568/$AR$568,"-")</f>
        <v>0.29157573112178087</v>
      </c>
      <c r="AX568" s="129">
        <f t="shared" si="540"/>
        <v>0.6162361623616236</v>
      </c>
      <c r="AY568" s="128">
        <f t="shared" si="541"/>
        <v>76529.356287425151</v>
      </c>
      <c r="AZ568" s="540">
        <f>BY59</f>
        <v>1037</v>
      </c>
      <c r="BA568" s="224" t="s">
        <v>104</v>
      </c>
      <c r="BB568" s="120">
        <v>360</v>
      </c>
      <c r="BC568" s="128">
        <v>200</v>
      </c>
      <c r="BD568" s="128">
        <v>14782960</v>
      </c>
      <c r="BE568" s="129">
        <f>IFERROR(BC568/$AZ$568,"-")</f>
        <v>0.19286403085824494</v>
      </c>
      <c r="BF568" s="129">
        <f t="shared" si="542"/>
        <v>0.55555555555555558</v>
      </c>
      <c r="BG568" s="155">
        <f t="shared" si="543"/>
        <v>73914.8</v>
      </c>
      <c r="BH568" s="540">
        <f>BZ59</f>
        <v>22912</v>
      </c>
      <c r="BI568" s="224" t="s">
        <v>104</v>
      </c>
      <c r="BJ568" s="120">
        <f t="shared" si="544"/>
        <v>11291</v>
      </c>
      <c r="BK568" s="128">
        <f t="shared" si="528"/>
        <v>7816</v>
      </c>
      <c r="BL568" s="128">
        <f t="shared" si="529"/>
        <v>591820180</v>
      </c>
      <c r="BM568" s="129">
        <f>IFERROR(BK568/$BH$568,"-")</f>
        <v>0.34113128491620109</v>
      </c>
      <c r="BN568" s="129">
        <f t="shared" si="545"/>
        <v>0.69223275174918075</v>
      </c>
      <c r="BO568" s="128">
        <f t="shared" si="546"/>
        <v>75719.060900716475</v>
      </c>
      <c r="BP568" s="182"/>
    </row>
    <row r="569" spans="2:68" s="75" customFormat="1">
      <c r="B569" s="546"/>
      <c r="C569" s="549"/>
      <c r="D569" s="536"/>
      <c r="E569" s="225" t="s">
        <v>136</v>
      </c>
      <c r="F569" s="121">
        <v>3</v>
      </c>
      <c r="G569" s="130">
        <v>2</v>
      </c>
      <c r="H569" s="130">
        <v>148350</v>
      </c>
      <c r="I569" s="131">
        <f t="shared" ref="I569:I578" si="579">IFERROR(G569/$D$568,"-")</f>
        <v>0.22222222222222221</v>
      </c>
      <c r="J569" s="131">
        <f t="shared" si="530"/>
        <v>0.66666666666666663</v>
      </c>
      <c r="K569" s="156">
        <f t="shared" si="531"/>
        <v>74175</v>
      </c>
      <c r="L569" s="536"/>
      <c r="M569" s="225" t="s">
        <v>136</v>
      </c>
      <c r="N569" s="121">
        <v>7</v>
      </c>
      <c r="O569" s="130">
        <v>2</v>
      </c>
      <c r="P569" s="130">
        <v>107400</v>
      </c>
      <c r="Q569" s="131">
        <f t="shared" ref="Q569:Q578" si="580">IFERROR(O569/$L$568,"-")</f>
        <v>0.125</v>
      </c>
      <c r="R569" s="131">
        <f t="shared" si="532"/>
        <v>0.2857142857142857</v>
      </c>
      <c r="S569" s="125">
        <f t="shared" si="533"/>
        <v>53700</v>
      </c>
      <c r="T569" s="536"/>
      <c r="U569" s="225" t="s">
        <v>136</v>
      </c>
      <c r="V569" s="121">
        <v>3763</v>
      </c>
      <c r="W569" s="130">
        <v>2676</v>
      </c>
      <c r="X569" s="130">
        <v>178380090</v>
      </c>
      <c r="Y569" s="131">
        <f t="shared" ref="Y569:Y578" si="581">IFERROR(W569/$T$568,"-")</f>
        <v>0.32322744292788985</v>
      </c>
      <c r="Z569" s="131">
        <f t="shared" si="534"/>
        <v>0.71113473292585705</v>
      </c>
      <c r="AA569" s="130">
        <f t="shared" si="535"/>
        <v>66659.226457399098</v>
      </c>
      <c r="AB569" s="536"/>
      <c r="AC569" s="225" t="s">
        <v>136</v>
      </c>
      <c r="AD569" s="121">
        <v>3294</v>
      </c>
      <c r="AE569" s="130">
        <v>2381</v>
      </c>
      <c r="AF569" s="130">
        <v>185195060</v>
      </c>
      <c r="AG569" s="131">
        <f t="shared" ref="AG569:AG578" si="582">IFERROR(AE569/$AB$568,"-")</f>
        <v>0.33970609216721359</v>
      </c>
      <c r="AH569" s="131">
        <f t="shared" si="536"/>
        <v>0.72282938676381303</v>
      </c>
      <c r="AI569" s="125">
        <f t="shared" si="537"/>
        <v>77780.369592608142</v>
      </c>
      <c r="AJ569" s="536"/>
      <c r="AK569" s="225" t="s">
        <v>136</v>
      </c>
      <c r="AL569" s="121">
        <v>1800</v>
      </c>
      <c r="AM569" s="130">
        <v>1230</v>
      </c>
      <c r="AN569" s="130">
        <v>95535670</v>
      </c>
      <c r="AO569" s="131">
        <f t="shared" ref="AO569:AO578" si="583">IFERROR(AM569/$AJ$568,"-")</f>
        <v>0.28798876141418872</v>
      </c>
      <c r="AP569" s="131">
        <f t="shared" si="538"/>
        <v>0.68333333333333335</v>
      </c>
      <c r="AQ569" s="125">
        <f t="shared" si="539"/>
        <v>77671.276422764233</v>
      </c>
      <c r="AR569" s="536"/>
      <c r="AS569" s="225" t="s">
        <v>136</v>
      </c>
      <c r="AT569" s="121">
        <v>769</v>
      </c>
      <c r="AU569" s="130">
        <v>482</v>
      </c>
      <c r="AV569" s="130">
        <v>35618690</v>
      </c>
      <c r="AW569" s="131">
        <f t="shared" ref="AW569:AW578" si="584">IFERROR(AU569/$AR$568,"-")</f>
        <v>0.21038847664775207</v>
      </c>
      <c r="AX569" s="131">
        <f t="shared" si="540"/>
        <v>0.62678803641092329</v>
      </c>
      <c r="AY569" s="130">
        <f t="shared" si="541"/>
        <v>73897.69709543568</v>
      </c>
      <c r="AZ569" s="536"/>
      <c r="BA569" s="225" t="s">
        <v>136</v>
      </c>
      <c r="BB569" s="121">
        <v>226</v>
      </c>
      <c r="BC569" s="130">
        <v>120</v>
      </c>
      <c r="BD569" s="130">
        <v>7569920</v>
      </c>
      <c r="BE569" s="131">
        <f t="shared" ref="BE569:BE578" si="585">IFERROR(BC569/$AZ$568,"-")</f>
        <v>0.11571841851494696</v>
      </c>
      <c r="BF569" s="131">
        <f t="shared" si="542"/>
        <v>0.53097345132743368</v>
      </c>
      <c r="BG569" s="156">
        <f t="shared" si="543"/>
        <v>63082.666666666664</v>
      </c>
      <c r="BH569" s="536"/>
      <c r="BI569" s="225" t="s">
        <v>136</v>
      </c>
      <c r="BJ569" s="121">
        <f t="shared" si="544"/>
        <v>9862</v>
      </c>
      <c r="BK569" s="130">
        <f t="shared" si="528"/>
        <v>6893</v>
      </c>
      <c r="BL569" s="130">
        <f t="shared" si="529"/>
        <v>502555180</v>
      </c>
      <c r="BM569" s="131">
        <f t="shared" ref="BM569:BM578" si="586">IFERROR(BK569/$BH$568,"-")</f>
        <v>0.30084671787709499</v>
      </c>
      <c r="BN569" s="131">
        <f t="shared" si="545"/>
        <v>0.69894544717095919</v>
      </c>
      <c r="BO569" s="130">
        <f t="shared" si="546"/>
        <v>72908.048745103733</v>
      </c>
      <c r="BP569" s="182"/>
    </row>
    <row r="570" spans="2:68" s="75" customFormat="1">
      <c r="B570" s="546"/>
      <c r="C570" s="549"/>
      <c r="D570" s="536"/>
      <c r="E570" s="226" t="s">
        <v>103</v>
      </c>
      <c r="F570" s="121">
        <v>4</v>
      </c>
      <c r="G570" s="130">
        <v>2</v>
      </c>
      <c r="H570" s="130">
        <v>135650</v>
      </c>
      <c r="I570" s="131">
        <f t="shared" si="579"/>
        <v>0.22222222222222221</v>
      </c>
      <c r="J570" s="131">
        <f t="shared" si="530"/>
        <v>0.5</v>
      </c>
      <c r="K570" s="156">
        <f t="shared" si="531"/>
        <v>67825</v>
      </c>
      <c r="L570" s="536"/>
      <c r="M570" s="226" t="s">
        <v>103</v>
      </c>
      <c r="N570" s="121">
        <v>12</v>
      </c>
      <c r="O570" s="130">
        <v>6</v>
      </c>
      <c r="P570" s="130">
        <v>245440</v>
      </c>
      <c r="Q570" s="131">
        <f t="shared" si="580"/>
        <v>0.375</v>
      </c>
      <c r="R570" s="131">
        <f t="shared" si="532"/>
        <v>0.5</v>
      </c>
      <c r="S570" s="125">
        <f t="shared" si="533"/>
        <v>40906.666666666664</v>
      </c>
      <c r="T570" s="536"/>
      <c r="U570" s="226" t="s">
        <v>103</v>
      </c>
      <c r="V570" s="121">
        <v>4570</v>
      </c>
      <c r="W570" s="130">
        <v>3189</v>
      </c>
      <c r="X570" s="130">
        <v>222395160</v>
      </c>
      <c r="Y570" s="131">
        <f t="shared" si="581"/>
        <v>0.38519144824254137</v>
      </c>
      <c r="Z570" s="131">
        <f t="shared" si="534"/>
        <v>0.69781181619256016</v>
      </c>
      <c r="AA570" s="130">
        <f t="shared" si="535"/>
        <v>69738.212605832552</v>
      </c>
      <c r="AB570" s="536"/>
      <c r="AC570" s="226" t="s">
        <v>103</v>
      </c>
      <c r="AD570" s="121">
        <v>4345</v>
      </c>
      <c r="AE570" s="130">
        <v>3078</v>
      </c>
      <c r="AF570" s="130">
        <v>242585370</v>
      </c>
      <c r="AG570" s="131">
        <f t="shared" si="582"/>
        <v>0.43914966471679268</v>
      </c>
      <c r="AH570" s="131">
        <f t="shared" si="536"/>
        <v>0.70840046029919446</v>
      </c>
      <c r="AI570" s="125">
        <f t="shared" si="537"/>
        <v>78812.660818713455</v>
      </c>
      <c r="AJ570" s="536"/>
      <c r="AK570" s="226" t="s">
        <v>103</v>
      </c>
      <c r="AL570" s="121">
        <v>2816</v>
      </c>
      <c r="AM570" s="130">
        <v>1870</v>
      </c>
      <c r="AN570" s="130">
        <v>152486340</v>
      </c>
      <c r="AO570" s="131">
        <f t="shared" si="583"/>
        <v>0.43783657223132755</v>
      </c>
      <c r="AP570" s="131">
        <f t="shared" si="538"/>
        <v>0.6640625</v>
      </c>
      <c r="AQ570" s="125">
        <f t="shared" si="539"/>
        <v>81543.497326203214</v>
      </c>
      <c r="AR570" s="536"/>
      <c r="AS570" s="226" t="s">
        <v>103</v>
      </c>
      <c r="AT570" s="121">
        <v>1536</v>
      </c>
      <c r="AU570" s="130">
        <v>938</v>
      </c>
      <c r="AV570" s="130">
        <v>78350100</v>
      </c>
      <c r="AW570" s="131">
        <f t="shared" si="584"/>
        <v>0.40942819729375818</v>
      </c>
      <c r="AX570" s="131">
        <f t="shared" si="540"/>
        <v>0.61067708333333337</v>
      </c>
      <c r="AY570" s="130">
        <f t="shared" si="541"/>
        <v>83528.89125799574</v>
      </c>
      <c r="AZ570" s="536"/>
      <c r="BA570" s="226" t="s">
        <v>103</v>
      </c>
      <c r="BB570" s="121">
        <v>589</v>
      </c>
      <c r="BC570" s="130">
        <v>341</v>
      </c>
      <c r="BD570" s="130">
        <v>28139640</v>
      </c>
      <c r="BE570" s="131">
        <f t="shared" si="585"/>
        <v>0.32883317261330763</v>
      </c>
      <c r="BF570" s="131">
        <f t="shared" si="542"/>
        <v>0.57894736842105265</v>
      </c>
      <c r="BG570" s="156">
        <f t="shared" si="543"/>
        <v>82520.938416422287</v>
      </c>
      <c r="BH570" s="536"/>
      <c r="BI570" s="226" t="s">
        <v>103</v>
      </c>
      <c r="BJ570" s="121">
        <f t="shared" si="544"/>
        <v>13872</v>
      </c>
      <c r="BK570" s="130">
        <f t="shared" si="528"/>
        <v>9424</v>
      </c>
      <c r="BL570" s="130">
        <f t="shared" si="529"/>
        <v>724337700</v>
      </c>
      <c r="BM570" s="131">
        <f t="shared" si="586"/>
        <v>0.41131284916201116</v>
      </c>
      <c r="BN570" s="131">
        <f t="shared" si="545"/>
        <v>0.67935409457900808</v>
      </c>
      <c r="BO570" s="130">
        <f t="shared" si="546"/>
        <v>76860.961375212224</v>
      </c>
      <c r="BP570" s="182"/>
    </row>
    <row r="571" spans="2:68" s="75" customFormat="1">
      <c r="B571" s="546"/>
      <c r="C571" s="549"/>
      <c r="D571" s="536"/>
      <c r="E571" s="226" t="s">
        <v>106</v>
      </c>
      <c r="F571" s="121">
        <v>3</v>
      </c>
      <c r="G571" s="130">
        <v>2</v>
      </c>
      <c r="H571" s="130">
        <v>61000</v>
      </c>
      <c r="I571" s="131">
        <f t="shared" si="579"/>
        <v>0.22222222222222221</v>
      </c>
      <c r="J571" s="131">
        <f t="shared" si="530"/>
        <v>0.66666666666666663</v>
      </c>
      <c r="K571" s="156">
        <f t="shared" si="531"/>
        <v>30500</v>
      </c>
      <c r="L571" s="536"/>
      <c r="M571" s="226" t="s">
        <v>106</v>
      </c>
      <c r="N571" s="121">
        <v>4</v>
      </c>
      <c r="O571" s="130">
        <v>2</v>
      </c>
      <c r="P571" s="130">
        <v>92690</v>
      </c>
      <c r="Q571" s="131">
        <f t="shared" si="580"/>
        <v>0.125</v>
      </c>
      <c r="R571" s="131">
        <f t="shared" si="532"/>
        <v>0.5</v>
      </c>
      <c r="S571" s="125">
        <f t="shared" si="533"/>
        <v>46345</v>
      </c>
      <c r="T571" s="536"/>
      <c r="U571" s="226" t="s">
        <v>106</v>
      </c>
      <c r="V571" s="121">
        <v>1540</v>
      </c>
      <c r="W571" s="130">
        <v>1087</v>
      </c>
      <c r="X571" s="130">
        <v>73189990</v>
      </c>
      <c r="Y571" s="131">
        <f t="shared" si="581"/>
        <v>0.13129605024761445</v>
      </c>
      <c r="Z571" s="131">
        <f t="shared" si="534"/>
        <v>0.70584415584415583</v>
      </c>
      <c r="AA571" s="130">
        <f t="shared" si="535"/>
        <v>67332.097516099355</v>
      </c>
      <c r="AB571" s="536"/>
      <c r="AC571" s="226" t="s">
        <v>106</v>
      </c>
      <c r="AD571" s="121">
        <v>1673</v>
      </c>
      <c r="AE571" s="130">
        <v>1214</v>
      </c>
      <c r="AF571" s="130">
        <v>100927190</v>
      </c>
      <c r="AG571" s="131">
        <f t="shared" si="582"/>
        <v>0.17320587815665572</v>
      </c>
      <c r="AH571" s="131">
        <f t="shared" si="536"/>
        <v>0.72564255827854152</v>
      </c>
      <c r="AI571" s="125">
        <f t="shared" si="537"/>
        <v>83136.070840197688</v>
      </c>
      <c r="AJ571" s="536"/>
      <c r="AK571" s="226" t="s">
        <v>106</v>
      </c>
      <c r="AL571" s="121">
        <v>1149</v>
      </c>
      <c r="AM571" s="130">
        <v>757</v>
      </c>
      <c r="AN571" s="130">
        <v>63353960</v>
      </c>
      <c r="AO571" s="131">
        <f t="shared" si="583"/>
        <v>0.17724186373214704</v>
      </c>
      <c r="AP571" s="131">
        <f t="shared" si="538"/>
        <v>0.65883376849434294</v>
      </c>
      <c r="AQ571" s="125">
        <f t="shared" si="539"/>
        <v>83690.832232496701</v>
      </c>
      <c r="AR571" s="536"/>
      <c r="AS571" s="226" t="s">
        <v>106</v>
      </c>
      <c r="AT571" s="121">
        <v>629</v>
      </c>
      <c r="AU571" s="130">
        <v>377</v>
      </c>
      <c r="AV571" s="130">
        <v>28068580</v>
      </c>
      <c r="AW571" s="131">
        <f t="shared" si="584"/>
        <v>0.16455696202531644</v>
      </c>
      <c r="AX571" s="131">
        <f t="shared" si="540"/>
        <v>0.59936406995230529</v>
      </c>
      <c r="AY571" s="130">
        <f t="shared" si="541"/>
        <v>74452.46684350133</v>
      </c>
      <c r="AZ571" s="536"/>
      <c r="BA571" s="226" t="s">
        <v>106</v>
      </c>
      <c r="BB571" s="121">
        <v>228</v>
      </c>
      <c r="BC571" s="130">
        <v>124</v>
      </c>
      <c r="BD571" s="130">
        <v>8453550</v>
      </c>
      <c r="BE571" s="131">
        <f t="shared" si="585"/>
        <v>0.11957569913211186</v>
      </c>
      <c r="BF571" s="131">
        <f t="shared" si="542"/>
        <v>0.54385964912280704</v>
      </c>
      <c r="BG571" s="156">
        <f t="shared" si="543"/>
        <v>68173.790322580651</v>
      </c>
      <c r="BH571" s="536"/>
      <c r="BI571" s="226" t="s">
        <v>106</v>
      </c>
      <c r="BJ571" s="121">
        <f t="shared" si="544"/>
        <v>5226</v>
      </c>
      <c r="BK571" s="130">
        <f t="shared" si="528"/>
        <v>3563</v>
      </c>
      <c r="BL571" s="130">
        <f t="shared" si="529"/>
        <v>274146960</v>
      </c>
      <c r="BM571" s="131">
        <f t="shared" si="586"/>
        <v>0.15550803072625699</v>
      </c>
      <c r="BN571" s="131">
        <f t="shared" si="545"/>
        <v>0.6817833907386146</v>
      </c>
      <c r="BO571" s="130">
        <f t="shared" si="546"/>
        <v>76942.733651417351</v>
      </c>
      <c r="BP571" s="182"/>
    </row>
    <row r="572" spans="2:68" s="75" customFormat="1">
      <c r="B572" s="546"/>
      <c r="C572" s="549"/>
      <c r="D572" s="536"/>
      <c r="E572" s="226" t="s">
        <v>119</v>
      </c>
      <c r="F572" s="121">
        <v>2</v>
      </c>
      <c r="G572" s="130">
        <v>1</v>
      </c>
      <c r="H572" s="130">
        <v>24150</v>
      </c>
      <c r="I572" s="131">
        <f t="shared" si="579"/>
        <v>0.1111111111111111</v>
      </c>
      <c r="J572" s="131">
        <f t="shared" si="530"/>
        <v>0.5</v>
      </c>
      <c r="K572" s="156">
        <f t="shared" si="531"/>
        <v>24150</v>
      </c>
      <c r="L572" s="536"/>
      <c r="M572" s="226" t="s">
        <v>119</v>
      </c>
      <c r="N572" s="121">
        <v>5</v>
      </c>
      <c r="O572" s="130">
        <v>2</v>
      </c>
      <c r="P572" s="130">
        <v>115240</v>
      </c>
      <c r="Q572" s="131">
        <f t="shared" si="580"/>
        <v>0.125</v>
      </c>
      <c r="R572" s="131">
        <f t="shared" si="532"/>
        <v>0.4</v>
      </c>
      <c r="S572" s="125">
        <f t="shared" si="533"/>
        <v>57620</v>
      </c>
      <c r="T572" s="536"/>
      <c r="U572" s="226" t="s">
        <v>119</v>
      </c>
      <c r="V572" s="121">
        <v>1514</v>
      </c>
      <c r="W572" s="130">
        <v>1087</v>
      </c>
      <c r="X572" s="130">
        <v>82141960</v>
      </c>
      <c r="Y572" s="131">
        <f t="shared" si="581"/>
        <v>0.13129605024761445</v>
      </c>
      <c r="Z572" s="131">
        <f t="shared" si="534"/>
        <v>0.71796565389696165</v>
      </c>
      <c r="AA572" s="130">
        <f t="shared" si="535"/>
        <v>75567.580496780123</v>
      </c>
      <c r="AB572" s="536"/>
      <c r="AC572" s="226" t="s">
        <v>119</v>
      </c>
      <c r="AD572" s="121">
        <v>1739</v>
      </c>
      <c r="AE572" s="130">
        <v>1244</v>
      </c>
      <c r="AF572" s="130">
        <v>100949860</v>
      </c>
      <c r="AG572" s="131">
        <f t="shared" si="582"/>
        <v>0.17748608931373946</v>
      </c>
      <c r="AH572" s="131">
        <f t="shared" si="536"/>
        <v>0.71535365152386432</v>
      </c>
      <c r="AI572" s="125">
        <f t="shared" si="537"/>
        <v>81149.405144694538</v>
      </c>
      <c r="AJ572" s="536"/>
      <c r="AK572" s="226" t="s">
        <v>119</v>
      </c>
      <c r="AL572" s="121">
        <v>1135</v>
      </c>
      <c r="AM572" s="130">
        <v>789</v>
      </c>
      <c r="AN572" s="130">
        <v>64872950</v>
      </c>
      <c r="AO572" s="131">
        <f t="shared" si="583"/>
        <v>0.18473425427300397</v>
      </c>
      <c r="AP572" s="131">
        <f t="shared" si="538"/>
        <v>0.69515418502202642</v>
      </c>
      <c r="AQ572" s="125">
        <f t="shared" si="539"/>
        <v>82221.736375158434</v>
      </c>
      <c r="AR572" s="536"/>
      <c r="AS572" s="226" t="s">
        <v>119</v>
      </c>
      <c r="AT572" s="121">
        <v>625</v>
      </c>
      <c r="AU572" s="130">
        <v>398</v>
      </c>
      <c r="AV572" s="130">
        <v>36486710</v>
      </c>
      <c r="AW572" s="131">
        <f t="shared" si="584"/>
        <v>0.17372326494980359</v>
      </c>
      <c r="AX572" s="131">
        <f t="shared" si="540"/>
        <v>0.63680000000000003</v>
      </c>
      <c r="AY572" s="130">
        <f t="shared" si="541"/>
        <v>91675.150753768845</v>
      </c>
      <c r="AZ572" s="536"/>
      <c r="BA572" s="226" t="s">
        <v>119</v>
      </c>
      <c r="BB572" s="121">
        <v>200</v>
      </c>
      <c r="BC572" s="130">
        <v>120</v>
      </c>
      <c r="BD572" s="130">
        <v>11203300</v>
      </c>
      <c r="BE572" s="131">
        <f t="shared" si="585"/>
        <v>0.11571841851494696</v>
      </c>
      <c r="BF572" s="131">
        <f t="shared" si="542"/>
        <v>0.6</v>
      </c>
      <c r="BG572" s="156">
        <f t="shared" si="543"/>
        <v>93360.833333333328</v>
      </c>
      <c r="BH572" s="536"/>
      <c r="BI572" s="226" t="s">
        <v>119</v>
      </c>
      <c r="BJ572" s="121">
        <f t="shared" si="544"/>
        <v>5220</v>
      </c>
      <c r="BK572" s="130">
        <f t="shared" si="528"/>
        <v>3641</v>
      </c>
      <c r="BL572" s="130">
        <f t="shared" si="529"/>
        <v>295794170</v>
      </c>
      <c r="BM572" s="131">
        <f t="shared" si="586"/>
        <v>0.15891236033519554</v>
      </c>
      <c r="BN572" s="131">
        <f t="shared" si="545"/>
        <v>0.69750957854406126</v>
      </c>
      <c r="BO572" s="130">
        <f t="shared" si="546"/>
        <v>81239.815984619607</v>
      </c>
      <c r="BP572" s="182"/>
    </row>
    <row r="573" spans="2:68" s="75" customFormat="1">
      <c r="B573" s="546"/>
      <c r="C573" s="549"/>
      <c r="D573" s="536"/>
      <c r="E573" s="226" t="s">
        <v>120</v>
      </c>
      <c r="F573" s="121">
        <v>2</v>
      </c>
      <c r="G573" s="130">
        <v>2</v>
      </c>
      <c r="H573" s="130">
        <v>61000</v>
      </c>
      <c r="I573" s="131">
        <f t="shared" si="579"/>
        <v>0.22222222222222221</v>
      </c>
      <c r="J573" s="131">
        <f t="shared" si="530"/>
        <v>1</v>
      </c>
      <c r="K573" s="156">
        <f t="shared" si="531"/>
        <v>30500</v>
      </c>
      <c r="L573" s="536"/>
      <c r="M573" s="226" t="s">
        <v>120</v>
      </c>
      <c r="N573" s="121">
        <v>2</v>
      </c>
      <c r="O573" s="130">
        <v>2</v>
      </c>
      <c r="P573" s="130">
        <v>98300</v>
      </c>
      <c r="Q573" s="131">
        <f t="shared" si="580"/>
        <v>0.125</v>
      </c>
      <c r="R573" s="131">
        <f t="shared" si="532"/>
        <v>1</v>
      </c>
      <c r="S573" s="125">
        <f t="shared" si="533"/>
        <v>49150</v>
      </c>
      <c r="T573" s="536"/>
      <c r="U573" s="226" t="s">
        <v>120</v>
      </c>
      <c r="V573" s="121">
        <v>717</v>
      </c>
      <c r="W573" s="130">
        <v>534</v>
      </c>
      <c r="X573" s="130">
        <v>36390020</v>
      </c>
      <c r="Y573" s="131">
        <f t="shared" si="581"/>
        <v>6.4500543543906275E-2</v>
      </c>
      <c r="Z573" s="131">
        <f t="shared" si="534"/>
        <v>0.74476987447698739</v>
      </c>
      <c r="AA573" s="130">
        <f t="shared" si="535"/>
        <v>68146.104868913855</v>
      </c>
      <c r="AB573" s="536"/>
      <c r="AC573" s="226" t="s">
        <v>120</v>
      </c>
      <c r="AD573" s="121">
        <v>825</v>
      </c>
      <c r="AE573" s="130">
        <v>607</v>
      </c>
      <c r="AF573" s="130">
        <v>44987670</v>
      </c>
      <c r="AG573" s="131">
        <f t="shared" si="582"/>
        <v>8.6602939078327862E-2</v>
      </c>
      <c r="AH573" s="131">
        <f t="shared" si="536"/>
        <v>0.73575757575757572</v>
      </c>
      <c r="AI573" s="125">
        <f t="shared" si="537"/>
        <v>74114.777594728177</v>
      </c>
      <c r="AJ573" s="536"/>
      <c r="AK573" s="226" t="s">
        <v>120</v>
      </c>
      <c r="AL573" s="121">
        <v>473</v>
      </c>
      <c r="AM573" s="130">
        <v>348</v>
      </c>
      <c r="AN573" s="130">
        <v>26299820</v>
      </c>
      <c r="AO573" s="131">
        <f t="shared" si="583"/>
        <v>8.1479747131819241E-2</v>
      </c>
      <c r="AP573" s="131">
        <f t="shared" si="538"/>
        <v>0.73572938689217759</v>
      </c>
      <c r="AQ573" s="125">
        <f t="shared" si="539"/>
        <v>75574.19540229885</v>
      </c>
      <c r="AR573" s="536"/>
      <c r="AS573" s="226" t="s">
        <v>120</v>
      </c>
      <c r="AT573" s="121">
        <v>170</v>
      </c>
      <c r="AU573" s="130">
        <v>108</v>
      </c>
      <c r="AV573" s="130">
        <v>7140750</v>
      </c>
      <c r="AW573" s="131">
        <f t="shared" si="584"/>
        <v>4.7140986468790919E-2</v>
      </c>
      <c r="AX573" s="131">
        <f t="shared" si="540"/>
        <v>0.63529411764705879</v>
      </c>
      <c r="AY573" s="130">
        <f t="shared" si="541"/>
        <v>66118.055555555562</v>
      </c>
      <c r="AZ573" s="536"/>
      <c r="BA573" s="226" t="s">
        <v>120</v>
      </c>
      <c r="BB573" s="121">
        <v>43</v>
      </c>
      <c r="BC573" s="130">
        <v>29</v>
      </c>
      <c r="BD573" s="130">
        <v>2034970</v>
      </c>
      <c r="BE573" s="131">
        <f t="shared" si="585"/>
        <v>2.7965284474445518E-2</v>
      </c>
      <c r="BF573" s="131">
        <f t="shared" si="542"/>
        <v>0.67441860465116277</v>
      </c>
      <c r="BG573" s="156">
        <f t="shared" si="543"/>
        <v>70171.379310344826</v>
      </c>
      <c r="BH573" s="536"/>
      <c r="BI573" s="226" t="s">
        <v>120</v>
      </c>
      <c r="BJ573" s="121">
        <f t="shared" si="544"/>
        <v>2232</v>
      </c>
      <c r="BK573" s="130">
        <f t="shared" si="528"/>
        <v>1630</v>
      </c>
      <c r="BL573" s="130">
        <f t="shared" si="529"/>
        <v>117012530</v>
      </c>
      <c r="BM573" s="131">
        <f t="shared" si="586"/>
        <v>7.1141759776536306E-2</v>
      </c>
      <c r="BN573" s="131">
        <f t="shared" si="545"/>
        <v>0.73028673835125446</v>
      </c>
      <c r="BO573" s="130">
        <f t="shared" si="546"/>
        <v>71786.828220858893</v>
      </c>
      <c r="BP573" s="182"/>
    </row>
    <row r="574" spans="2:68" s="75" customFormat="1">
      <c r="B574" s="546"/>
      <c r="C574" s="549"/>
      <c r="D574" s="536"/>
      <c r="E574" s="226" t="s">
        <v>121</v>
      </c>
      <c r="F574" s="121">
        <v>0</v>
      </c>
      <c r="G574" s="130">
        <v>0</v>
      </c>
      <c r="H574" s="130">
        <v>0</v>
      </c>
      <c r="I574" s="131">
        <f t="shared" si="579"/>
        <v>0</v>
      </c>
      <c r="J574" s="131" t="str">
        <f t="shared" si="530"/>
        <v>-</v>
      </c>
      <c r="K574" s="156" t="str">
        <f t="shared" si="531"/>
        <v>-</v>
      </c>
      <c r="L574" s="536"/>
      <c r="M574" s="226" t="s">
        <v>121</v>
      </c>
      <c r="N574" s="121">
        <v>2</v>
      </c>
      <c r="O574" s="130">
        <v>1</v>
      </c>
      <c r="P574" s="130">
        <v>24790</v>
      </c>
      <c r="Q574" s="131">
        <f t="shared" si="580"/>
        <v>6.25E-2</v>
      </c>
      <c r="R574" s="131">
        <f t="shared" si="532"/>
        <v>0.5</v>
      </c>
      <c r="S574" s="125">
        <f t="shared" si="533"/>
        <v>24790</v>
      </c>
      <c r="T574" s="536"/>
      <c r="U574" s="226" t="s">
        <v>121</v>
      </c>
      <c r="V574" s="121">
        <v>482</v>
      </c>
      <c r="W574" s="130">
        <v>334</v>
      </c>
      <c r="X574" s="130">
        <v>25819400</v>
      </c>
      <c r="Y574" s="131">
        <f t="shared" si="581"/>
        <v>4.0343036598623025E-2</v>
      </c>
      <c r="Z574" s="131">
        <f t="shared" si="534"/>
        <v>0.69294605809128629</v>
      </c>
      <c r="AA574" s="130">
        <f t="shared" si="535"/>
        <v>77303.592814371252</v>
      </c>
      <c r="AB574" s="536"/>
      <c r="AC574" s="226" t="s">
        <v>121</v>
      </c>
      <c r="AD574" s="121">
        <v>583</v>
      </c>
      <c r="AE574" s="130">
        <v>389</v>
      </c>
      <c r="AF574" s="130">
        <v>28158800</v>
      </c>
      <c r="AG574" s="131">
        <f t="shared" si="582"/>
        <v>5.550007133685262E-2</v>
      </c>
      <c r="AH574" s="131">
        <f t="shared" si="536"/>
        <v>0.66723842195540306</v>
      </c>
      <c r="AI574" s="125">
        <f t="shared" si="537"/>
        <v>72387.660668380457</v>
      </c>
      <c r="AJ574" s="536"/>
      <c r="AK574" s="226" t="s">
        <v>121</v>
      </c>
      <c r="AL574" s="121">
        <v>471</v>
      </c>
      <c r="AM574" s="130">
        <v>319</v>
      </c>
      <c r="AN574" s="130">
        <v>28221750</v>
      </c>
      <c r="AO574" s="131">
        <f t="shared" si="583"/>
        <v>7.4689768204167645E-2</v>
      </c>
      <c r="AP574" s="131">
        <f t="shared" si="538"/>
        <v>0.67728237791932056</v>
      </c>
      <c r="AQ574" s="125">
        <f t="shared" si="539"/>
        <v>88469.435736677115</v>
      </c>
      <c r="AR574" s="536"/>
      <c r="AS574" s="226" t="s">
        <v>121</v>
      </c>
      <c r="AT574" s="121">
        <v>291</v>
      </c>
      <c r="AU574" s="130">
        <v>175</v>
      </c>
      <c r="AV574" s="130">
        <v>12508910</v>
      </c>
      <c r="AW574" s="131">
        <f t="shared" si="584"/>
        <v>7.6385857704059368E-2</v>
      </c>
      <c r="AX574" s="131">
        <f t="shared" si="540"/>
        <v>0.60137457044673537</v>
      </c>
      <c r="AY574" s="130">
        <f t="shared" si="541"/>
        <v>71479.485714285707</v>
      </c>
      <c r="AZ574" s="536"/>
      <c r="BA574" s="226" t="s">
        <v>121</v>
      </c>
      <c r="BB574" s="121">
        <v>134</v>
      </c>
      <c r="BC574" s="130">
        <v>71</v>
      </c>
      <c r="BD574" s="130">
        <v>4932990</v>
      </c>
      <c r="BE574" s="131">
        <f t="shared" si="585"/>
        <v>6.8466730954676952E-2</v>
      </c>
      <c r="BF574" s="131">
        <f t="shared" si="542"/>
        <v>0.52985074626865669</v>
      </c>
      <c r="BG574" s="156">
        <f t="shared" si="543"/>
        <v>69478.73239436619</v>
      </c>
      <c r="BH574" s="536"/>
      <c r="BI574" s="226" t="s">
        <v>121</v>
      </c>
      <c r="BJ574" s="121">
        <f t="shared" si="544"/>
        <v>1963</v>
      </c>
      <c r="BK574" s="130">
        <f t="shared" si="528"/>
        <v>1289</v>
      </c>
      <c r="BL574" s="130">
        <f t="shared" si="529"/>
        <v>99666640</v>
      </c>
      <c r="BM574" s="131">
        <f t="shared" si="586"/>
        <v>5.625872905027933E-2</v>
      </c>
      <c r="BN574" s="131">
        <f t="shared" si="545"/>
        <v>0.65664798777381561</v>
      </c>
      <c r="BO574" s="130">
        <f t="shared" si="546"/>
        <v>77320.899922420474</v>
      </c>
      <c r="BP574" s="182"/>
    </row>
    <row r="575" spans="2:68" s="75" customFormat="1">
      <c r="B575" s="546"/>
      <c r="C575" s="549"/>
      <c r="D575" s="536"/>
      <c r="E575" s="226" t="s">
        <v>122</v>
      </c>
      <c r="F575" s="121">
        <v>3</v>
      </c>
      <c r="G575" s="130">
        <v>3</v>
      </c>
      <c r="H575" s="130">
        <v>311050</v>
      </c>
      <c r="I575" s="131">
        <f t="shared" si="579"/>
        <v>0.33333333333333331</v>
      </c>
      <c r="J575" s="131">
        <f t="shared" si="530"/>
        <v>1</v>
      </c>
      <c r="K575" s="156">
        <f t="shared" si="531"/>
        <v>103683.33333333333</v>
      </c>
      <c r="L575" s="536"/>
      <c r="M575" s="226" t="s">
        <v>122</v>
      </c>
      <c r="N575" s="121">
        <v>2</v>
      </c>
      <c r="O575" s="130">
        <v>0</v>
      </c>
      <c r="P575" s="130">
        <v>0</v>
      </c>
      <c r="Q575" s="131">
        <f t="shared" si="580"/>
        <v>0</v>
      </c>
      <c r="R575" s="131">
        <f t="shared" si="532"/>
        <v>0</v>
      </c>
      <c r="S575" s="125" t="str">
        <f t="shared" si="533"/>
        <v>-</v>
      </c>
      <c r="T575" s="536"/>
      <c r="U575" s="226" t="s">
        <v>122</v>
      </c>
      <c r="V575" s="121">
        <v>360</v>
      </c>
      <c r="W575" s="130">
        <v>255</v>
      </c>
      <c r="X575" s="130">
        <v>18006550</v>
      </c>
      <c r="Y575" s="131">
        <f t="shared" si="581"/>
        <v>3.0800821355236138E-2</v>
      </c>
      <c r="Z575" s="131">
        <f t="shared" si="534"/>
        <v>0.70833333333333337</v>
      </c>
      <c r="AA575" s="130">
        <f t="shared" si="535"/>
        <v>70613.921568627455</v>
      </c>
      <c r="AB575" s="536"/>
      <c r="AC575" s="226" t="s">
        <v>122</v>
      </c>
      <c r="AD575" s="121">
        <v>447</v>
      </c>
      <c r="AE575" s="130">
        <v>314</v>
      </c>
      <c r="AF575" s="130">
        <v>33858120</v>
      </c>
      <c r="AG575" s="131">
        <f t="shared" si="582"/>
        <v>4.4799543444143247E-2</v>
      </c>
      <c r="AH575" s="131">
        <f t="shared" si="536"/>
        <v>0.70246085011185677</v>
      </c>
      <c r="AI575" s="125">
        <f t="shared" si="537"/>
        <v>107828.40764331211</v>
      </c>
      <c r="AJ575" s="536"/>
      <c r="AK575" s="226" t="s">
        <v>122</v>
      </c>
      <c r="AL575" s="121">
        <v>353</v>
      </c>
      <c r="AM575" s="130">
        <v>244</v>
      </c>
      <c r="AN575" s="130">
        <v>19427610</v>
      </c>
      <c r="AO575" s="131">
        <f t="shared" si="583"/>
        <v>5.7129477874034183E-2</v>
      </c>
      <c r="AP575" s="131">
        <f t="shared" si="538"/>
        <v>0.69121813031161472</v>
      </c>
      <c r="AQ575" s="125">
        <f t="shared" si="539"/>
        <v>79621.352459016387</v>
      </c>
      <c r="AR575" s="536"/>
      <c r="AS575" s="226" t="s">
        <v>122</v>
      </c>
      <c r="AT575" s="121">
        <v>190</v>
      </c>
      <c r="AU575" s="130">
        <v>124</v>
      </c>
      <c r="AV575" s="130">
        <v>10815740</v>
      </c>
      <c r="AW575" s="131">
        <f t="shared" si="584"/>
        <v>5.4124836316019206E-2</v>
      </c>
      <c r="AX575" s="131">
        <f t="shared" si="540"/>
        <v>0.65263157894736845</v>
      </c>
      <c r="AY575" s="130">
        <f t="shared" si="541"/>
        <v>87223.709677419349</v>
      </c>
      <c r="AZ575" s="536"/>
      <c r="BA575" s="226" t="s">
        <v>122</v>
      </c>
      <c r="BB575" s="121">
        <v>67</v>
      </c>
      <c r="BC575" s="130">
        <v>41</v>
      </c>
      <c r="BD575" s="130">
        <v>3038870</v>
      </c>
      <c r="BE575" s="131">
        <f t="shared" si="585"/>
        <v>3.9537126325940211E-2</v>
      </c>
      <c r="BF575" s="131">
        <f t="shared" si="542"/>
        <v>0.61194029850746268</v>
      </c>
      <c r="BG575" s="156">
        <f t="shared" si="543"/>
        <v>74118.780487804877</v>
      </c>
      <c r="BH575" s="536"/>
      <c r="BI575" s="226" t="s">
        <v>122</v>
      </c>
      <c r="BJ575" s="121">
        <f t="shared" si="544"/>
        <v>1422</v>
      </c>
      <c r="BK575" s="130">
        <f t="shared" si="528"/>
        <v>981</v>
      </c>
      <c r="BL575" s="130">
        <f t="shared" si="529"/>
        <v>85457940</v>
      </c>
      <c r="BM575" s="131">
        <f t="shared" si="586"/>
        <v>4.281599162011173E-2</v>
      </c>
      <c r="BN575" s="131">
        <f t="shared" si="545"/>
        <v>0.689873417721519</v>
      </c>
      <c r="BO575" s="130">
        <f t="shared" si="546"/>
        <v>87113.088685015289</v>
      </c>
      <c r="BP575" s="182"/>
    </row>
    <row r="576" spans="2:68" s="75" customFormat="1">
      <c r="B576" s="546"/>
      <c r="C576" s="549"/>
      <c r="D576" s="536"/>
      <c r="E576" s="226" t="s">
        <v>123</v>
      </c>
      <c r="F576" s="121">
        <v>3</v>
      </c>
      <c r="G576" s="130">
        <v>3</v>
      </c>
      <c r="H576" s="130">
        <v>174230</v>
      </c>
      <c r="I576" s="131">
        <f t="shared" si="579"/>
        <v>0.33333333333333331</v>
      </c>
      <c r="J576" s="131">
        <f t="shared" si="530"/>
        <v>1</v>
      </c>
      <c r="K576" s="156">
        <f t="shared" si="531"/>
        <v>58076.666666666664</v>
      </c>
      <c r="L576" s="536"/>
      <c r="M576" s="226" t="s">
        <v>123</v>
      </c>
      <c r="N576" s="121">
        <v>7</v>
      </c>
      <c r="O576" s="130">
        <v>4</v>
      </c>
      <c r="P576" s="130">
        <v>81480</v>
      </c>
      <c r="Q576" s="131">
        <f t="shared" si="580"/>
        <v>0.25</v>
      </c>
      <c r="R576" s="131">
        <f t="shared" si="532"/>
        <v>0.5714285714285714</v>
      </c>
      <c r="S576" s="125">
        <f t="shared" si="533"/>
        <v>20370</v>
      </c>
      <c r="T576" s="536"/>
      <c r="U576" s="226" t="s">
        <v>123</v>
      </c>
      <c r="V576" s="121">
        <v>3131</v>
      </c>
      <c r="W576" s="130">
        <v>2352</v>
      </c>
      <c r="X576" s="130">
        <v>164072510</v>
      </c>
      <c r="Y576" s="131">
        <f t="shared" si="581"/>
        <v>0.284092281676531</v>
      </c>
      <c r="Z576" s="131">
        <f t="shared" si="534"/>
        <v>0.75119770041520284</v>
      </c>
      <c r="AA576" s="130">
        <f t="shared" si="535"/>
        <v>69758.720238095237</v>
      </c>
      <c r="AB576" s="536"/>
      <c r="AC576" s="226" t="s">
        <v>123</v>
      </c>
      <c r="AD576" s="121">
        <v>2797</v>
      </c>
      <c r="AE576" s="130">
        <v>2129</v>
      </c>
      <c r="AF576" s="130">
        <v>170112350</v>
      </c>
      <c r="AG576" s="131">
        <f t="shared" si="582"/>
        <v>0.30375231844771011</v>
      </c>
      <c r="AH576" s="131">
        <f t="shared" si="536"/>
        <v>0.76117268501966395</v>
      </c>
      <c r="AI576" s="125">
        <f t="shared" si="537"/>
        <v>79902.46594645374</v>
      </c>
      <c r="AJ576" s="536"/>
      <c r="AK576" s="226" t="s">
        <v>123</v>
      </c>
      <c r="AL576" s="121">
        <v>1526</v>
      </c>
      <c r="AM576" s="130">
        <v>1073</v>
      </c>
      <c r="AN576" s="130">
        <v>88768050</v>
      </c>
      <c r="AO576" s="131">
        <f t="shared" si="583"/>
        <v>0.25122922032310935</v>
      </c>
      <c r="AP576" s="131">
        <f t="shared" si="538"/>
        <v>0.70314547837483621</v>
      </c>
      <c r="AQ576" s="125">
        <f t="shared" si="539"/>
        <v>82728.844361602984</v>
      </c>
      <c r="AR576" s="536"/>
      <c r="AS576" s="226" t="s">
        <v>123</v>
      </c>
      <c r="AT576" s="121">
        <v>623</v>
      </c>
      <c r="AU576" s="130">
        <v>395</v>
      </c>
      <c r="AV576" s="130">
        <v>34043640</v>
      </c>
      <c r="AW576" s="131">
        <f t="shared" si="584"/>
        <v>0.17241379310344829</v>
      </c>
      <c r="AX576" s="131">
        <f t="shared" si="540"/>
        <v>0.63402889245585869</v>
      </c>
      <c r="AY576" s="130">
        <f t="shared" si="541"/>
        <v>86186.430379746831</v>
      </c>
      <c r="AZ576" s="536"/>
      <c r="BA576" s="226" t="s">
        <v>123</v>
      </c>
      <c r="BB576" s="121">
        <v>201</v>
      </c>
      <c r="BC576" s="130">
        <v>124</v>
      </c>
      <c r="BD576" s="130">
        <v>10495330</v>
      </c>
      <c r="BE576" s="131">
        <f t="shared" si="585"/>
        <v>0.11957569913211186</v>
      </c>
      <c r="BF576" s="131">
        <f t="shared" si="542"/>
        <v>0.61691542288557211</v>
      </c>
      <c r="BG576" s="156">
        <f t="shared" si="543"/>
        <v>84639.758064516136</v>
      </c>
      <c r="BH576" s="536"/>
      <c r="BI576" s="226" t="s">
        <v>123</v>
      </c>
      <c r="BJ576" s="121">
        <f t="shared" si="544"/>
        <v>8288</v>
      </c>
      <c r="BK576" s="130">
        <f t="shared" si="528"/>
        <v>6080</v>
      </c>
      <c r="BL576" s="130">
        <f t="shared" si="529"/>
        <v>467747590</v>
      </c>
      <c r="BM576" s="131">
        <f t="shared" si="586"/>
        <v>0.26536312849162014</v>
      </c>
      <c r="BN576" s="131">
        <f t="shared" si="545"/>
        <v>0.73359073359073357</v>
      </c>
      <c r="BO576" s="130">
        <f t="shared" si="546"/>
        <v>76932.169407894733</v>
      </c>
      <c r="BP576" s="182"/>
    </row>
    <row r="577" spans="2:68" s="75" customFormat="1">
      <c r="B577" s="546"/>
      <c r="C577" s="549"/>
      <c r="D577" s="536"/>
      <c r="E577" s="226" t="s">
        <v>124</v>
      </c>
      <c r="F577" s="121">
        <v>1</v>
      </c>
      <c r="G577" s="130">
        <v>1</v>
      </c>
      <c r="H577" s="130">
        <v>36850</v>
      </c>
      <c r="I577" s="131">
        <f t="shared" si="579"/>
        <v>0.1111111111111111</v>
      </c>
      <c r="J577" s="131">
        <f t="shared" si="530"/>
        <v>1</v>
      </c>
      <c r="K577" s="156">
        <f t="shared" si="531"/>
        <v>36850</v>
      </c>
      <c r="L577" s="536"/>
      <c r="M577" s="226" t="s">
        <v>124</v>
      </c>
      <c r="N577" s="121">
        <v>3</v>
      </c>
      <c r="O577" s="130">
        <v>1</v>
      </c>
      <c r="P577" s="130">
        <v>24790</v>
      </c>
      <c r="Q577" s="131">
        <f t="shared" si="580"/>
        <v>6.25E-2</v>
      </c>
      <c r="R577" s="131">
        <f t="shared" si="532"/>
        <v>0.33333333333333331</v>
      </c>
      <c r="S577" s="125">
        <f t="shared" si="533"/>
        <v>24790</v>
      </c>
      <c r="T577" s="536"/>
      <c r="U577" s="226" t="s">
        <v>124</v>
      </c>
      <c r="V577" s="121">
        <v>528</v>
      </c>
      <c r="W577" s="130">
        <v>382</v>
      </c>
      <c r="X577" s="130">
        <v>33338440</v>
      </c>
      <c r="Y577" s="131">
        <f t="shared" si="581"/>
        <v>4.6140838265491001E-2</v>
      </c>
      <c r="Z577" s="131">
        <f t="shared" si="534"/>
        <v>0.72348484848484851</v>
      </c>
      <c r="AA577" s="130">
        <f t="shared" si="535"/>
        <v>87273.403141361254</v>
      </c>
      <c r="AB577" s="536"/>
      <c r="AC577" s="226" t="s">
        <v>124</v>
      </c>
      <c r="AD577" s="121">
        <v>692</v>
      </c>
      <c r="AE577" s="130">
        <v>512</v>
      </c>
      <c r="AF577" s="130">
        <v>42050830</v>
      </c>
      <c r="AG577" s="131">
        <f t="shared" si="582"/>
        <v>7.3048937080895993E-2</v>
      </c>
      <c r="AH577" s="131">
        <f t="shared" si="536"/>
        <v>0.73988439306358378</v>
      </c>
      <c r="AI577" s="125">
        <f t="shared" si="537"/>
        <v>82130.52734375</v>
      </c>
      <c r="AJ577" s="536"/>
      <c r="AK577" s="226" t="s">
        <v>124</v>
      </c>
      <c r="AL577" s="121">
        <v>561</v>
      </c>
      <c r="AM577" s="130">
        <v>376</v>
      </c>
      <c r="AN577" s="130">
        <v>32002880</v>
      </c>
      <c r="AO577" s="131">
        <f t="shared" si="583"/>
        <v>8.8035588855069069E-2</v>
      </c>
      <c r="AP577" s="131">
        <f t="shared" si="538"/>
        <v>0.67023172905525852</v>
      </c>
      <c r="AQ577" s="125">
        <f t="shared" si="539"/>
        <v>85114.042553191495</v>
      </c>
      <c r="AR577" s="536"/>
      <c r="AS577" s="226" t="s">
        <v>124</v>
      </c>
      <c r="AT577" s="121">
        <v>363</v>
      </c>
      <c r="AU577" s="130">
        <v>215</v>
      </c>
      <c r="AV577" s="130">
        <v>19342820</v>
      </c>
      <c r="AW577" s="131">
        <f t="shared" si="584"/>
        <v>9.384548232213008E-2</v>
      </c>
      <c r="AX577" s="131">
        <f t="shared" si="540"/>
        <v>0.59228650137741046</v>
      </c>
      <c r="AY577" s="130">
        <f t="shared" si="541"/>
        <v>89966.604651162794</v>
      </c>
      <c r="AZ577" s="536"/>
      <c r="BA577" s="226" t="s">
        <v>124</v>
      </c>
      <c r="BB577" s="121">
        <v>161</v>
      </c>
      <c r="BC577" s="130">
        <v>86</v>
      </c>
      <c r="BD577" s="130">
        <v>7648810</v>
      </c>
      <c r="BE577" s="131">
        <f t="shared" si="585"/>
        <v>8.2931533269045329E-2</v>
      </c>
      <c r="BF577" s="131">
        <f t="shared" si="542"/>
        <v>0.53416149068322982</v>
      </c>
      <c r="BG577" s="156">
        <f t="shared" si="543"/>
        <v>88939.651162790702</v>
      </c>
      <c r="BH577" s="536"/>
      <c r="BI577" s="226" t="s">
        <v>124</v>
      </c>
      <c r="BJ577" s="121">
        <f t="shared" si="544"/>
        <v>2309</v>
      </c>
      <c r="BK577" s="130">
        <f t="shared" si="528"/>
        <v>1573</v>
      </c>
      <c r="BL577" s="130">
        <f t="shared" si="529"/>
        <v>134445420</v>
      </c>
      <c r="BM577" s="131">
        <f t="shared" si="586"/>
        <v>6.8653980446927373E-2</v>
      </c>
      <c r="BN577" s="131">
        <f t="shared" si="545"/>
        <v>0.68124729320051969</v>
      </c>
      <c r="BO577" s="130">
        <f t="shared" si="546"/>
        <v>85470.705657978382</v>
      </c>
      <c r="BP577" s="182"/>
    </row>
    <row r="578" spans="2:68" s="75" customFormat="1">
      <c r="B578" s="546"/>
      <c r="C578" s="549"/>
      <c r="D578" s="536"/>
      <c r="E578" s="223" t="s">
        <v>117</v>
      </c>
      <c r="F578" s="121">
        <v>1</v>
      </c>
      <c r="G578" s="130">
        <v>1</v>
      </c>
      <c r="H578" s="130">
        <v>16870</v>
      </c>
      <c r="I578" s="131">
        <f t="shared" si="579"/>
        <v>0.1111111111111111</v>
      </c>
      <c r="J578" s="131">
        <f t="shared" si="530"/>
        <v>1</v>
      </c>
      <c r="K578" s="156">
        <f t="shared" si="531"/>
        <v>16870</v>
      </c>
      <c r="L578" s="536"/>
      <c r="M578" s="227" t="s">
        <v>117</v>
      </c>
      <c r="N578" s="121">
        <v>2</v>
      </c>
      <c r="O578" s="130">
        <v>1</v>
      </c>
      <c r="P578" s="130">
        <v>231450</v>
      </c>
      <c r="Q578" s="131">
        <f t="shared" si="580"/>
        <v>6.25E-2</v>
      </c>
      <c r="R578" s="131">
        <f t="shared" si="532"/>
        <v>0.5</v>
      </c>
      <c r="S578" s="125">
        <f t="shared" si="533"/>
        <v>231450</v>
      </c>
      <c r="T578" s="536"/>
      <c r="U578" s="227" t="s">
        <v>117</v>
      </c>
      <c r="V578" s="121">
        <v>905</v>
      </c>
      <c r="W578" s="130">
        <v>580</v>
      </c>
      <c r="X578" s="130">
        <v>32765390</v>
      </c>
      <c r="Y578" s="131">
        <f t="shared" si="581"/>
        <v>7.0056770141321417E-2</v>
      </c>
      <c r="Z578" s="131">
        <f t="shared" si="534"/>
        <v>0.64088397790055252</v>
      </c>
      <c r="AA578" s="130">
        <f t="shared" si="535"/>
        <v>56492.051724137928</v>
      </c>
      <c r="AB578" s="536"/>
      <c r="AC578" s="227" t="s">
        <v>117</v>
      </c>
      <c r="AD578" s="121">
        <v>481</v>
      </c>
      <c r="AE578" s="130">
        <v>345</v>
      </c>
      <c r="AF578" s="130">
        <v>26092540</v>
      </c>
      <c r="AG578" s="131">
        <f t="shared" si="582"/>
        <v>4.9222428306463117E-2</v>
      </c>
      <c r="AH578" s="131">
        <f t="shared" si="536"/>
        <v>0.71725571725571724</v>
      </c>
      <c r="AI578" s="125">
        <f t="shared" si="537"/>
        <v>75630.55072463768</v>
      </c>
      <c r="AJ578" s="536"/>
      <c r="AK578" s="227" t="s">
        <v>117</v>
      </c>
      <c r="AL578" s="121">
        <v>231</v>
      </c>
      <c r="AM578" s="130">
        <v>125</v>
      </c>
      <c r="AN578" s="130">
        <v>9136510</v>
      </c>
      <c r="AO578" s="131">
        <f t="shared" si="583"/>
        <v>2.9267150550222429E-2</v>
      </c>
      <c r="AP578" s="131">
        <f t="shared" si="538"/>
        <v>0.54112554112554112</v>
      </c>
      <c r="AQ578" s="125">
        <f t="shared" si="539"/>
        <v>73092.08</v>
      </c>
      <c r="AR578" s="536"/>
      <c r="AS578" s="227" t="s">
        <v>117</v>
      </c>
      <c r="AT578" s="121">
        <v>133</v>
      </c>
      <c r="AU578" s="130">
        <v>67</v>
      </c>
      <c r="AV578" s="130">
        <v>8407480</v>
      </c>
      <c r="AW578" s="131">
        <f t="shared" si="584"/>
        <v>2.9244871235268442E-2</v>
      </c>
      <c r="AX578" s="131">
        <f t="shared" si="540"/>
        <v>0.50375939849624063</v>
      </c>
      <c r="AY578" s="130">
        <f t="shared" si="541"/>
        <v>125484.77611940299</v>
      </c>
      <c r="AZ578" s="536"/>
      <c r="BA578" s="227" t="s">
        <v>117</v>
      </c>
      <c r="BB578" s="121">
        <v>70</v>
      </c>
      <c r="BC578" s="130">
        <v>34</v>
      </c>
      <c r="BD578" s="130">
        <v>3502260</v>
      </c>
      <c r="BE578" s="131">
        <f t="shared" si="585"/>
        <v>3.2786885245901641E-2</v>
      </c>
      <c r="BF578" s="131">
        <f t="shared" si="542"/>
        <v>0.48571428571428571</v>
      </c>
      <c r="BG578" s="156">
        <f t="shared" si="543"/>
        <v>103007.64705882352</v>
      </c>
      <c r="BH578" s="536"/>
      <c r="BI578" s="227" t="s">
        <v>117</v>
      </c>
      <c r="BJ578" s="121">
        <f t="shared" si="544"/>
        <v>1823</v>
      </c>
      <c r="BK578" s="130">
        <f t="shared" si="528"/>
        <v>1153</v>
      </c>
      <c r="BL578" s="130">
        <f t="shared" si="529"/>
        <v>80152500</v>
      </c>
      <c r="BM578" s="131">
        <f t="shared" si="586"/>
        <v>5.0322974860335198E-2</v>
      </c>
      <c r="BN578" s="131">
        <f t="shared" si="545"/>
        <v>0.63247394404827206</v>
      </c>
      <c r="BO578" s="130">
        <f t="shared" si="546"/>
        <v>69516.478751084127</v>
      </c>
      <c r="BP578" s="182"/>
    </row>
    <row r="579" spans="2:68" s="75" customFormat="1">
      <c r="B579" s="546">
        <v>53</v>
      </c>
      <c r="C579" s="548" t="s">
        <v>19</v>
      </c>
      <c r="D579" s="540">
        <f>BS60</f>
        <v>15</v>
      </c>
      <c r="E579" s="224" t="s">
        <v>104</v>
      </c>
      <c r="F579" s="120">
        <v>9</v>
      </c>
      <c r="G579" s="128">
        <v>8</v>
      </c>
      <c r="H579" s="128">
        <v>785310</v>
      </c>
      <c r="I579" s="129">
        <f>IFERROR(G579/$D$579,"-")</f>
        <v>0.53333333333333333</v>
      </c>
      <c r="J579" s="129">
        <f t="shared" si="530"/>
        <v>0.88888888888888884</v>
      </c>
      <c r="K579" s="155">
        <f t="shared" si="531"/>
        <v>98163.75</v>
      </c>
      <c r="L579" s="540">
        <f>BT60</f>
        <v>65</v>
      </c>
      <c r="M579" s="224" t="s">
        <v>104</v>
      </c>
      <c r="N579" s="120">
        <v>29</v>
      </c>
      <c r="O579" s="128">
        <v>20</v>
      </c>
      <c r="P579" s="128">
        <v>1608870</v>
      </c>
      <c r="Q579" s="129">
        <f>IFERROR(O579/$L$579,"-")</f>
        <v>0.30769230769230771</v>
      </c>
      <c r="R579" s="129">
        <f t="shared" si="532"/>
        <v>0.68965517241379315</v>
      </c>
      <c r="S579" s="124">
        <f t="shared" si="533"/>
        <v>80443.5</v>
      </c>
      <c r="T579" s="540">
        <f>BU60</f>
        <v>4664</v>
      </c>
      <c r="U579" s="224" t="s">
        <v>104</v>
      </c>
      <c r="V579" s="120">
        <v>2258</v>
      </c>
      <c r="W579" s="128">
        <v>1325</v>
      </c>
      <c r="X579" s="128">
        <v>89147870</v>
      </c>
      <c r="Y579" s="129">
        <f>IFERROR(W579/$T$579,"-")</f>
        <v>0.28409090909090912</v>
      </c>
      <c r="Z579" s="129">
        <f t="shared" si="534"/>
        <v>0.58680248007085922</v>
      </c>
      <c r="AA579" s="128">
        <f t="shared" si="535"/>
        <v>67281.41132075472</v>
      </c>
      <c r="AB579" s="540">
        <f>BV60</f>
        <v>3987</v>
      </c>
      <c r="AC579" s="224" t="s">
        <v>104</v>
      </c>
      <c r="AD579" s="120">
        <v>2207</v>
      </c>
      <c r="AE579" s="128">
        <v>1234</v>
      </c>
      <c r="AF579" s="128">
        <v>92693870</v>
      </c>
      <c r="AG579" s="129">
        <f>IFERROR(AE579/$AB$579,"-")</f>
        <v>0.30950589415600704</v>
      </c>
      <c r="AH579" s="129">
        <f t="shared" si="536"/>
        <v>0.55913004077933848</v>
      </c>
      <c r="AI579" s="124">
        <f t="shared" si="537"/>
        <v>75116.58833063209</v>
      </c>
      <c r="AJ579" s="540">
        <f>BW60</f>
        <v>2409</v>
      </c>
      <c r="AK579" s="224" t="s">
        <v>104</v>
      </c>
      <c r="AL579" s="120">
        <v>1285</v>
      </c>
      <c r="AM579" s="128">
        <v>695</v>
      </c>
      <c r="AN579" s="128">
        <v>53248700</v>
      </c>
      <c r="AO579" s="129">
        <f>IFERROR(AM579/$AJ$579,"-")</f>
        <v>0.28850145288501455</v>
      </c>
      <c r="AP579" s="129">
        <f t="shared" si="538"/>
        <v>0.54085603112840464</v>
      </c>
      <c r="AQ579" s="124">
        <f t="shared" si="539"/>
        <v>76616.834532374094</v>
      </c>
      <c r="AR579" s="540">
        <f>BX60</f>
        <v>1185</v>
      </c>
      <c r="AS579" s="224" t="s">
        <v>104</v>
      </c>
      <c r="AT579" s="120">
        <v>537</v>
      </c>
      <c r="AU579" s="128">
        <v>256</v>
      </c>
      <c r="AV579" s="128">
        <v>19508420</v>
      </c>
      <c r="AW579" s="129">
        <f>IFERROR(AU579/$AR$579,"-")</f>
        <v>0.21603375527426161</v>
      </c>
      <c r="AX579" s="129">
        <f t="shared" si="540"/>
        <v>0.47672253258845437</v>
      </c>
      <c r="AY579" s="128">
        <f t="shared" si="541"/>
        <v>76204.765625</v>
      </c>
      <c r="AZ579" s="540">
        <f>BY60</f>
        <v>469</v>
      </c>
      <c r="BA579" s="224" t="s">
        <v>104</v>
      </c>
      <c r="BB579" s="120">
        <v>137</v>
      </c>
      <c r="BC579" s="128">
        <v>60</v>
      </c>
      <c r="BD579" s="128">
        <v>4864700</v>
      </c>
      <c r="BE579" s="129">
        <f>IFERROR(BC579/$AZ$579,"-")</f>
        <v>0.1279317697228145</v>
      </c>
      <c r="BF579" s="129">
        <f t="shared" si="542"/>
        <v>0.43795620437956206</v>
      </c>
      <c r="BG579" s="155">
        <f t="shared" si="543"/>
        <v>81078.333333333328</v>
      </c>
      <c r="BH579" s="540">
        <f>BZ60</f>
        <v>12794</v>
      </c>
      <c r="BI579" s="224" t="s">
        <v>104</v>
      </c>
      <c r="BJ579" s="120">
        <f t="shared" si="544"/>
        <v>6462</v>
      </c>
      <c r="BK579" s="128">
        <f t="shared" si="528"/>
        <v>3598</v>
      </c>
      <c r="BL579" s="128">
        <f t="shared" si="529"/>
        <v>261857740</v>
      </c>
      <c r="BM579" s="129">
        <f>IFERROR(BK579/$BH$579,"-")</f>
        <v>0.28122557448804125</v>
      </c>
      <c r="BN579" s="129">
        <f t="shared" si="545"/>
        <v>0.55679356236459299</v>
      </c>
      <c r="BO579" s="128">
        <f t="shared" si="546"/>
        <v>72778.693718732626</v>
      </c>
      <c r="BP579" s="182"/>
    </row>
    <row r="580" spans="2:68" s="75" customFormat="1">
      <c r="B580" s="546"/>
      <c r="C580" s="549"/>
      <c r="D580" s="536"/>
      <c r="E580" s="225" t="s">
        <v>136</v>
      </c>
      <c r="F580" s="121">
        <v>4</v>
      </c>
      <c r="G580" s="130">
        <v>4</v>
      </c>
      <c r="H580" s="130">
        <v>198960</v>
      </c>
      <c r="I580" s="131">
        <f t="shared" ref="I580:I589" si="587">IFERROR(G580/$D$579,"-")</f>
        <v>0.26666666666666666</v>
      </c>
      <c r="J580" s="131">
        <f t="shared" si="530"/>
        <v>1</v>
      </c>
      <c r="K580" s="156">
        <f t="shared" si="531"/>
        <v>49740</v>
      </c>
      <c r="L580" s="536"/>
      <c r="M580" s="225" t="s">
        <v>136</v>
      </c>
      <c r="N580" s="121">
        <v>22</v>
      </c>
      <c r="O580" s="130">
        <v>12</v>
      </c>
      <c r="P580" s="130">
        <v>866290</v>
      </c>
      <c r="Q580" s="131">
        <f t="shared" ref="Q580:Q589" si="588">IFERROR(O580/$L$579,"-")</f>
        <v>0.18461538461538463</v>
      </c>
      <c r="R580" s="131">
        <f t="shared" si="532"/>
        <v>0.54545454545454541</v>
      </c>
      <c r="S580" s="125">
        <f t="shared" si="533"/>
        <v>72190.833333333328</v>
      </c>
      <c r="T580" s="536"/>
      <c r="U580" s="225" t="s">
        <v>136</v>
      </c>
      <c r="V580" s="121">
        <v>2022</v>
      </c>
      <c r="W580" s="130">
        <v>1217</v>
      </c>
      <c r="X580" s="130">
        <v>80426300</v>
      </c>
      <c r="Y580" s="131">
        <f t="shared" ref="Y580:Y589" si="589">IFERROR(W580/$T$579,"-")</f>
        <v>0.26093481989708406</v>
      </c>
      <c r="Z580" s="131">
        <f t="shared" si="534"/>
        <v>0.60187932739861527</v>
      </c>
      <c r="AA580" s="130">
        <f t="shared" si="535"/>
        <v>66085.702547247332</v>
      </c>
      <c r="AB580" s="536"/>
      <c r="AC580" s="225" t="s">
        <v>136</v>
      </c>
      <c r="AD580" s="121">
        <v>1788</v>
      </c>
      <c r="AE580" s="130">
        <v>1041</v>
      </c>
      <c r="AF580" s="130">
        <v>75134510</v>
      </c>
      <c r="AG580" s="131">
        <f t="shared" ref="AG580:AG589" si="590">IFERROR(AE580/$AB$579,"-")</f>
        <v>0.26109857035364936</v>
      </c>
      <c r="AH580" s="131">
        <f t="shared" si="536"/>
        <v>0.58221476510067116</v>
      </c>
      <c r="AI580" s="125">
        <f t="shared" si="537"/>
        <v>72175.321805955813</v>
      </c>
      <c r="AJ580" s="536"/>
      <c r="AK580" s="225" t="s">
        <v>136</v>
      </c>
      <c r="AL580" s="121">
        <v>923</v>
      </c>
      <c r="AM580" s="130">
        <v>524</v>
      </c>
      <c r="AN580" s="130">
        <v>37879800</v>
      </c>
      <c r="AO580" s="131">
        <f t="shared" ref="AO580:AO589" si="591">IFERROR(AM580/$AJ$579,"-")</f>
        <v>0.21751764217517641</v>
      </c>
      <c r="AP580" s="131">
        <f t="shared" si="538"/>
        <v>0.56771397616468045</v>
      </c>
      <c r="AQ580" s="125">
        <f t="shared" si="539"/>
        <v>72289.694656488544</v>
      </c>
      <c r="AR580" s="536"/>
      <c r="AS580" s="225" t="s">
        <v>136</v>
      </c>
      <c r="AT580" s="121">
        <v>381</v>
      </c>
      <c r="AU580" s="130">
        <v>185</v>
      </c>
      <c r="AV580" s="130">
        <v>14905250</v>
      </c>
      <c r="AW580" s="131">
        <f t="shared" ref="AW580:AW589" si="592">IFERROR(AU580/$AR$579,"-")</f>
        <v>0.15611814345991562</v>
      </c>
      <c r="AX580" s="131">
        <f t="shared" si="540"/>
        <v>0.48556430446194226</v>
      </c>
      <c r="AY580" s="130">
        <f t="shared" si="541"/>
        <v>80568.91891891892</v>
      </c>
      <c r="AZ580" s="536"/>
      <c r="BA580" s="225" t="s">
        <v>136</v>
      </c>
      <c r="BB580" s="121">
        <v>82</v>
      </c>
      <c r="BC580" s="130">
        <v>31</v>
      </c>
      <c r="BD580" s="130">
        <v>3033320</v>
      </c>
      <c r="BE580" s="131">
        <f t="shared" ref="BE580:BE589" si="593">IFERROR(BC580/$AZ$579,"-")</f>
        <v>6.6098081023454158E-2</v>
      </c>
      <c r="BF580" s="131">
        <f t="shared" si="542"/>
        <v>0.37804878048780488</v>
      </c>
      <c r="BG580" s="156">
        <f t="shared" si="543"/>
        <v>97849.032258064515</v>
      </c>
      <c r="BH580" s="536"/>
      <c r="BI580" s="225" t="s">
        <v>136</v>
      </c>
      <c r="BJ580" s="121">
        <f t="shared" si="544"/>
        <v>5222</v>
      </c>
      <c r="BK580" s="130">
        <f t="shared" si="528"/>
        <v>3014</v>
      </c>
      <c r="BL580" s="130">
        <f t="shared" si="529"/>
        <v>212444430</v>
      </c>
      <c r="BM580" s="131">
        <f t="shared" ref="BM580:BM589" si="594">IFERROR(BK580/$BH$579,"-")</f>
        <v>0.23557917773956541</v>
      </c>
      <c r="BN580" s="131">
        <f t="shared" si="545"/>
        <v>0.57717349674454232</v>
      </c>
      <c r="BO580" s="130">
        <f t="shared" si="546"/>
        <v>70485.875912408752</v>
      </c>
      <c r="BP580" s="182"/>
    </row>
    <row r="581" spans="2:68" s="75" customFormat="1">
      <c r="B581" s="546"/>
      <c r="C581" s="549"/>
      <c r="D581" s="536"/>
      <c r="E581" s="226" t="s">
        <v>103</v>
      </c>
      <c r="F581" s="121">
        <v>12</v>
      </c>
      <c r="G581" s="130">
        <v>9</v>
      </c>
      <c r="H581" s="130">
        <v>845890</v>
      </c>
      <c r="I581" s="131">
        <f t="shared" si="587"/>
        <v>0.6</v>
      </c>
      <c r="J581" s="131">
        <f t="shared" si="530"/>
        <v>0.75</v>
      </c>
      <c r="K581" s="156">
        <f t="shared" si="531"/>
        <v>93987.777777777781</v>
      </c>
      <c r="L581" s="536"/>
      <c r="M581" s="226" t="s">
        <v>103</v>
      </c>
      <c r="N581" s="121">
        <v>40</v>
      </c>
      <c r="O581" s="130">
        <v>26</v>
      </c>
      <c r="P581" s="130">
        <v>2193460</v>
      </c>
      <c r="Q581" s="131">
        <f t="shared" si="588"/>
        <v>0.4</v>
      </c>
      <c r="R581" s="131">
        <f t="shared" si="532"/>
        <v>0.65</v>
      </c>
      <c r="S581" s="125">
        <f t="shared" si="533"/>
        <v>84363.846153846156</v>
      </c>
      <c r="T581" s="536"/>
      <c r="U581" s="226" t="s">
        <v>103</v>
      </c>
      <c r="V581" s="121">
        <v>2906</v>
      </c>
      <c r="W581" s="130">
        <v>1665</v>
      </c>
      <c r="X581" s="130">
        <v>109114990</v>
      </c>
      <c r="Y581" s="131">
        <f t="shared" si="589"/>
        <v>0.35698970840480276</v>
      </c>
      <c r="Z581" s="131">
        <f t="shared" si="534"/>
        <v>0.57295251204404685</v>
      </c>
      <c r="AA581" s="130">
        <f t="shared" si="535"/>
        <v>65534.528528528528</v>
      </c>
      <c r="AB581" s="536"/>
      <c r="AC581" s="226" t="s">
        <v>103</v>
      </c>
      <c r="AD581" s="121">
        <v>2736</v>
      </c>
      <c r="AE581" s="130">
        <v>1567</v>
      </c>
      <c r="AF581" s="130">
        <v>118070140</v>
      </c>
      <c r="AG581" s="131">
        <f t="shared" si="590"/>
        <v>0.39302733885126662</v>
      </c>
      <c r="AH581" s="131">
        <f t="shared" si="536"/>
        <v>0.57273391812865493</v>
      </c>
      <c r="AI581" s="125">
        <f t="shared" si="537"/>
        <v>75347.887683471607</v>
      </c>
      <c r="AJ581" s="536"/>
      <c r="AK581" s="226" t="s">
        <v>103</v>
      </c>
      <c r="AL581" s="121">
        <v>1665</v>
      </c>
      <c r="AM581" s="130">
        <v>887</v>
      </c>
      <c r="AN581" s="130">
        <v>71848880</v>
      </c>
      <c r="AO581" s="131">
        <f t="shared" si="591"/>
        <v>0.36820257368202575</v>
      </c>
      <c r="AP581" s="131">
        <f t="shared" si="538"/>
        <v>0.53273273273273269</v>
      </c>
      <c r="AQ581" s="125">
        <f t="shared" si="539"/>
        <v>81002.119503945883</v>
      </c>
      <c r="AR581" s="536"/>
      <c r="AS581" s="226" t="s">
        <v>103</v>
      </c>
      <c r="AT581" s="121">
        <v>767</v>
      </c>
      <c r="AU581" s="130">
        <v>380</v>
      </c>
      <c r="AV581" s="130">
        <v>32093480</v>
      </c>
      <c r="AW581" s="131">
        <f t="shared" si="592"/>
        <v>0.32067510548523209</v>
      </c>
      <c r="AX581" s="131">
        <f t="shared" si="540"/>
        <v>0.49543676662320729</v>
      </c>
      <c r="AY581" s="130">
        <f t="shared" si="541"/>
        <v>84456.526315789481</v>
      </c>
      <c r="AZ581" s="536"/>
      <c r="BA581" s="226" t="s">
        <v>103</v>
      </c>
      <c r="BB581" s="121">
        <v>235</v>
      </c>
      <c r="BC581" s="130">
        <v>117</v>
      </c>
      <c r="BD581" s="130">
        <v>10668710</v>
      </c>
      <c r="BE581" s="131">
        <f t="shared" si="593"/>
        <v>0.24946695095948826</v>
      </c>
      <c r="BF581" s="131">
        <f t="shared" si="542"/>
        <v>0.49787234042553191</v>
      </c>
      <c r="BG581" s="156">
        <f t="shared" si="543"/>
        <v>91185.555555555562</v>
      </c>
      <c r="BH581" s="536"/>
      <c r="BI581" s="226" t="s">
        <v>103</v>
      </c>
      <c r="BJ581" s="121">
        <f t="shared" si="544"/>
        <v>8361</v>
      </c>
      <c r="BK581" s="130">
        <f t="shared" si="528"/>
        <v>4651</v>
      </c>
      <c r="BL581" s="130">
        <f t="shared" si="529"/>
        <v>344835550</v>
      </c>
      <c r="BM581" s="131">
        <f t="shared" si="594"/>
        <v>0.36352977958418009</v>
      </c>
      <c r="BN581" s="131">
        <f t="shared" si="545"/>
        <v>0.55627317306542279</v>
      </c>
      <c r="BO581" s="130">
        <f t="shared" si="546"/>
        <v>74142.238228337985</v>
      </c>
      <c r="BP581" s="182"/>
    </row>
    <row r="582" spans="2:68" s="75" customFormat="1">
      <c r="B582" s="546"/>
      <c r="C582" s="549"/>
      <c r="D582" s="536"/>
      <c r="E582" s="226" t="s">
        <v>106</v>
      </c>
      <c r="F582" s="121">
        <v>5</v>
      </c>
      <c r="G582" s="130">
        <v>5</v>
      </c>
      <c r="H582" s="130">
        <v>396370</v>
      </c>
      <c r="I582" s="131">
        <f t="shared" si="587"/>
        <v>0.33333333333333331</v>
      </c>
      <c r="J582" s="131">
        <f t="shared" si="530"/>
        <v>1</v>
      </c>
      <c r="K582" s="156">
        <f t="shared" si="531"/>
        <v>79274</v>
      </c>
      <c r="L582" s="536"/>
      <c r="M582" s="226" t="s">
        <v>106</v>
      </c>
      <c r="N582" s="121">
        <v>16</v>
      </c>
      <c r="O582" s="130">
        <v>11</v>
      </c>
      <c r="P582" s="130">
        <v>1533030</v>
      </c>
      <c r="Q582" s="131">
        <f t="shared" si="588"/>
        <v>0.16923076923076924</v>
      </c>
      <c r="R582" s="131">
        <f t="shared" si="532"/>
        <v>0.6875</v>
      </c>
      <c r="S582" s="125">
        <f t="shared" si="533"/>
        <v>139366.36363636365</v>
      </c>
      <c r="T582" s="536"/>
      <c r="U582" s="226" t="s">
        <v>106</v>
      </c>
      <c r="V582" s="121">
        <v>846</v>
      </c>
      <c r="W582" s="130">
        <v>487</v>
      </c>
      <c r="X582" s="130">
        <v>32867700</v>
      </c>
      <c r="Y582" s="131">
        <f t="shared" si="589"/>
        <v>0.10441680960548885</v>
      </c>
      <c r="Z582" s="131">
        <f t="shared" si="534"/>
        <v>0.57565011820330969</v>
      </c>
      <c r="AA582" s="130">
        <f t="shared" si="535"/>
        <v>67490.14373716632</v>
      </c>
      <c r="AB582" s="536"/>
      <c r="AC582" s="226" t="s">
        <v>106</v>
      </c>
      <c r="AD582" s="121">
        <v>939</v>
      </c>
      <c r="AE582" s="130">
        <v>523</v>
      </c>
      <c r="AF582" s="130">
        <v>36140010</v>
      </c>
      <c r="AG582" s="131">
        <f t="shared" si="590"/>
        <v>0.13117632304991222</v>
      </c>
      <c r="AH582" s="131">
        <f t="shared" si="536"/>
        <v>0.55697550585729505</v>
      </c>
      <c r="AI582" s="125">
        <f t="shared" si="537"/>
        <v>69101.357552581263</v>
      </c>
      <c r="AJ582" s="536"/>
      <c r="AK582" s="226" t="s">
        <v>106</v>
      </c>
      <c r="AL582" s="121">
        <v>622</v>
      </c>
      <c r="AM582" s="130">
        <v>332</v>
      </c>
      <c r="AN582" s="130">
        <v>24343970</v>
      </c>
      <c r="AO582" s="131">
        <f t="shared" si="591"/>
        <v>0.13781652137816522</v>
      </c>
      <c r="AP582" s="131">
        <f t="shared" si="538"/>
        <v>0.5337620578778135</v>
      </c>
      <c r="AQ582" s="125">
        <f t="shared" si="539"/>
        <v>73325.210843373497</v>
      </c>
      <c r="AR582" s="536"/>
      <c r="AS582" s="226" t="s">
        <v>106</v>
      </c>
      <c r="AT582" s="121">
        <v>313</v>
      </c>
      <c r="AU582" s="130">
        <v>145</v>
      </c>
      <c r="AV582" s="130">
        <v>12542400</v>
      </c>
      <c r="AW582" s="131">
        <f t="shared" si="592"/>
        <v>0.12236286919831224</v>
      </c>
      <c r="AX582" s="131">
        <f t="shared" si="540"/>
        <v>0.46325878594249204</v>
      </c>
      <c r="AY582" s="130">
        <f t="shared" si="541"/>
        <v>86499.31034482758</v>
      </c>
      <c r="AZ582" s="536"/>
      <c r="BA582" s="226" t="s">
        <v>106</v>
      </c>
      <c r="BB582" s="121">
        <v>86</v>
      </c>
      <c r="BC582" s="130">
        <v>44</v>
      </c>
      <c r="BD582" s="130">
        <v>3721360</v>
      </c>
      <c r="BE582" s="131">
        <f t="shared" si="593"/>
        <v>9.3816631130063971E-2</v>
      </c>
      <c r="BF582" s="131">
        <f t="shared" si="542"/>
        <v>0.51162790697674421</v>
      </c>
      <c r="BG582" s="156">
        <f t="shared" si="543"/>
        <v>84576.363636363632</v>
      </c>
      <c r="BH582" s="536"/>
      <c r="BI582" s="226" t="s">
        <v>106</v>
      </c>
      <c r="BJ582" s="121">
        <f t="shared" si="544"/>
        <v>2827</v>
      </c>
      <c r="BK582" s="130">
        <f t="shared" si="528"/>
        <v>1547</v>
      </c>
      <c r="BL582" s="130">
        <f t="shared" si="529"/>
        <v>111544840</v>
      </c>
      <c r="BM582" s="131">
        <f t="shared" si="594"/>
        <v>0.12091605440050024</v>
      </c>
      <c r="BN582" s="131">
        <f t="shared" si="545"/>
        <v>0.54722320481075348</v>
      </c>
      <c r="BO582" s="130">
        <f t="shared" si="546"/>
        <v>72103.968972204268</v>
      </c>
      <c r="BP582" s="182"/>
    </row>
    <row r="583" spans="2:68" s="75" customFormat="1">
      <c r="B583" s="546"/>
      <c r="C583" s="549"/>
      <c r="D583" s="536"/>
      <c r="E583" s="226" t="s">
        <v>119</v>
      </c>
      <c r="F583" s="121">
        <v>8</v>
      </c>
      <c r="G583" s="130">
        <v>7</v>
      </c>
      <c r="H583" s="130">
        <v>463340</v>
      </c>
      <c r="I583" s="131">
        <f t="shared" si="587"/>
        <v>0.46666666666666667</v>
      </c>
      <c r="J583" s="131">
        <f t="shared" si="530"/>
        <v>0.875</v>
      </c>
      <c r="K583" s="156">
        <f t="shared" si="531"/>
        <v>66191.428571428565</v>
      </c>
      <c r="L583" s="536"/>
      <c r="M583" s="226" t="s">
        <v>119</v>
      </c>
      <c r="N583" s="121">
        <v>25</v>
      </c>
      <c r="O583" s="130">
        <v>19</v>
      </c>
      <c r="P583" s="130">
        <v>2183420</v>
      </c>
      <c r="Q583" s="131">
        <f t="shared" si="588"/>
        <v>0.29230769230769232</v>
      </c>
      <c r="R583" s="131">
        <f t="shared" si="532"/>
        <v>0.76</v>
      </c>
      <c r="S583" s="125">
        <f t="shared" si="533"/>
        <v>114916.84210526316</v>
      </c>
      <c r="T583" s="536"/>
      <c r="U583" s="226" t="s">
        <v>119</v>
      </c>
      <c r="V583" s="121">
        <v>900</v>
      </c>
      <c r="W583" s="130">
        <v>496</v>
      </c>
      <c r="X583" s="130">
        <v>32345460</v>
      </c>
      <c r="Y583" s="131">
        <f t="shared" si="589"/>
        <v>0.10634648370497427</v>
      </c>
      <c r="Z583" s="131">
        <f t="shared" si="534"/>
        <v>0.55111111111111111</v>
      </c>
      <c r="AA583" s="130">
        <f t="shared" si="535"/>
        <v>65212.620967741932</v>
      </c>
      <c r="AB583" s="536"/>
      <c r="AC583" s="226" t="s">
        <v>119</v>
      </c>
      <c r="AD583" s="121">
        <v>1108</v>
      </c>
      <c r="AE583" s="130">
        <v>630</v>
      </c>
      <c r="AF583" s="130">
        <v>49369470</v>
      </c>
      <c r="AG583" s="131">
        <f t="shared" si="590"/>
        <v>0.1580135440180587</v>
      </c>
      <c r="AH583" s="131">
        <f t="shared" si="536"/>
        <v>0.56859205776173283</v>
      </c>
      <c r="AI583" s="125">
        <f t="shared" si="537"/>
        <v>78364.238095238092</v>
      </c>
      <c r="AJ583" s="536"/>
      <c r="AK583" s="226" t="s">
        <v>119</v>
      </c>
      <c r="AL583" s="121">
        <v>675</v>
      </c>
      <c r="AM583" s="130">
        <v>384</v>
      </c>
      <c r="AN583" s="130">
        <v>31770940</v>
      </c>
      <c r="AO583" s="131">
        <f t="shared" si="591"/>
        <v>0.15940224159402241</v>
      </c>
      <c r="AP583" s="131">
        <f t="shared" si="538"/>
        <v>0.56888888888888889</v>
      </c>
      <c r="AQ583" s="125">
        <f t="shared" si="539"/>
        <v>82736.822916666672</v>
      </c>
      <c r="AR583" s="536"/>
      <c r="AS583" s="226" t="s">
        <v>119</v>
      </c>
      <c r="AT583" s="121">
        <v>317</v>
      </c>
      <c r="AU583" s="130">
        <v>159</v>
      </c>
      <c r="AV583" s="130">
        <v>12823800</v>
      </c>
      <c r="AW583" s="131">
        <f t="shared" si="592"/>
        <v>0.13417721518987341</v>
      </c>
      <c r="AX583" s="131">
        <f t="shared" si="540"/>
        <v>0.50157728706624605</v>
      </c>
      <c r="AY583" s="130">
        <f t="shared" si="541"/>
        <v>80652.830188679247</v>
      </c>
      <c r="AZ583" s="536"/>
      <c r="BA583" s="226" t="s">
        <v>119</v>
      </c>
      <c r="BB583" s="121">
        <v>105</v>
      </c>
      <c r="BC583" s="130">
        <v>47</v>
      </c>
      <c r="BD583" s="130">
        <v>4925350</v>
      </c>
      <c r="BE583" s="131">
        <f t="shared" si="593"/>
        <v>0.10021321961620469</v>
      </c>
      <c r="BF583" s="131">
        <f t="shared" si="542"/>
        <v>0.44761904761904764</v>
      </c>
      <c r="BG583" s="156">
        <f t="shared" si="543"/>
        <v>104794.68085106384</v>
      </c>
      <c r="BH583" s="536"/>
      <c r="BI583" s="226" t="s">
        <v>119</v>
      </c>
      <c r="BJ583" s="121">
        <f t="shared" si="544"/>
        <v>3138</v>
      </c>
      <c r="BK583" s="130">
        <f t="shared" ref="BK583:BK646" si="595">SUM(G583,O583,W583,AE583,AM583,AU583,BC583)</f>
        <v>1742</v>
      </c>
      <c r="BL583" s="130">
        <f t="shared" ref="BL583:BL646" si="596">SUM(H583,P583,X583,AF583,AN583,AV583,BD583)</f>
        <v>133881780</v>
      </c>
      <c r="BM583" s="131">
        <f t="shared" si="594"/>
        <v>0.13615757386274815</v>
      </c>
      <c r="BN583" s="131">
        <f t="shared" si="545"/>
        <v>0.55513065646908855</v>
      </c>
      <c r="BO583" s="130">
        <f t="shared" si="546"/>
        <v>76855.21239954076</v>
      </c>
      <c r="BP583" s="182"/>
    </row>
    <row r="584" spans="2:68" s="75" customFormat="1">
      <c r="B584" s="546"/>
      <c r="C584" s="549"/>
      <c r="D584" s="536"/>
      <c r="E584" s="226" t="s">
        <v>120</v>
      </c>
      <c r="F584" s="121">
        <v>2</v>
      </c>
      <c r="G584" s="130">
        <v>2</v>
      </c>
      <c r="H584" s="130">
        <v>247610</v>
      </c>
      <c r="I584" s="131">
        <f t="shared" si="587"/>
        <v>0.13333333333333333</v>
      </c>
      <c r="J584" s="131">
        <f t="shared" ref="J584:J647" si="597">IFERROR(G584/F584,"-")</f>
        <v>1</v>
      </c>
      <c r="K584" s="156">
        <f t="shared" ref="K584:K647" si="598">IFERROR(H584/G584,"-")</f>
        <v>123805</v>
      </c>
      <c r="L584" s="536"/>
      <c r="M584" s="226" t="s">
        <v>120</v>
      </c>
      <c r="N584" s="121">
        <v>14</v>
      </c>
      <c r="O584" s="130">
        <v>9</v>
      </c>
      <c r="P584" s="130">
        <v>518000</v>
      </c>
      <c r="Q584" s="131">
        <f t="shared" si="588"/>
        <v>0.13846153846153847</v>
      </c>
      <c r="R584" s="131">
        <f t="shared" ref="R584:R647" si="599">IFERROR(O584/N584,"-")</f>
        <v>0.6428571428571429</v>
      </c>
      <c r="S584" s="125">
        <f t="shared" ref="S584:S647" si="600">IFERROR(P584/O584,"-")</f>
        <v>57555.555555555555</v>
      </c>
      <c r="T584" s="536"/>
      <c r="U584" s="226" t="s">
        <v>120</v>
      </c>
      <c r="V584" s="121">
        <v>520</v>
      </c>
      <c r="W584" s="130">
        <v>339</v>
      </c>
      <c r="X584" s="130">
        <v>22118950</v>
      </c>
      <c r="Y584" s="131">
        <f t="shared" si="589"/>
        <v>7.26843910806175E-2</v>
      </c>
      <c r="Z584" s="131">
        <f t="shared" ref="Z584:Z647" si="601">IFERROR(W584/V584,"-")</f>
        <v>0.65192307692307694</v>
      </c>
      <c r="AA584" s="130">
        <f t="shared" ref="AA584:AA647" si="602">IFERROR(X584/W584,"-")</f>
        <v>65247.640117994102</v>
      </c>
      <c r="AB584" s="536"/>
      <c r="AC584" s="226" t="s">
        <v>120</v>
      </c>
      <c r="AD584" s="121">
        <v>606</v>
      </c>
      <c r="AE584" s="130">
        <v>368</v>
      </c>
      <c r="AF584" s="130">
        <v>26469800</v>
      </c>
      <c r="AG584" s="131">
        <f t="shared" si="590"/>
        <v>9.2299974918485073E-2</v>
      </c>
      <c r="AH584" s="131">
        <f t="shared" ref="AH584:AH647" si="603">IFERROR(AE584/AD584,"-")</f>
        <v>0.60726072607260728</v>
      </c>
      <c r="AI584" s="125">
        <f t="shared" ref="AI584:AI647" si="604">IFERROR(AF584/AE584,"-")</f>
        <v>71928.804347826081</v>
      </c>
      <c r="AJ584" s="536"/>
      <c r="AK584" s="226" t="s">
        <v>120</v>
      </c>
      <c r="AL584" s="121">
        <v>289</v>
      </c>
      <c r="AM584" s="130">
        <v>165</v>
      </c>
      <c r="AN584" s="130">
        <v>11607680</v>
      </c>
      <c r="AO584" s="131">
        <f t="shared" si="591"/>
        <v>6.8493150684931503E-2</v>
      </c>
      <c r="AP584" s="131">
        <f t="shared" ref="AP584:AP647" si="605">IFERROR(AM584/AL584,"-")</f>
        <v>0.5709342560553633</v>
      </c>
      <c r="AQ584" s="125">
        <f t="shared" ref="AQ584:AQ647" si="606">IFERROR(AN584/AM584,"-")</f>
        <v>70349.57575757576</v>
      </c>
      <c r="AR584" s="536"/>
      <c r="AS584" s="226" t="s">
        <v>120</v>
      </c>
      <c r="AT584" s="121">
        <v>118</v>
      </c>
      <c r="AU584" s="130">
        <v>62</v>
      </c>
      <c r="AV584" s="130">
        <v>3434680</v>
      </c>
      <c r="AW584" s="131">
        <f t="shared" si="592"/>
        <v>5.2320675105485229E-2</v>
      </c>
      <c r="AX584" s="131">
        <f t="shared" ref="AX584:AX647" si="607">IFERROR(AU584/AT584,"-")</f>
        <v>0.52542372881355937</v>
      </c>
      <c r="AY584" s="130">
        <f t="shared" ref="AY584:AY647" si="608">IFERROR(AV584/AU584,"-")</f>
        <v>55398.06451612903</v>
      </c>
      <c r="AZ584" s="536"/>
      <c r="BA584" s="226" t="s">
        <v>120</v>
      </c>
      <c r="BB584" s="121">
        <v>21</v>
      </c>
      <c r="BC584" s="130">
        <v>14</v>
      </c>
      <c r="BD584" s="130">
        <v>1111780</v>
      </c>
      <c r="BE584" s="131">
        <f t="shared" si="593"/>
        <v>2.9850746268656716E-2</v>
      </c>
      <c r="BF584" s="131">
        <f t="shared" ref="BF584:BF647" si="609">IFERROR(BC584/BB584,"-")</f>
        <v>0.66666666666666663</v>
      </c>
      <c r="BG584" s="156">
        <f t="shared" ref="BG584:BG647" si="610">IFERROR(BD584/BC584,"-")</f>
        <v>79412.857142857145</v>
      </c>
      <c r="BH584" s="536"/>
      <c r="BI584" s="226" t="s">
        <v>120</v>
      </c>
      <c r="BJ584" s="121">
        <f t="shared" ref="BJ584:BJ647" si="611">SUM(F584,N584,V584,AD584,AL584,AT584,BB584)</f>
        <v>1570</v>
      </c>
      <c r="BK584" s="130">
        <f t="shared" si="595"/>
        <v>959</v>
      </c>
      <c r="BL584" s="130">
        <f t="shared" si="596"/>
        <v>65508500</v>
      </c>
      <c r="BM584" s="131">
        <f t="shared" si="594"/>
        <v>7.4957011098952628E-2</v>
      </c>
      <c r="BN584" s="131">
        <f t="shared" ref="BN584:BN647" si="612">IFERROR(BK584/BJ584,"-")</f>
        <v>0.61082802547770698</v>
      </c>
      <c r="BO584" s="130">
        <f t="shared" ref="BO584:BO647" si="613">IFERROR(BL584/BK584,"-")</f>
        <v>68309.176225234623</v>
      </c>
      <c r="BP584" s="182"/>
    </row>
    <row r="585" spans="2:68" s="75" customFormat="1">
      <c r="B585" s="546"/>
      <c r="C585" s="549"/>
      <c r="D585" s="536"/>
      <c r="E585" s="226" t="s">
        <v>121</v>
      </c>
      <c r="F585" s="121">
        <v>3</v>
      </c>
      <c r="G585" s="130">
        <v>3</v>
      </c>
      <c r="H585" s="130">
        <v>125840</v>
      </c>
      <c r="I585" s="131">
        <f t="shared" si="587"/>
        <v>0.2</v>
      </c>
      <c r="J585" s="131">
        <f t="shared" si="597"/>
        <v>1</v>
      </c>
      <c r="K585" s="156">
        <f t="shared" si="598"/>
        <v>41946.666666666664</v>
      </c>
      <c r="L585" s="536"/>
      <c r="M585" s="226" t="s">
        <v>121</v>
      </c>
      <c r="N585" s="121">
        <v>8</v>
      </c>
      <c r="O585" s="130">
        <v>5</v>
      </c>
      <c r="P585" s="130">
        <v>274980</v>
      </c>
      <c r="Q585" s="131">
        <f t="shared" si="588"/>
        <v>7.6923076923076927E-2</v>
      </c>
      <c r="R585" s="131">
        <f t="shared" si="599"/>
        <v>0.625</v>
      </c>
      <c r="S585" s="125">
        <f t="shared" si="600"/>
        <v>54996</v>
      </c>
      <c r="T585" s="536"/>
      <c r="U585" s="226" t="s">
        <v>121</v>
      </c>
      <c r="V585" s="121">
        <v>293</v>
      </c>
      <c r="W585" s="130">
        <v>161</v>
      </c>
      <c r="X585" s="130">
        <v>9717000</v>
      </c>
      <c r="Y585" s="131">
        <f t="shared" si="589"/>
        <v>3.4519725557461405E-2</v>
      </c>
      <c r="Z585" s="131">
        <f t="shared" si="601"/>
        <v>0.54948805460750849</v>
      </c>
      <c r="AA585" s="130">
        <f t="shared" si="602"/>
        <v>60354.037267080748</v>
      </c>
      <c r="AB585" s="536"/>
      <c r="AC585" s="226" t="s">
        <v>121</v>
      </c>
      <c r="AD585" s="121">
        <v>386</v>
      </c>
      <c r="AE585" s="130">
        <v>203</v>
      </c>
      <c r="AF585" s="130">
        <v>14037550</v>
      </c>
      <c r="AG585" s="131">
        <f t="shared" si="590"/>
        <v>5.0915475294707802E-2</v>
      </c>
      <c r="AH585" s="131">
        <f t="shared" si="603"/>
        <v>0.52590673575129532</v>
      </c>
      <c r="AI585" s="125">
        <f t="shared" si="604"/>
        <v>69150.492610837435</v>
      </c>
      <c r="AJ585" s="536"/>
      <c r="AK585" s="226" t="s">
        <v>121</v>
      </c>
      <c r="AL585" s="121">
        <v>301</v>
      </c>
      <c r="AM585" s="130">
        <v>157</v>
      </c>
      <c r="AN585" s="130">
        <v>11920640</v>
      </c>
      <c r="AO585" s="131">
        <f t="shared" si="591"/>
        <v>6.5172270651722708E-2</v>
      </c>
      <c r="AP585" s="131">
        <f t="shared" si="605"/>
        <v>0.52159468438538203</v>
      </c>
      <c r="AQ585" s="125">
        <f t="shared" si="606"/>
        <v>75927.643312101907</v>
      </c>
      <c r="AR585" s="536"/>
      <c r="AS585" s="226" t="s">
        <v>121</v>
      </c>
      <c r="AT585" s="121">
        <v>166</v>
      </c>
      <c r="AU585" s="130">
        <v>79</v>
      </c>
      <c r="AV585" s="130">
        <v>5681830</v>
      </c>
      <c r="AW585" s="131">
        <f t="shared" si="592"/>
        <v>6.6666666666666666E-2</v>
      </c>
      <c r="AX585" s="131">
        <f t="shared" si="607"/>
        <v>0.4759036144578313</v>
      </c>
      <c r="AY585" s="130">
        <f t="shared" si="608"/>
        <v>71921.898734177215</v>
      </c>
      <c r="AZ585" s="536"/>
      <c r="BA585" s="226" t="s">
        <v>121</v>
      </c>
      <c r="BB585" s="121">
        <v>57</v>
      </c>
      <c r="BC585" s="130">
        <v>29</v>
      </c>
      <c r="BD585" s="130">
        <v>2435300</v>
      </c>
      <c r="BE585" s="131">
        <f t="shared" si="593"/>
        <v>6.1833688699360338E-2</v>
      </c>
      <c r="BF585" s="131">
        <f t="shared" si="609"/>
        <v>0.50877192982456143</v>
      </c>
      <c r="BG585" s="156">
        <f t="shared" si="610"/>
        <v>83975.862068965522</v>
      </c>
      <c r="BH585" s="536"/>
      <c r="BI585" s="226" t="s">
        <v>121</v>
      </c>
      <c r="BJ585" s="121">
        <f t="shared" si="611"/>
        <v>1214</v>
      </c>
      <c r="BK585" s="130">
        <f t="shared" si="595"/>
        <v>637</v>
      </c>
      <c r="BL585" s="130">
        <f t="shared" si="596"/>
        <v>44193140</v>
      </c>
      <c r="BM585" s="131">
        <f t="shared" si="594"/>
        <v>4.9788963576676566E-2</v>
      </c>
      <c r="BN585" s="131">
        <f t="shared" si="612"/>
        <v>0.52471169686985175</v>
      </c>
      <c r="BO585" s="130">
        <f t="shared" si="613"/>
        <v>69376.98587127158</v>
      </c>
      <c r="BP585" s="182"/>
    </row>
    <row r="586" spans="2:68" s="75" customFormat="1">
      <c r="B586" s="546"/>
      <c r="C586" s="549"/>
      <c r="D586" s="536"/>
      <c r="E586" s="226" t="s">
        <v>122</v>
      </c>
      <c r="F586" s="121">
        <v>1</v>
      </c>
      <c r="G586" s="130">
        <v>1</v>
      </c>
      <c r="H586" s="130">
        <v>58090</v>
      </c>
      <c r="I586" s="131">
        <f t="shared" si="587"/>
        <v>6.6666666666666666E-2</v>
      </c>
      <c r="J586" s="131">
        <f t="shared" si="597"/>
        <v>1</v>
      </c>
      <c r="K586" s="156">
        <f t="shared" si="598"/>
        <v>58090</v>
      </c>
      <c r="L586" s="536"/>
      <c r="M586" s="226" t="s">
        <v>122</v>
      </c>
      <c r="N586" s="121">
        <v>10</v>
      </c>
      <c r="O586" s="130">
        <v>6</v>
      </c>
      <c r="P586" s="130">
        <v>1198430</v>
      </c>
      <c r="Q586" s="131">
        <f t="shared" si="588"/>
        <v>9.2307692307692313E-2</v>
      </c>
      <c r="R586" s="131">
        <f t="shared" si="599"/>
        <v>0.6</v>
      </c>
      <c r="S586" s="125">
        <f t="shared" si="600"/>
        <v>199738.33333333334</v>
      </c>
      <c r="T586" s="536"/>
      <c r="U586" s="226" t="s">
        <v>122</v>
      </c>
      <c r="V586" s="121">
        <v>211</v>
      </c>
      <c r="W586" s="130">
        <v>118</v>
      </c>
      <c r="X586" s="130">
        <v>7923950</v>
      </c>
      <c r="Y586" s="131">
        <f t="shared" si="589"/>
        <v>2.5300171526586621E-2</v>
      </c>
      <c r="Z586" s="131">
        <f t="shared" si="601"/>
        <v>0.55924170616113744</v>
      </c>
      <c r="AA586" s="130">
        <f t="shared" si="602"/>
        <v>67152.118644067799</v>
      </c>
      <c r="AB586" s="536"/>
      <c r="AC586" s="226" t="s">
        <v>122</v>
      </c>
      <c r="AD586" s="121">
        <v>248</v>
      </c>
      <c r="AE586" s="130">
        <v>150</v>
      </c>
      <c r="AF586" s="130">
        <v>14684650</v>
      </c>
      <c r="AG586" s="131">
        <f t="shared" si="590"/>
        <v>3.7622272385252072E-2</v>
      </c>
      <c r="AH586" s="131">
        <f t="shared" si="603"/>
        <v>0.60483870967741937</v>
      </c>
      <c r="AI586" s="125">
        <f t="shared" si="604"/>
        <v>97897.666666666672</v>
      </c>
      <c r="AJ586" s="536"/>
      <c r="AK586" s="226" t="s">
        <v>122</v>
      </c>
      <c r="AL586" s="121">
        <v>135</v>
      </c>
      <c r="AM586" s="130">
        <v>90</v>
      </c>
      <c r="AN586" s="130">
        <v>7932050</v>
      </c>
      <c r="AO586" s="131">
        <f t="shared" si="591"/>
        <v>3.7359900373599E-2</v>
      </c>
      <c r="AP586" s="131">
        <f t="shared" si="605"/>
        <v>0.66666666666666663</v>
      </c>
      <c r="AQ586" s="125">
        <f t="shared" si="606"/>
        <v>88133.888888888891</v>
      </c>
      <c r="AR586" s="536"/>
      <c r="AS586" s="226" t="s">
        <v>122</v>
      </c>
      <c r="AT586" s="121">
        <v>59</v>
      </c>
      <c r="AU586" s="130">
        <v>35</v>
      </c>
      <c r="AV586" s="130">
        <v>3467170</v>
      </c>
      <c r="AW586" s="131">
        <f t="shared" si="592"/>
        <v>2.9535864978902954E-2</v>
      </c>
      <c r="AX586" s="131">
        <f t="shared" si="607"/>
        <v>0.59322033898305082</v>
      </c>
      <c r="AY586" s="130">
        <f t="shared" si="608"/>
        <v>99062</v>
      </c>
      <c r="AZ586" s="536"/>
      <c r="BA586" s="226" t="s">
        <v>122</v>
      </c>
      <c r="BB586" s="121">
        <v>12</v>
      </c>
      <c r="BC586" s="130">
        <v>9</v>
      </c>
      <c r="BD586" s="130">
        <v>966200</v>
      </c>
      <c r="BE586" s="131">
        <f t="shared" si="593"/>
        <v>1.9189765458422176E-2</v>
      </c>
      <c r="BF586" s="131">
        <f t="shared" si="609"/>
        <v>0.75</v>
      </c>
      <c r="BG586" s="156">
        <f t="shared" si="610"/>
        <v>107355.55555555556</v>
      </c>
      <c r="BH586" s="536"/>
      <c r="BI586" s="226" t="s">
        <v>122</v>
      </c>
      <c r="BJ586" s="121">
        <f t="shared" si="611"/>
        <v>676</v>
      </c>
      <c r="BK586" s="130">
        <f t="shared" si="595"/>
        <v>409</v>
      </c>
      <c r="BL586" s="130">
        <f t="shared" si="596"/>
        <v>36230540</v>
      </c>
      <c r="BM586" s="131">
        <f t="shared" si="594"/>
        <v>3.196811005158668E-2</v>
      </c>
      <c r="BN586" s="131">
        <f t="shared" si="612"/>
        <v>0.6050295857988166</v>
      </c>
      <c r="BO586" s="130">
        <f t="shared" si="613"/>
        <v>88583.227383863079</v>
      </c>
      <c r="BP586" s="182"/>
    </row>
    <row r="587" spans="2:68" s="75" customFormat="1">
      <c r="B587" s="546"/>
      <c r="C587" s="549"/>
      <c r="D587" s="536"/>
      <c r="E587" s="226" t="s">
        <v>123</v>
      </c>
      <c r="F587" s="121">
        <v>9</v>
      </c>
      <c r="G587" s="130">
        <v>7</v>
      </c>
      <c r="H587" s="130">
        <v>587470</v>
      </c>
      <c r="I587" s="131">
        <f t="shared" si="587"/>
        <v>0.46666666666666667</v>
      </c>
      <c r="J587" s="131">
        <f t="shared" si="597"/>
        <v>0.77777777777777779</v>
      </c>
      <c r="K587" s="156">
        <f t="shared" si="598"/>
        <v>83924.28571428571</v>
      </c>
      <c r="L587" s="536"/>
      <c r="M587" s="226" t="s">
        <v>123</v>
      </c>
      <c r="N587" s="121">
        <v>25</v>
      </c>
      <c r="O587" s="130">
        <v>16</v>
      </c>
      <c r="P587" s="130">
        <v>1805790</v>
      </c>
      <c r="Q587" s="131">
        <f t="shared" si="588"/>
        <v>0.24615384615384617</v>
      </c>
      <c r="R587" s="131">
        <f t="shared" si="599"/>
        <v>0.64</v>
      </c>
      <c r="S587" s="125">
        <f t="shared" si="600"/>
        <v>112861.875</v>
      </c>
      <c r="T587" s="536"/>
      <c r="U587" s="226" t="s">
        <v>123</v>
      </c>
      <c r="V587" s="121">
        <v>1721</v>
      </c>
      <c r="W587" s="130">
        <v>1104</v>
      </c>
      <c r="X587" s="130">
        <v>70176910</v>
      </c>
      <c r="Y587" s="131">
        <f t="shared" si="589"/>
        <v>0.23670668953687821</v>
      </c>
      <c r="Z587" s="131">
        <f t="shared" si="601"/>
        <v>0.64148750726321901</v>
      </c>
      <c r="AA587" s="130">
        <f t="shared" si="602"/>
        <v>63566.041666666664</v>
      </c>
      <c r="AB587" s="536"/>
      <c r="AC587" s="226" t="s">
        <v>123</v>
      </c>
      <c r="AD587" s="121">
        <v>1665</v>
      </c>
      <c r="AE587" s="130">
        <v>1003</v>
      </c>
      <c r="AF587" s="130">
        <v>77382470</v>
      </c>
      <c r="AG587" s="131">
        <f t="shared" si="590"/>
        <v>0.25156759468271883</v>
      </c>
      <c r="AH587" s="131">
        <f t="shared" si="603"/>
        <v>0.60240240240240239</v>
      </c>
      <c r="AI587" s="125">
        <f t="shared" si="604"/>
        <v>77151.016949152545</v>
      </c>
      <c r="AJ587" s="536"/>
      <c r="AK587" s="226" t="s">
        <v>123</v>
      </c>
      <c r="AL587" s="121">
        <v>895</v>
      </c>
      <c r="AM587" s="130">
        <v>508</v>
      </c>
      <c r="AN587" s="130">
        <v>40554530</v>
      </c>
      <c r="AO587" s="131">
        <f t="shared" si="591"/>
        <v>0.21087588210875882</v>
      </c>
      <c r="AP587" s="131">
        <f t="shared" si="605"/>
        <v>0.56759776536312845</v>
      </c>
      <c r="AQ587" s="125">
        <f t="shared" si="606"/>
        <v>79831.751968503944</v>
      </c>
      <c r="AR587" s="536"/>
      <c r="AS587" s="226" t="s">
        <v>123</v>
      </c>
      <c r="AT587" s="121">
        <v>358</v>
      </c>
      <c r="AU587" s="130">
        <v>182</v>
      </c>
      <c r="AV587" s="130">
        <v>15321960</v>
      </c>
      <c r="AW587" s="131">
        <f t="shared" si="592"/>
        <v>0.15358649789029535</v>
      </c>
      <c r="AX587" s="131">
        <f t="shared" si="607"/>
        <v>0.50837988826815639</v>
      </c>
      <c r="AY587" s="130">
        <f t="shared" si="608"/>
        <v>84186.593406593413</v>
      </c>
      <c r="AZ587" s="536"/>
      <c r="BA587" s="226" t="s">
        <v>123</v>
      </c>
      <c r="BB587" s="121">
        <v>69</v>
      </c>
      <c r="BC587" s="130">
        <v>40</v>
      </c>
      <c r="BD587" s="130">
        <v>3799310</v>
      </c>
      <c r="BE587" s="131">
        <f t="shared" si="593"/>
        <v>8.5287846481876331E-2</v>
      </c>
      <c r="BF587" s="131">
        <f t="shared" si="609"/>
        <v>0.57971014492753625</v>
      </c>
      <c r="BG587" s="156">
        <f t="shared" si="610"/>
        <v>94982.75</v>
      </c>
      <c r="BH587" s="536"/>
      <c r="BI587" s="226" t="s">
        <v>123</v>
      </c>
      <c r="BJ587" s="121">
        <f t="shared" si="611"/>
        <v>4742</v>
      </c>
      <c r="BK587" s="130">
        <f t="shared" si="595"/>
        <v>2860</v>
      </c>
      <c r="BL587" s="130">
        <f t="shared" si="596"/>
        <v>209628440</v>
      </c>
      <c r="BM587" s="131">
        <f t="shared" si="594"/>
        <v>0.22354228544630295</v>
      </c>
      <c r="BN587" s="131">
        <f t="shared" si="612"/>
        <v>0.60312104597216365</v>
      </c>
      <c r="BO587" s="130">
        <f t="shared" si="613"/>
        <v>73296.657342657345</v>
      </c>
      <c r="BP587" s="182"/>
    </row>
    <row r="588" spans="2:68" s="75" customFormat="1">
      <c r="B588" s="546"/>
      <c r="C588" s="549"/>
      <c r="D588" s="536"/>
      <c r="E588" s="226" t="s">
        <v>124</v>
      </c>
      <c r="F588" s="121">
        <v>2</v>
      </c>
      <c r="G588" s="130">
        <v>2</v>
      </c>
      <c r="H588" s="130">
        <v>59900</v>
      </c>
      <c r="I588" s="131">
        <f t="shared" si="587"/>
        <v>0.13333333333333333</v>
      </c>
      <c r="J588" s="131">
        <f t="shared" si="597"/>
        <v>1</v>
      </c>
      <c r="K588" s="156">
        <f t="shared" si="598"/>
        <v>29950</v>
      </c>
      <c r="L588" s="536"/>
      <c r="M588" s="226" t="s">
        <v>124</v>
      </c>
      <c r="N588" s="121">
        <v>6</v>
      </c>
      <c r="O588" s="130">
        <v>6</v>
      </c>
      <c r="P588" s="130">
        <v>1375710</v>
      </c>
      <c r="Q588" s="131">
        <f t="shared" si="588"/>
        <v>9.2307692307692313E-2</v>
      </c>
      <c r="R588" s="131">
        <f t="shared" si="599"/>
        <v>1</v>
      </c>
      <c r="S588" s="125">
        <f t="shared" si="600"/>
        <v>229285</v>
      </c>
      <c r="T588" s="536"/>
      <c r="U588" s="226" t="s">
        <v>124</v>
      </c>
      <c r="V588" s="121">
        <v>319</v>
      </c>
      <c r="W588" s="130">
        <v>196</v>
      </c>
      <c r="X588" s="130">
        <v>12929640</v>
      </c>
      <c r="Y588" s="131">
        <f t="shared" si="589"/>
        <v>4.2024013722126927E-2</v>
      </c>
      <c r="Z588" s="131">
        <f t="shared" si="601"/>
        <v>0.61442006269592475</v>
      </c>
      <c r="AA588" s="130">
        <f t="shared" si="602"/>
        <v>65967.551020408166</v>
      </c>
      <c r="AB588" s="536"/>
      <c r="AC588" s="226" t="s">
        <v>124</v>
      </c>
      <c r="AD588" s="121">
        <v>402</v>
      </c>
      <c r="AE588" s="130">
        <v>219</v>
      </c>
      <c r="AF588" s="130">
        <v>17025110</v>
      </c>
      <c r="AG588" s="131">
        <f t="shared" si="590"/>
        <v>5.4928517682468023E-2</v>
      </c>
      <c r="AH588" s="131">
        <f t="shared" si="603"/>
        <v>0.54477611940298509</v>
      </c>
      <c r="AI588" s="125">
        <f t="shared" si="604"/>
        <v>77740.22831050228</v>
      </c>
      <c r="AJ588" s="536"/>
      <c r="AK588" s="226" t="s">
        <v>124</v>
      </c>
      <c r="AL588" s="121">
        <v>330</v>
      </c>
      <c r="AM588" s="130">
        <v>191</v>
      </c>
      <c r="AN588" s="130">
        <v>15959750</v>
      </c>
      <c r="AO588" s="131">
        <f t="shared" si="591"/>
        <v>7.9286010792860101E-2</v>
      </c>
      <c r="AP588" s="131">
        <f t="shared" si="605"/>
        <v>0.57878787878787874</v>
      </c>
      <c r="AQ588" s="125">
        <f t="shared" si="606"/>
        <v>83558.900523560209</v>
      </c>
      <c r="AR588" s="536"/>
      <c r="AS588" s="226" t="s">
        <v>124</v>
      </c>
      <c r="AT588" s="121">
        <v>179</v>
      </c>
      <c r="AU588" s="130">
        <v>99</v>
      </c>
      <c r="AV588" s="130">
        <v>8373500</v>
      </c>
      <c r="AW588" s="131">
        <f t="shared" si="592"/>
        <v>8.3544303797468356E-2</v>
      </c>
      <c r="AX588" s="131">
        <f t="shared" si="607"/>
        <v>0.55307262569832405</v>
      </c>
      <c r="AY588" s="130">
        <f t="shared" si="608"/>
        <v>84580.808080808085</v>
      </c>
      <c r="AZ588" s="536"/>
      <c r="BA588" s="226" t="s">
        <v>124</v>
      </c>
      <c r="BB588" s="121">
        <v>81</v>
      </c>
      <c r="BC588" s="130">
        <v>41</v>
      </c>
      <c r="BD588" s="130">
        <v>3772830</v>
      </c>
      <c r="BE588" s="131">
        <f t="shared" si="593"/>
        <v>8.7420042643923238E-2</v>
      </c>
      <c r="BF588" s="131">
        <f t="shared" si="609"/>
        <v>0.50617283950617287</v>
      </c>
      <c r="BG588" s="156">
        <f t="shared" si="610"/>
        <v>92020.243902439019</v>
      </c>
      <c r="BH588" s="536"/>
      <c r="BI588" s="226" t="s">
        <v>124</v>
      </c>
      <c r="BJ588" s="121">
        <f t="shared" si="611"/>
        <v>1319</v>
      </c>
      <c r="BK588" s="130">
        <f t="shared" si="595"/>
        <v>754</v>
      </c>
      <c r="BL588" s="130">
        <f t="shared" si="596"/>
        <v>59496440</v>
      </c>
      <c r="BM588" s="131">
        <f t="shared" si="594"/>
        <v>5.8933875254025325E-2</v>
      </c>
      <c r="BN588" s="131">
        <f t="shared" si="612"/>
        <v>0.57164518574677792</v>
      </c>
      <c r="BO588" s="130">
        <f t="shared" si="613"/>
        <v>78907.745358090193</v>
      </c>
      <c r="BP588" s="182"/>
    </row>
    <row r="589" spans="2:68" s="75" customFormat="1">
      <c r="B589" s="546"/>
      <c r="C589" s="549"/>
      <c r="D589" s="536"/>
      <c r="E589" s="223" t="s">
        <v>117</v>
      </c>
      <c r="F589" s="121">
        <v>1</v>
      </c>
      <c r="G589" s="130">
        <v>0</v>
      </c>
      <c r="H589" s="130">
        <v>0</v>
      </c>
      <c r="I589" s="131">
        <f t="shared" si="587"/>
        <v>0</v>
      </c>
      <c r="J589" s="131">
        <f t="shared" si="597"/>
        <v>0</v>
      </c>
      <c r="K589" s="156" t="str">
        <f t="shared" si="598"/>
        <v>-</v>
      </c>
      <c r="L589" s="536"/>
      <c r="M589" s="227" t="s">
        <v>117</v>
      </c>
      <c r="N589" s="121">
        <v>6</v>
      </c>
      <c r="O589" s="130">
        <v>3</v>
      </c>
      <c r="P589" s="130">
        <v>429210</v>
      </c>
      <c r="Q589" s="131">
        <f t="shared" si="588"/>
        <v>4.6153846153846156E-2</v>
      </c>
      <c r="R589" s="131">
        <f t="shared" si="599"/>
        <v>0.5</v>
      </c>
      <c r="S589" s="125">
        <f t="shared" si="600"/>
        <v>143070</v>
      </c>
      <c r="T589" s="536"/>
      <c r="U589" s="227" t="s">
        <v>117</v>
      </c>
      <c r="V589" s="121">
        <v>424</v>
      </c>
      <c r="W589" s="130">
        <v>219</v>
      </c>
      <c r="X589" s="130">
        <v>11658330</v>
      </c>
      <c r="Y589" s="131">
        <f t="shared" si="589"/>
        <v>4.6955403087478559E-2</v>
      </c>
      <c r="Z589" s="131">
        <f t="shared" si="601"/>
        <v>0.51650943396226412</v>
      </c>
      <c r="AA589" s="130">
        <f t="shared" si="602"/>
        <v>53234.383561643837</v>
      </c>
      <c r="AB589" s="536"/>
      <c r="AC589" s="227" t="s">
        <v>117</v>
      </c>
      <c r="AD589" s="121">
        <v>235</v>
      </c>
      <c r="AE589" s="130">
        <v>124</v>
      </c>
      <c r="AF589" s="130">
        <v>9310980</v>
      </c>
      <c r="AG589" s="131">
        <f t="shared" si="590"/>
        <v>3.110107850514171E-2</v>
      </c>
      <c r="AH589" s="131">
        <f t="shared" si="603"/>
        <v>0.52765957446808509</v>
      </c>
      <c r="AI589" s="125">
        <f t="shared" si="604"/>
        <v>75088.548387096773</v>
      </c>
      <c r="AJ589" s="536"/>
      <c r="AK589" s="227" t="s">
        <v>117</v>
      </c>
      <c r="AL589" s="121">
        <v>120</v>
      </c>
      <c r="AM589" s="130">
        <v>43</v>
      </c>
      <c r="AN589" s="130">
        <v>4186740</v>
      </c>
      <c r="AO589" s="131">
        <f t="shared" si="591"/>
        <v>1.7849730178497301E-2</v>
      </c>
      <c r="AP589" s="131">
        <f t="shared" si="605"/>
        <v>0.35833333333333334</v>
      </c>
      <c r="AQ589" s="125">
        <f t="shared" si="606"/>
        <v>97366.046511627908</v>
      </c>
      <c r="AR589" s="536"/>
      <c r="AS589" s="227" t="s">
        <v>117</v>
      </c>
      <c r="AT589" s="121">
        <v>68</v>
      </c>
      <c r="AU589" s="130">
        <v>27</v>
      </c>
      <c r="AV589" s="130">
        <v>2583650</v>
      </c>
      <c r="AW589" s="131">
        <f t="shared" si="592"/>
        <v>2.2784810126582278E-2</v>
      </c>
      <c r="AX589" s="131">
        <f t="shared" si="607"/>
        <v>0.39705882352941174</v>
      </c>
      <c r="AY589" s="130">
        <f t="shared" si="608"/>
        <v>95690.740740740745</v>
      </c>
      <c r="AZ589" s="536"/>
      <c r="BA589" s="227" t="s">
        <v>117</v>
      </c>
      <c r="BB589" s="121">
        <v>35</v>
      </c>
      <c r="BC589" s="130">
        <v>19</v>
      </c>
      <c r="BD589" s="130">
        <v>1991180</v>
      </c>
      <c r="BE589" s="131">
        <f t="shared" si="593"/>
        <v>4.0511727078891259E-2</v>
      </c>
      <c r="BF589" s="131">
        <f t="shared" si="609"/>
        <v>0.54285714285714282</v>
      </c>
      <c r="BG589" s="156">
        <f t="shared" si="610"/>
        <v>104798.94736842105</v>
      </c>
      <c r="BH589" s="536"/>
      <c r="BI589" s="227" t="s">
        <v>117</v>
      </c>
      <c r="BJ589" s="121">
        <f t="shared" si="611"/>
        <v>889</v>
      </c>
      <c r="BK589" s="130">
        <f t="shared" si="595"/>
        <v>435</v>
      </c>
      <c r="BL589" s="130">
        <f t="shared" si="596"/>
        <v>30160090</v>
      </c>
      <c r="BM589" s="131">
        <f t="shared" si="594"/>
        <v>3.4000312646553073E-2</v>
      </c>
      <c r="BN589" s="131">
        <f t="shared" si="612"/>
        <v>0.48931383577052867</v>
      </c>
      <c r="BO589" s="130">
        <f t="shared" si="613"/>
        <v>69333.540229885053</v>
      </c>
      <c r="BP589" s="182"/>
    </row>
    <row r="590" spans="2:68" s="75" customFormat="1">
      <c r="B590" s="546">
        <v>54</v>
      </c>
      <c r="C590" s="547" t="s">
        <v>24</v>
      </c>
      <c r="D590" s="539">
        <f>BS61</f>
        <v>21</v>
      </c>
      <c r="E590" s="224" t="s">
        <v>104</v>
      </c>
      <c r="F590" s="120">
        <v>13</v>
      </c>
      <c r="G590" s="128">
        <v>10</v>
      </c>
      <c r="H590" s="128">
        <v>689470</v>
      </c>
      <c r="I590" s="129">
        <f>IFERROR(G590/$D$590,"-")</f>
        <v>0.47619047619047616</v>
      </c>
      <c r="J590" s="129">
        <f t="shared" si="597"/>
        <v>0.76923076923076927</v>
      </c>
      <c r="K590" s="155">
        <f t="shared" si="598"/>
        <v>68947</v>
      </c>
      <c r="L590" s="539">
        <f>BT61</f>
        <v>102</v>
      </c>
      <c r="M590" s="224" t="s">
        <v>104</v>
      </c>
      <c r="N590" s="120">
        <v>61</v>
      </c>
      <c r="O590" s="128">
        <v>37</v>
      </c>
      <c r="P590" s="128">
        <v>3437340</v>
      </c>
      <c r="Q590" s="129">
        <f>IFERROR(O590/$L$590,"-")</f>
        <v>0.36274509803921567</v>
      </c>
      <c r="R590" s="129">
        <f t="shared" si="599"/>
        <v>0.60655737704918034</v>
      </c>
      <c r="S590" s="124">
        <f t="shared" si="600"/>
        <v>92901.08108108108</v>
      </c>
      <c r="T590" s="539">
        <f>BU61</f>
        <v>7547</v>
      </c>
      <c r="U590" s="224" t="s">
        <v>104</v>
      </c>
      <c r="V590" s="120">
        <v>3554</v>
      </c>
      <c r="W590" s="128">
        <v>2259</v>
      </c>
      <c r="X590" s="128">
        <v>156057810</v>
      </c>
      <c r="Y590" s="129">
        <f>IFERROR(W590/$T$590,"-")</f>
        <v>0.29932423479528292</v>
      </c>
      <c r="Z590" s="129">
        <f t="shared" si="601"/>
        <v>0.63562183455261678</v>
      </c>
      <c r="AA590" s="128">
        <f t="shared" si="602"/>
        <v>69082.695883134133</v>
      </c>
      <c r="AB590" s="539">
        <f>BV61</f>
        <v>6606</v>
      </c>
      <c r="AC590" s="224" t="s">
        <v>104</v>
      </c>
      <c r="AD590" s="120">
        <v>3537</v>
      </c>
      <c r="AE590" s="128">
        <v>2277</v>
      </c>
      <c r="AF590" s="128">
        <v>176999280</v>
      </c>
      <c r="AG590" s="129">
        <f>IFERROR(AE590/$AB$590,"-")</f>
        <v>0.34468664850136238</v>
      </c>
      <c r="AH590" s="129">
        <f t="shared" si="603"/>
        <v>0.64376590330788808</v>
      </c>
      <c r="AI590" s="124">
        <f t="shared" si="604"/>
        <v>77733.5441370224</v>
      </c>
      <c r="AJ590" s="539">
        <f>BW61</f>
        <v>4042</v>
      </c>
      <c r="AK590" s="224" t="s">
        <v>104</v>
      </c>
      <c r="AL590" s="120">
        <v>2116</v>
      </c>
      <c r="AM590" s="128">
        <v>1297</v>
      </c>
      <c r="AN590" s="128">
        <v>110582010</v>
      </c>
      <c r="AO590" s="129">
        <f>IFERROR(AM590/$AJ$590,"-")</f>
        <v>0.32088075210291933</v>
      </c>
      <c r="AP590" s="129">
        <f t="shared" si="605"/>
        <v>0.61294896030245749</v>
      </c>
      <c r="AQ590" s="124">
        <f t="shared" si="606"/>
        <v>85259.838087895143</v>
      </c>
      <c r="AR590" s="539">
        <f>BX61</f>
        <v>2074</v>
      </c>
      <c r="AS590" s="224" t="s">
        <v>104</v>
      </c>
      <c r="AT590" s="120">
        <v>958</v>
      </c>
      <c r="AU590" s="128">
        <v>535</v>
      </c>
      <c r="AV590" s="128">
        <v>46337010</v>
      </c>
      <c r="AW590" s="129">
        <f>IFERROR(AU590/$AR$590,"-")</f>
        <v>0.2579556412729026</v>
      </c>
      <c r="AX590" s="129">
        <f t="shared" si="607"/>
        <v>0.55845511482254695</v>
      </c>
      <c r="AY590" s="128">
        <f t="shared" si="608"/>
        <v>86611.233644859807</v>
      </c>
      <c r="AZ590" s="539">
        <f>BY61</f>
        <v>845</v>
      </c>
      <c r="BA590" s="224" t="s">
        <v>104</v>
      </c>
      <c r="BB590" s="120">
        <v>284</v>
      </c>
      <c r="BC590" s="128">
        <v>146</v>
      </c>
      <c r="BD590" s="128">
        <v>14162970</v>
      </c>
      <c r="BE590" s="129">
        <f>IFERROR(BC590/$AZ$590,"-")</f>
        <v>0.1727810650887574</v>
      </c>
      <c r="BF590" s="129">
        <f t="shared" si="609"/>
        <v>0.5140845070422535</v>
      </c>
      <c r="BG590" s="155">
        <f t="shared" si="610"/>
        <v>97006.643835616444</v>
      </c>
      <c r="BH590" s="539">
        <f>BZ61</f>
        <v>21237</v>
      </c>
      <c r="BI590" s="224" t="s">
        <v>104</v>
      </c>
      <c r="BJ590" s="120">
        <f t="shared" si="611"/>
        <v>10523</v>
      </c>
      <c r="BK590" s="128">
        <f t="shared" si="595"/>
        <v>6561</v>
      </c>
      <c r="BL590" s="128">
        <f t="shared" si="596"/>
        <v>508265890</v>
      </c>
      <c r="BM590" s="129">
        <f>IFERROR(BK590/$BH$590,"-")</f>
        <v>0.30894194095211186</v>
      </c>
      <c r="BN590" s="129">
        <f t="shared" si="612"/>
        <v>0.62349139979093415</v>
      </c>
      <c r="BO590" s="128">
        <f t="shared" si="613"/>
        <v>77467.747294619723</v>
      </c>
      <c r="BP590" s="182"/>
    </row>
    <row r="591" spans="2:68" s="75" customFormat="1">
      <c r="B591" s="546"/>
      <c r="C591" s="547"/>
      <c r="D591" s="539"/>
      <c r="E591" s="225" t="s">
        <v>136</v>
      </c>
      <c r="F591" s="121">
        <v>8</v>
      </c>
      <c r="G591" s="130">
        <v>6</v>
      </c>
      <c r="H591" s="130">
        <v>465090</v>
      </c>
      <c r="I591" s="131">
        <f t="shared" ref="I591:I600" si="614">IFERROR(G591/$D$590,"-")</f>
        <v>0.2857142857142857</v>
      </c>
      <c r="J591" s="131">
        <f t="shared" si="597"/>
        <v>0.75</v>
      </c>
      <c r="K591" s="156">
        <f t="shared" si="598"/>
        <v>77515</v>
      </c>
      <c r="L591" s="539"/>
      <c r="M591" s="225" t="s">
        <v>136</v>
      </c>
      <c r="N591" s="121">
        <v>39</v>
      </c>
      <c r="O591" s="130">
        <v>28</v>
      </c>
      <c r="P591" s="130">
        <v>2304240</v>
      </c>
      <c r="Q591" s="131">
        <f t="shared" ref="Q591:Q600" si="615">IFERROR(O591/$L$590,"-")</f>
        <v>0.27450980392156865</v>
      </c>
      <c r="R591" s="131">
        <f t="shared" si="599"/>
        <v>0.71794871794871795</v>
      </c>
      <c r="S591" s="125">
        <f t="shared" si="600"/>
        <v>82294.28571428571</v>
      </c>
      <c r="T591" s="539"/>
      <c r="U591" s="225" t="s">
        <v>136</v>
      </c>
      <c r="V591" s="121">
        <v>3071</v>
      </c>
      <c r="W591" s="130">
        <v>1989</v>
      </c>
      <c r="X591" s="130">
        <v>137471970</v>
      </c>
      <c r="Y591" s="131">
        <f t="shared" ref="Y591:Y600" si="616">IFERROR(W591/$T$590,"-")</f>
        <v>0.26354842983967142</v>
      </c>
      <c r="Z591" s="131">
        <f t="shared" si="601"/>
        <v>0.64767176815369587</v>
      </c>
      <c r="AA591" s="130">
        <f t="shared" si="602"/>
        <v>69116.123680241333</v>
      </c>
      <c r="AB591" s="539"/>
      <c r="AC591" s="225" t="s">
        <v>136</v>
      </c>
      <c r="AD591" s="121">
        <v>2813</v>
      </c>
      <c r="AE591" s="130">
        <v>1837</v>
      </c>
      <c r="AF591" s="130">
        <v>135832600</v>
      </c>
      <c r="AG591" s="131">
        <f t="shared" ref="AG591:AG600" si="617">IFERROR(AE591/$AB$590,"-")</f>
        <v>0.2780805328489252</v>
      </c>
      <c r="AH591" s="131">
        <f t="shared" si="603"/>
        <v>0.65303945965161747</v>
      </c>
      <c r="AI591" s="125">
        <f t="shared" si="604"/>
        <v>73942.623843222653</v>
      </c>
      <c r="AJ591" s="539"/>
      <c r="AK591" s="225" t="s">
        <v>136</v>
      </c>
      <c r="AL591" s="121">
        <v>1497</v>
      </c>
      <c r="AM591" s="130">
        <v>939</v>
      </c>
      <c r="AN591" s="130">
        <v>79743110</v>
      </c>
      <c r="AO591" s="131">
        <f t="shared" ref="AO591:AO600" si="618">IFERROR(AM591/$AJ$590,"-")</f>
        <v>0.23231073725878279</v>
      </c>
      <c r="AP591" s="131">
        <f t="shared" si="605"/>
        <v>0.62725450901803603</v>
      </c>
      <c r="AQ591" s="125">
        <f t="shared" si="606"/>
        <v>84923.439829605966</v>
      </c>
      <c r="AR591" s="539"/>
      <c r="AS591" s="225" t="s">
        <v>136</v>
      </c>
      <c r="AT591" s="121">
        <v>592</v>
      </c>
      <c r="AU591" s="130">
        <v>320</v>
      </c>
      <c r="AV591" s="130">
        <v>27686410</v>
      </c>
      <c r="AW591" s="131">
        <f t="shared" ref="AW591:AW600" si="619">IFERROR(AU591/$AR$590,"-")</f>
        <v>0.15429122468659595</v>
      </c>
      <c r="AX591" s="131">
        <f t="shared" si="607"/>
        <v>0.54054054054054057</v>
      </c>
      <c r="AY591" s="130">
        <f t="shared" si="608"/>
        <v>86520.03125</v>
      </c>
      <c r="AZ591" s="539"/>
      <c r="BA591" s="225" t="s">
        <v>136</v>
      </c>
      <c r="BB591" s="121">
        <v>147</v>
      </c>
      <c r="BC591" s="130">
        <v>77</v>
      </c>
      <c r="BD591" s="130">
        <v>6709500</v>
      </c>
      <c r="BE591" s="131">
        <f t="shared" ref="BE591:BE600" si="620">IFERROR(BC591/$AZ$590,"-")</f>
        <v>9.1124260355029588E-2</v>
      </c>
      <c r="BF591" s="131">
        <f t="shared" si="609"/>
        <v>0.52380952380952384</v>
      </c>
      <c r="BG591" s="156">
        <f t="shared" si="610"/>
        <v>87136.363636363632</v>
      </c>
      <c r="BH591" s="539"/>
      <c r="BI591" s="225" t="s">
        <v>136</v>
      </c>
      <c r="BJ591" s="121">
        <f t="shared" si="611"/>
        <v>8167</v>
      </c>
      <c r="BK591" s="130">
        <f t="shared" si="595"/>
        <v>5196</v>
      </c>
      <c r="BL591" s="130">
        <f t="shared" si="596"/>
        <v>390212920</v>
      </c>
      <c r="BM591" s="131">
        <f t="shared" ref="BM591:BM600" si="621">IFERROR(BK591/$BH$590,"-")</f>
        <v>0.24466732589348777</v>
      </c>
      <c r="BN591" s="131">
        <f t="shared" si="612"/>
        <v>0.63621892983959838</v>
      </c>
      <c r="BO591" s="130">
        <f t="shared" si="613"/>
        <v>75098.714395688992</v>
      </c>
      <c r="BP591" s="182"/>
    </row>
    <row r="592" spans="2:68" s="75" customFormat="1">
      <c r="B592" s="546"/>
      <c r="C592" s="547"/>
      <c r="D592" s="539"/>
      <c r="E592" s="226" t="s">
        <v>103</v>
      </c>
      <c r="F592" s="121">
        <v>15</v>
      </c>
      <c r="G592" s="130">
        <v>11</v>
      </c>
      <c r="H592" s="130">
        <v>933290</v>
      </c>
      <c r="I592" s="131">
        <f t="shared" si="614"/>
        <v>0.52380952380952384</v>
      </c>
      <c r="J592" s="131">
        <f t="shared" si="597"/>
        <v>0.73333333333333328</v>
      </c>
      <c r="K592" s="156">
        <f t="shared" si="598"/>
        <v>84844.545454545456</v>
      </c>
      <c r="L592" s="539"/>
      <c r="M592" s="226" t="s">
        <v>103</v>
      </c>
      <c r="N592" s="121">
        <v>56</v>
      </c>
      <c r="O592" s="130">
        <v>39</v>
      </c>
      <c r="P592" s="130">
        <v>3153640</v>
      </c>
      <c r="Q592" s="131">
        <f t="shared" si="615"/>
        <v>0.38235294117647056</v>
      </c>
      <c r="R592" s="131">
        <f t="shared" si="599"/>
        <v>0.6964285714285714</v>
      </c>
      <c r="S592" s="125">
        <f t="shared" si="600"/>
        <v>80862.564102564109</v>
      </c>
      <c r="T592" s="539"/>
      <c r="U592" s="226" t="s">
        <v>103</v>
      </c>
      <c r="V592" s="121">
        <v>4526</v>
      </c>
      <c r="W592" s="130">
        <v>2838</v>
      </c>
      <c r="X592" s="130">
        <v>195485960</v>
      </c>
      <c r="Y592" s="131">
        <f t="shared" si="616"/>
        <v>0.376043460977872</v>
      </c>
      <c r="Z592" s="131">
        <f t="shared" si="601"/>
        <v>0.62704374723817946</v>
      </c>
      <c r="AA592" s="130">
        <f t="shared" si="602"/>
        <v>68881.592670894999</v>
      </c>
      <c r="AB592" s="539"/>
      <c r="AC592" s="226" t="s">
        <v>103</v>
      </c>
      <c r="AD592" s="121">
        <v>4367</v>
      </c>
      <c r="AE592" s="130">
        <v>2800</v>
      </c>
      <c r="AF592" s="130">
        <v>214918910</v>
      </c>
      <c r="AG592" s="131">
        <f t="shared" si="617"/>
        <v>0.42385709960641843</v>
      </c>
      <c r="AH592" s="131">
        <f t="shared" si="603"/>
        <v>0.64117242958552778</v>
      </c>
      <c r="AI592" s="125">
        <f t="shared" si="604"/>
        <v>76756.753571428577</v>
      </c>
      <c r="AJ592" s="539"/>
      <c r="AK592" s="226" t="s">
        <v>103</v>
      </c>
      <c r="AL592" s="121">
        <v>2683</v>
      </c>
      <c r="AM592" s="130">
        <v>1596</v>
      </c>
      <c r="AN592" s="130">
        <v>136122050</v>
      </c>
      <c r="AO592" s="131">
        <f t="shared" si="618"/>
        <v>0.39485403265710045</v>
      </c>
      <c r="AP592" s="131">
        <f t="shared" si="605"/>
        <v>0.59485650391352962</v>
      </c>
      <c r="AQ592" s="125">
        <f t="shared" si="606"/>
        <v>85289.505012531328</v>
      </c>
      <c r="AR592" s="539"/>
      <c r="AS592" s="226" t="s">
        <v>103</v>
      </c>
      <c r="AT592" s="121">
        <v>1330</v>
      </c>
      <c r="AU592" s="130">
        <v>750</v>
      </c>
      <c r="AV592" s="130">
        <v>67969460</v>
      </c>
      <c r="AW592" s="131">
        <f t="shared" si="619"/>
        <v>0.36162005785920925</v>
      </c>
      <c r="AX592" s="131">
        <f t="shared" si="607"/>
        <v>0.56390977443609025</v>
      </c>
      <c r="AY592" s="130">
        <f t="shared" si="608"/>
        <v>90625.94666666667</v>
      </c>
      <c r="AZ592" s="539"/>
      <c r="BA592" s="226" t="s">
        <v>103</v>
      </c>
      <c r="BB592" s="121">
        <v>459</v>
      </c>
      <c r="BC592" s="130">
        <v>252</v>
      </c>
      <c r="BD592" s="130">
        <v>25297430</v>
      </c>
      <c r="BE592" s="131">
        <f t="shared" si="620"/>
        <v>0.29822485207100591</v>
      </c>
      <c r="BF592" s="131">
        <f t="shared" si="609"/>
        <v>0.5490196078431373</v>
      </c>
      <c r="BG592" s="156">
        <f t="shared" si="610"/>
        <v>100386.62698412698</v>
      </c>
      <c r="BH592" s="539"/>
      <c r="BI592" s="226" t="s">
        <v>103</v>
      </c>
      <c r="BJ592" s="121">
        <f t="shared" si="611"/>
        <v>13436</v>
      </c>
      <c r="BK592" s="130">
        <f t="shared" si="595"/>
        <v>8286</v>
      </c>
      <c r="BL592" s="130">
        <f t="shared" si="596"/>
        <v>643880740</v>
      </c>
      <c r="BM592" s="131">
        <f t="shared" si="621"/>
        <v>0.39016810283938408</v>
      </c>
      <c r="BN592" s="131">
        <f t="shared" si="612"/>
        <v>0.61670139922596012</v>
      </c>
      <c r="BO592" s="130">
        <f t="shared" si="613"/>
        <v>77707.06492879556</v>
      </c>
      <c r="BP592" s="182"/>
    </row>
    <row r="593" spans="2:68" s="75" customFormat="1">
      <c r="B593" s="546"/>
      <c r="C593" s="547"/>
      <c r="D593" s="539"/>
      <c r="E593" s="226" t="s">
        <v>106</v>
      </c>
      <c r="F593" s="121">
        <v>4</v>
      </c>
      <c r="G593" s="130">
        <v>4</v>
      </c>
      <c r="H593" s="130">
        <v>364120</v>
      </c>
      <c r="I593" s="131">
        <f t="shared" si="614"/>
        <v>0.19047619047619047</v>
      </c>
      <c r="J593" s="131">
        <f t="shared" si="597"/>
        <v>1</v>
      </c>
      <c r="K593" s="156">
        <f t="shared" si="598"/>
        <v>91030</v>
      </c>
      <c r="L593" s="539"/>
      <c r="M593" s="226" t="s">
        <v>106</v>
      </c>
      <c r="N593" s="121">
        <v>31</v>
      </c>
      <c r="O593" s="130">
        <v>20</v>
      </c>
      <c r="P593" s="130">
        <v>1398820</v>
      </c>
      <c r="Q593" s="131">
        <f t="shared" si="615"/>
        <v>0.19607843137254902</v>
      </c>
      <c r="R593" s="131">
        <f t="shared" si="599"/>
        <v>0.64516129032258063</v>
      </c>
      <c r="S593" s="125">
        <f t="shared" si="600"/>
        <v>69941</v>
      </c>
      <c r="T593" s="539"/>
      <c r="U593" s="226" t="s">
        <v>106</v>
      </c>
      <c r="V593" s="121">
        <v>1308</v>
      </c>
      <c r="W593" s="130">
        <v>841</v>
      </c>
      <c r="X593" s="130">
        <v>62321210</v>
      </c>
      <c r="Y593" s="131">
        <f t="shared" si="616"/>
        <v>0.11143500728766398</v>
      </c>
      <c r="Z593" s="131">
        <f t="shared" si="601"/>
        <v>0.64296636085626913</v>
      </c>
      <c r="AA593" s="130">
        <f t="shared" si="602"/>
        <v>74103.697978596902</v>
      </c>
      <c r="AB593" s="539"/>
      <c r="AC593" s="226" t="s">
        <v>106</v>
      </c>
      <c r="AD593" s="121">
        <v>1527</v>
      </c>
      <c r="AE593" s="130">
        <v>999</v>
      </c>
      <c r="AF593" s="130">
        <v>78624150</v>
      </c>
      <c r="AG593" s="131">
        <f t="shared" si="617"/>
        <v>0.15122615803814715</v>
      </c>
      <c r="AH593" s="131">
        <f t="shared" si="603"/>
        <v>0.65422396856581533</v>
      </c>
      <c r="AI593" s="125">
        <f t="shared" si="604"/>
        <v>78702.852852852855</v>
      </c>
      <c r="AJ593" s="539"/>
      <c r="AK593" s="226" t="s">
        <v>106</v>
      </c>
      <c r="AL593" s="121">
        <v>1027</v>
      </c>
      <c r="AM593" s="130">
        <v>655</v>
      </c>
      <c r="AN593" s="130">
        <v>53249480</v>
      </c>
      <c r="AO593" s="131">
        <f t="shared" si="618"/>
        <v>0.16204849084611578</v>
      </c>
      <c r="AP593" s="131">
        <f t="shared" si="605"/>
        <v>0.63777994157740991</v>
      </c>
      <c r="AQ593" s="125">
        <f t="shared" si="606"/>
        <v>81296.916030534354</v>
      </c>
      <c r="AR593" s="539"/>
      <c r="AS593" s="226" t="s">
        <v>106</v>
      </c>
      <c r="AT593" s="121">
        <v>519</v>
      </c>
      <c r="AU593" s="130">
        <v>285</v>
      </c>
      <c r="AV593" s="130">
        <v>25054130</v>
      </c>
      <c r="AW593" s="131">
        <f t="shared" si="619"/>
        <v>0.13741562198649951</v>
      </c>
      <c r="AX593" s="131">
        <f t="shared" si="607"/>
        <v>0.54913294797687862</v>
      </c>
      <c r="AY593" s="130">
        <f t="shared" si="608"/>
        <v>87909.228070175435</v>
      </c>
      <c r="AZ593" s="539"/>
      <c r="BA593" s="226" t="s">
        <v>106</v>
      </c>
      <c r="BB593" s="121">
        <v>199</v>
      </c>
      <c r="BC593" s="130">
        <v>104</v>
      </c>
      <c r="BD593" s="130">
        <v>11785660</v>
      </c>
      <c r="BE593" s="131">
        <f t="shared" si="620"/>
        <v>0.12307692307692308</v>
      </c>
      <c r="BF593" s="131">
        <f t="shared" si="609"/>
        <v>0.52261306532663321</v>
      </c>
      <c r="BG593" s="156">
        <f t="shared" si="610"/>
        <v>113323.65384615384</v>
      </c>
      <c r="BH593" s="539"/>
      <c r="BI593" s="226" t="s">
        <v>106</v>
      </c>
      <c r="BJ593" s="121">
        <f t="shared" si="611"/>
        <v>4615</v>
      </c>
      <c r="BK593" s="130">
        <f t="shared" si="595"/>
        <v>2908</v>
      </c>
      <c r="BL593" s="130">
        <f t="shared" si="596"/>
        <v>232797570</v>
      </c>
      <c r="BM593" s="131">
        <f t="shared" si="621"/>
        <v>0.13693082827141309</v>
      </c>
      <c r="BN593" s="131">
        <f t="shared" si="612"/>
        <v>0.63011917659804983</v>
      </c>
      <c r="BO593" s="130">
        <f t="shared" si="613"/>
        <v>80054.185006877582</v>
      </c>
      <c r="BP593" s="182"/>
    </row>
    <row r="594" spans="2:68" s="75" customFormat="1">
      <c r="B594" s="546"/>
      <c r="C594" s="547"/>
      <c r="D594" s="539"/>
      <c r="E594" s="226" t="s">
        <v>119</v>
      </c>
      <c r="F594" s="121">
        <v>7</v>
      </c>
      <c r="G594" s="130">
        <v>6</v>
      </c>
      <c r="H594" s="130">
        <v>598910</v>
      </c>
      <c r="I594" s="131">
        <f t="shared" si="614"/>
        <v>0.2857142857142857</v>
      </c>
      <c r="J594" s="131">
        <f t="shared" si="597"/>
        <v>0.8571428571428571</v>
      </c>
      <c r="K594" s="156">
        <f t="shared" si="598"/>
        <v>99818.333333333328</v>
      </c>
      <c r="L594" s="539"/>
      <c r="M594" s="226" t="s">
        <v>119</v>
      </c>
      <c r="N594" s="121">
        <v>32</v>
      </c>
      <c r="O594" s="130">
        <v>22</v>
      </c>
      <c r="P594" s="130">
        <v>2339570</v>
      </c>
      <c r="Q594" s="131">
        <f t="shared" si="615"/>
        <v>0.21568627450980393</v>
      </c>
      <c r="R594" s="131">
        <f t="shared" si="599"/>
        <v>0.6875</v>
      </c>
      <c r="S594" s="125">
        <f t="shared" si="600"/>
        <v>106344.09090909091</v>
      </c>
      <c r="T594" s="539"/>
      <c r="U594" s="226" t="s">
        <v>119</v>
      </c>
      <c r="V594" s="121">
        <v>1740</v>
      </c>
      <c r="W594" s="130">
        <v>1165</v>
      </c>
      <c r="X594" s="130">
        <v>82791230</v>
      </c>
      <c r="Y594" s="131">
        <f t="shared" si="616"/>
        <v>0.15436597323439777</v>
      </c>
      <c r="Z594" s="131">
        <f t="shared" si="601"/>
        <v>0.66954022988505746</v>
      </c>
      <c r="AA594" s="130">
        <f t="shared" si="602"/>
        <v>71065.433476394843</v>
      </c>
      <c r="AB594" s="539"/>
      <c r="AC594" s="226" t="s">
        <v>119</v>
      </c>
      <c r="AD594" s="121">
        <v>2004</v>
      </c>
      <c r="AE594" s="130">
        <v>1336</v>
      </c>
      <c r="AF594" s="130">
        <v>106000060</v>
      </c>
      <c r="AG594" s="131">
        <f t="shared" si="617"/>
        <v>0.20224038752649107</v>
      </c>
      <c r="AH594" s="131">
        <f t="shared" si="603"/>
        <v>0.66666666666666663</v>
      </c>
      <c r="AI594" s="125">
        <f t="shared" si="604"/>
        <v>79341.362275449108</v>
      </c>
      <c r="AJ594" s="539"/>
      <c r="AK594" s="226" t="s">
        <v>119</v>
      </c>
      <c r="AL594" s="121">
        <v>1276</v>
      </c>
      <c r="AM594" s="130">
        <v>788</v>
      </c>
      <c r="AN594" s="130">
        <v>66850220</v>
      </c>
      <c r="AO594" s="131">
        <f t="shared" si="618"/>
        <v>0.19495299356754081</v>
      </c>
      <c r="AP594" s="131">
        <f t="shared" si="605"/>
        <v>0.61755485893416928</v>
      </c>
      <c r="AQ594" s="125">
        <f t="shared" si="606"/>
        <v>84835.304568527921</v>
      </c>
      <c r="AR594" s="539"/>
      <c r="AS594" s="226" t="s">
        <v>119</v>
      </c>
      <c r="AT594" s="121">
        <v>559</v>
      </c>
      <c r="AU594" s="130">
        <v>332</v>
      </c>
      <c r="AV594" s="130">
        <v>31199340</v>
      </c>
      <c r="AW594" s="131">
        <f t="shared" si="619"/>
        <v>0.16007714561234329</v>
      </c>
      <c r="AX594" s="131">
        <f t="shared" si="607"/>
        <v>0.59391771019677997</v>
      </c>
      <c r="AY594" s="130">
        <f t="shared" si="608"/>
        <v>93973.915662650601</v>
      </c>
      <c r="AZ594" s="539"/>
      <c r="BA594" s="226" t="s">
        <v>119</v>
      </c>
      <c r="BB594" s="121">
        <v>162</v>
      </c>
      <c r="BC594" s="130">
        <v>93</v>
      </c>
      <c r="BD594" s="130">
        <v>8223850</v>
      </c>
      <c r="BE594" s="131">
        <f t="shared" si="620"/>
        <v>0.11005917159763313</v>
      </c>
      <c r="BF594" s="131">
        <f t="shared" si="609"/>
        <v>0.57407407407407407</v>
      </c>
      <c r="BG594" s="156">
        <f t="shared" si="610"/>
        <v>88428.494623655919</v>
      </c>
      <c r="BH594" s="539"/>
      <c r="BI594" s="226" t="s">
        <v>119</v>
      </c>
      <c r="BJ594" s="121">
        <f t="shared" si="611"/>
        <v>5780</v>
      </c>
      <c r="BK594" s="130">
        <f t="shared" si="595"/>
        <v>3742</v>
      </c>
      <c r="BL594" s="130">
        <f t="shared" si="596"/>
        <v>298003180</v>
      </c>
      <c r="BM594" s="131">
        <f t="shared" si="621"/>
        <v>0.17620191175778124</v>
      </c>
      <c r="BN594" s="131">
        <f t="shared" si="612"/>
        <v>0.64740484429065748</v>
      </c>
      <c r="BO594" s="130">
        <f t="shared" si="613"/>
        <v>79637.407803313734</v>
      </c>
      <c r="BP594" s="182"/>
    </row>
    <row r="595" spans="2:68" s="75" customFormat="1">
      <c r="B595" s="546"/>
      <c r="C595" s="547"/>
      <c r="D595" s="539"/>
      <c r="E595" s="226" t="s">
        <v>120</v>
      </c>
      <c r="F595" s="121">
        <v>6</v>
      </c>
      <c r="G595" s="130">
        <v>4</v>
      </c>
      <c r="H595" s="130">
        <v>342220</v>
      </c>
      <c r="I595" s="131">
        <f t="shared" si="614"/>
        <v>0.19047619047619047</v>
      </c>
      <c r="J595" s="131">
        <f t="shared" si="597"/>
        <v>0.66666666666666663</v>
      </c>
      <c r="K595" s="156">
        <f t="shared" si="598"/>
        <v>85555</v>
      </c>
      <c r="L595" s="539"/>
      <c r="M595" s="226" t="s">
        <v>120</v>
      </c>
      <c r="N595" s="121">
        <v>23</v>
      </c>
      <c r="O595" s="130">
        <v>13</v>
      </c>
      <c r="P595" s="130">
        <v>681630</v>
      </c>
      <c r="Q595" s="131">
        <f t="shared" si="615"/>
        <v>0.12745098039215685</v>
      </c>
      <c r="R595" s="131">
        <f t="shared" si="599"/>
        <v>0.56521739130434778</v>
      </c>
      <c r="S595" s="125">
        <f t="shared" si="600"/>
        <v>52433.076923076922</v>
      </c>
      <c r="T595" s="539"/>
      <c r="U595" s="226" t="s">
        <v>120</v>
      </c>
      <c r="V595" s="121">
        <v>1171</v>
      </c>
      <c r="W595" s="130">
        <v>824</v>
      </c>
      <c r="X595" s="130">
        <v>56050900</v>
      </c>
      <c r="Y595" s="131">
        <f t="shared" si="616"/>
        <v>0.10918245660527362</v>
      </c>
      <c r="Z595" s="131">
        <f t="shared" si="601"/>
        <v>0.70367207514944496</v>
      </c>
      <c r="AA595" s="130">
        <f t="shared" si="602"/>
        <v>68022.936893203878</v>
      </c>
      <c r="AB595" s="539"/>
      <c r="AC595" s="226" t="s">
        <v>120</v>
      </c>
      <c r="AD595" s="121">
        <v>1225</v>
      </c>
      <c r="AE595" s="130">
        <v>863</v>
      </c>
      <c r="AF595" s="130">
        <v>62026980</v>
      </c>
      <c r="AG595" s="131">
        <f t="shared" si="617"/>
        <v>0.13063881320012111</v>
      </c>
      <c r="AH595" s="131">
        <f t="shared" si="603"/>
        <v>0.70448979591836736</v>
      </c>
      <c r="AI595" s="125">
        <f t="shared" si="604"/>
        <v>71873.673232908463</v>
      </c>
      <c r="AJ595" s="539"/>
      <c r="AK595" s="226" t="s">
        <v>120</v>
      </c>
      <c r="AL595" s="121">
        <v>633</v>
      </c>
      <c r="AM595" s="130">
        <v>410</v>
      </c>
      <c r="AN595" s="130">
        <v>31180900</v>
      </c>
      <c r="AO595" s="131">
        <f t="shared" si="618"/>
        <v>0.10143493320138545</v>
      </c>
      <c r="AP595" s="131">
        <f t="shared" si="605"/>
        <v>0.64770932069510267</v>
      </c>
      <c r="AQ595" s="125">
        <f t="shared" si="606"/>
        <v>76050.975609756104</v>
      </c>
      <c r="AR595" s="539"/>
      <c r="AS595" s="226" t="s">
        <v>120</v>
      </c>
      <c r="AT595" s="121">
        <v>222</v>
      </c>
      <c r="AU595" s="130">
        <v>126</v>
      </c>
      <c r="AV595" s="130">
        <v>9641020</v>
      </c>
      <c r="AW595" s="131">
        <f t="shared" si="619"/>
        <v>6.0752169720347159E-2</v>
      </c>
      <c r="AX595" s="131">
        <f t="shared" si="607"/>
        <v>0.56756756756756754</v>
      </c>
      <c r="AY595" s="130">
        <f t="shared" si="608"/>
        <v>76516.031746031746</v>
      </c>
      <c r="AZ595" s="539"/>
      <c r="BA595" s="226" t="s">
        <v>120</v>
      </c>
      <c r="BB595" s="121">
        <v>33</v>
      </c>
      <c r="BC595" s="130">
        <v>15</v>
      </c>
      <c r="BD595" s="130">
        <v>1383850</v>
      </c>
      <c r="BE595" s="131">
        <f t="shared" si="620"/>
        <v>1.7751479289940829E-2</v>
      </c>
      <c r="BF595" s="131">
        <f t="shared" si="609"/>
        <v>0.45454545454545453</v>
      </c>
      <c r="BG595" s="156">
        <f t="shared" si="610"/>
        <v>92256.666666666672</v>
      </c>
      <c r="BH595" s="539"/>
      <c r="BI595" s="226" t="s">
        <v>120</v>
      </c>
      <c r="BJ595" s="121">
        <f t="shared" si="611"/>
        <v>3313</v>
      </c>
      <c r="BK595" s="130">
        <f t="shared" si="595"/>
        <v>2255</v>
      </c>
      <c r="BL595" s="130">
        <f t="shared" si="596"/>
        <v>161307500</v>
      </c>
      <c r="BM595" s="131">
        <f t="shared" si="621"/>
        <v>0.10618260582944861</v>
      </c>
      <c r="BN595" s="131">
        <f t="shared" si="612"/>
        <v>0.68065197706006642</v>
      </c>
      <c r="BO595" s="130">
        <f t="shared" si="613"/>
        <v>71533.259423503332</v>
      </c>
      <c r="BP595" s="182"/>
    </row>
    <row r="596" spans="2:68" s="75" customFormat="1">
      <c r="B596" s="546"/>
      <c r="C596" s="547"/>
      <c r="D596" s="539"/>
      <c r="E596" s="226" t="s">
        <v>121</v>
      </c>
      <c r="F596" s="121">
        <v>4</v>
      </c>
      <c r="G596" s="130">
        <v>2</v>
      </c>
      <c r="H596" s="130">
        <v>30840</v>
      </c>
      <c r="I596" s="131">
        <f t="shared" si="614"/>
        <v>9.5238095238095233E-2</v>
      </c>
      <c r="J596" s="131">
        <f t="shared" si="597"/>
        <v>0.5</v>
      </c>
      <c r="K596" s="156">
        <f t="shared" si="598"/>
        <v>15420</v>
      </c>
      <c r="L596" s="539"/>
      <c r="M596" s="226" t="s">
        <v>121</v>
      </c>
      <c r="N596" s="121">
        <v>22</v>
      </c>
      <c r="O596" s="130">
        <v>11</v>
      </c>
      <c r="P596" s="130">
        <v>622650</v>
      </c>
      <c r="Q596" s="131">
        <f t="shared" si="615"/>
        <v>0.10784313725490197</v>
      </c>
      <c r="R596" s="131">
        <f t="shared" si="599"/>
        <v>0.5</v>
      </c>
      <c r="S596" s="125">
        <f t="shared" si="600"/>
        <v>56604.545454545456</v>
      </c>
      <c r="T596" s="539"/>
      <c r="U596" s="226" t="s">
        <v>121</v>
      </c>
      <c r="V596" s="121">
        <v>361</v>
      </c>
      <c r="W596" s="130">
        <v>209</v>
      </c>
      <c r="X596" s="130">
        <v>16098930</v>
      </c>
      <c r="Y596" s="131">
        <f t="shared" si="616"/>
        <v>2.7693123095269643E-2</v>
      </c>
      <c r="Z596" s="131">
        <f t="shared" si="601"/>
        <v>0.57894736842105265</v>
      </c>
      <c r="AA596" s="130">
        <f t="shared" si="602"/>
        <v>77028.37320574162</v>
      </c>
      <c r="AB596" s="539"/>
      <c r="AC596" s="226" t="s">
        <v>121</v>
      </c>
      <c r="AD596" s="121">
        <v>444</v>
      </c>
      <c r="AE596" s="130">
        <v>277</v>
      </c>
      <c r="AF596" s="130">
        <v>21333240</v>
      </c>
      <c r="AG596" s="131">
        <f t="shared" si="617"/>
        <v>4.1931577353920675E-2</v>
      </c>
      <c r="AH596" s="131">
        <f t="shared" si="603"/>
        <v>0.62387387387387383</v>
      </c>
      <c r="AI596" s="125">
        <f t="shared" si="604"/>
        <v>77015.306859205783</v>
      </c>
      <c r="AJ596" s="539"/>
      <c r="AK596" s="226" t="s">
        <v>121</v>
      </c>
      <c r="AL596" s="121">
        <v>388</v>
      </c>
      <c r="AM596" s="130">
        <v>223</v>
      </c>
      <c r="AN596" s="130">
        <v>23911490</v>
      </c>
      <c r="AO596" s="131">
        <f t="shared" si="618"/>
        <v>5.5170707570509646E-2</v>
      </c>
      <c r="AP596" s="131">
        <f t="shared" si="605"/>
        <v>0.57474226804123707</v>
      </c>
      <c r="AQ596" s="125">
        <f t="shared" si="606"/>
        <v>107226.41255605381</v>
      </c>
      <c r="AR596" s="539"/>
      <c r="AS596" s="226" t="s">
        <v>121</v>
      </c>
      <c r="AT596" s="121">
        <v>227</v>
      </c>
      <c r="AU596" s="130">
        <v>132</v>
      </c>
      <c r="AV596" s="130">
        <v>12665540</v>
      </c>
      <c r="AW596" s="131">
        <f t="shared" si="619"/>
        <v>6.3645130183220835E-2</v>
      </c>
      <c r="AX596" s="131">
        <f t="shared" si="607"/>
        <v>0.58149779735682816</v>
      </c>
      <c r="AY596" s="130">
        <f t="shared" si="608"/>
        <v>95951.060606060608</v>
      </c>
      <c r="AZ596" s="539"/>
      <c r="BA596" s="226" t="s">
        <v>121</v>
      </c>
      <c r="BB596" s="121">
        <v>87</v>
      </c>
      <c r="BC596" s="130">
        <v>44</v>
      </c>
      <c r="BD596" s="130">
        <v>3732120</v>
      </c>
      <c r="BE596" s="131">
        <f t="shared" si="620"/>
        <v>5.2071005917159761E-2</v>
      </c>
      <c r="BF596" s="131">
        <f t="shared" si="609"/>
        <v>0.50574712643678166</v>
      </c>
      <c r="BG596" s="156">
        <f t="shared" si="610"/>
        <v>84820.909090909088</v>
      </c>
      <c r="BH596" s="539"/>
      <c r="BI596" s="226" t="s">
        <v>121</v>
      </c>
      <c r="BJ596" s="121">
        <f t="shared" si="611"/>
        <v>1533</v>
      </c>
      <c r="BK596" s="130">
        <f t="shared" si="595"/>
        <v>898</v>
      </c>
      <c r="BL596" s="130">
        <f t="shared" si="596"/>
        <v>78394810</v>
      </c>
      <c r="BM596" s="131">
        <f t="shared" si="621"/>
        <v>4.2284691811461127E-2</v>
      </c>
      <c r="BN596" s="131">
        <f t="shared" si="612"/>
        <v>0.58577951728636657</v>
      </c>
      <c r="BO596" s="130">
        <f t="shared" si="613"/>
        <v>87299.342984409799</v>
      </c>
      <c r="BP596" s="182"/>
    </row>
    <row r="597" spans="2:68" s="75" customFormat="1">
      <c r="B597" s="546"/>
      <c r="C597" s="547"/>
      <c r="D597" s="539"/>
      <c r="E597" s="226" t="s">
        <v>122</v>
      </c>
      <c r="F597" s="121">
        <v>1</v>
      </c>
      <c r="G597" s="130">
        <v>1</v>
      </c>
      <c r="H597" s="130">
        <v>90020</v>
      </c>
      <c r="I597" s="131">
        <f t="shared" si="614"/>
        <v>4.7619047619047616E-2</v>
      </c>
      <c r="J597" s="131">
        <f t="shared" si="597"/>
        <v>1</v>
      </c>
      <c r="K597" s="156">
        <f t="shared" si="598"/>
        <v>90020</v>
      </c>
      <c r="L597" s="539"/>
      <c r="M597" s="226" t="s">
        <v>122</v>
      </c>
      <c r="N597" s="121">
        <v>8</v>
      </c>
      <c r="O597" s="130">
        <v>6</v>
      </c>
      <c r="P597" s="130">
        <v>354090</v>
      </c>
      <c r="Q597" s="131">
        <f t="shared" si="615"/>
        <v>5.8823529411764705E-2</v>
      </c>
      <c r="R597" s="131">
        <f t="shared" si="599"/>
        <v>0.75</v>
      </c>
      <c r="S597" s="125">
        <f t="shared" si="600"/>
        <v>59015</v>
      </c>
      <c r="T597" s="539"/>
      <c r="U597" s="226" t="s">
        <v>122</v>
      </c>
      <c r="V597" s="121">
        <v>469</v>
      </c>
      <c r="W597" s="130">
        <v>310</v>
      </c>
      <c r="X597" s="130">
        <v>23808370</v>
      </c>
      <c r="Y597" s="131">
        <f t="shared" si="616"/>
        <v>4.1075924208294687E-2</v>
      </c>
      <c r="Z597" s="131">
        <f t="shared" si="601"/>
        <v>0.66098081023454158</v>
      </c>
      <c r="AA597" s="130">
        <f t="shared" si="602"/>
        <v>76801.193548387091</v>
      </c>
      <c r="AB597" s="539"/>
      <c r="AC597" s="226" t="s">
        <v>122</v>
      </c>
      <c r="AD597" s="121">
        <v>519</v>
      </c>
      <c r="AE597" s="130">
        <v>357</v>
      </c>
      <c r="AF597" s="130">
        <v>31980050</v>
      </c>
      <c r="AG597" s="131">
        <f t="shared" si="617"/>
        <v>5.4041780199818347E-2</v>
      </c>
      <c r="AH597" s="131">
        <f t="shared" si="603"/>
        <v>0.68786127167630062</v>
      </c>
      <c r="AI597" s="125">
        <f t="shared" si="604"/>
        <v>89579.971988795514</v>
      </c>
      <c r="AJ597" s="539"/>
      <c r="AK597" s="226" t="s">
        <v>122</v>
      </c>
      <c r="AL597" s="121">
        <v>321</v>
      </c>
      <c r="AM597" s="130">
        <v>215</v>
      </c>
      <c r="AN597" s="130">
        <v>20586330</v>
      </c>
      <c r="AO597" s="131">
        <f t="shared" si="618"/>
        <v>5.3191489361702128E-2</v>
      </c>
      <c r="AP597" s="131">
        <f t="shared" si="605"/>
        <v>0.66978193146417442</v>
      </c>
      <c r="AQ597" s="125">
        <f t="shared" si="606"/>
        <v>95750.372093023252</v>
      </c>
      <c r="AR597" s="539"/>
      <c r="AS597" s="226" t="s">
        <v>122</v>
      </c>
      <c r="AT597" s="121">
        <v>210</v>
      </c>
      <c r="AU597" s="130">
        <v>129</v>
      </c>
      <c r="AV597" s="130">
        <v>14118330</v>
      </c>
      <c r="AW597" s="131">
        <f t="shared" si="619"/>
        <v>6.2198649951783994E-2</v>
      </c>
      <c r="AX597" s="131">
        <f t="shared" si="607"/>
        <v>0.61428571428571432</v>
      </c>
      <c r="AY597" s="130">
        <f t="shared" si="608"/>
        <v>109444.41860465116</v>
      </c>
      <c r="AZ597" s="539"/>
      <c r="BA597" s="226" t="s">
        <v>122</v>
      </c>
      <c r="BB597" s="121">
        <v>67</v>
      </c>
      <c r="BC597" s="130">
        <v>40</v>
      </c>
      <c r="BD597" s="130">
        <v>4209080</v>
      </c>
      <c r="BE597" s="131">
        <f t="shared" si="620"/>
        <v>4.7337278106508875E-2</v>
      </c>
      <c r="BF597" s="131">
        <f t="shared" si="609"/>
        <v>0.59701492537313428</v>
      </c>
      <c r="BG597" s="156">
        <f t="shared" si="610"/>
        <v>105227</v>
      </c>
      <c r="BH597" s="539"/>
      <c r="BI597" s="226" t="s">
        <v>122</v>
      </c>
      <c r="BJ597" s="121">
        <f t="shared" si="611"/>
        <v>1595</v>
      </c>
      <c r="BK597" s="130">
        <f t="shared" si="595"/>
        <v>1058</v>
      </c>
      <c r="BL597" s="130">
        <f t="shared" si="596"/>
        <v>95146270</v>
      </c>
      <c r="BM597" s="131">
        <f t="shared" si="621"/>
        <v>4.9818712624193622E-2</v>
      </c>
      <c r="BN597" s="131">
        <f t="shared" si="612"/>
        <v>0.66332288401253914</v>
      </c>
      <c r="BO597" s="130">
        <f t="shared" si="613"/>
        <v>89930.31190926276</v>
      </c>
      <c r="BP597" s="182"/>
    </row>
    <row r="598" spans="2:68" s="75" customFormat="1">
      <c r="B598" s="546"/>
      <c r="C598" s="547"/>
      <c r="D598" s="539"/>
      <c r="E598" s="226" t="s">
        <v>123</v>
      </c>
      <c r="F598" s="121">
        <v>9</v>
      </c>
      <c r="G598" s="130">
        <v>8</v>
      </c>
      <c r="H598" s="130">
        <v>606960</v>
      </c>
      <c r="I598" s="131">
        <f t="shared" si="614"/>
        <v>0.38095238095238093</v>
      </c>
      <c r="J598" s="131">
        <f t="shared" si="597"/>
        <v>0.88888888888888884</v>
      </c>
      <c r="K598" s="156">
        <f t="shared" si="598"/>
        <v>75870</v>
      </c>
      <c r="L598" s="539"/>
      <c r="M598" s="226" t="s">
        <v>123</v>
      </c>
      <c r="N598" s="121">
        <v>46</v>
      </c>
      <c r="O598" s="130">
        <v>31</v>
      </c>
      <c r="P598" s="130">
        <v>2933770</v>
      </c>
      <c r="Q598" s="131">
        <f t="shared" si="615"/>
        <v>0.30392156862745096</v>
      </c>
      <c r="R598" s="131">
        <f t="shared" si="599"/>
        <v>0.67391304347826086</v>
      </c>
      <c r="S598" s="125">
        <f t="shared" si="600"/>
        <v>94637.741935483864</v>
      </c>
      <c r="T598" s="539"/>
      <c r="U598" s="226" t="s">
        <v>123</v>
      </c>
      <c r="V598" s="121">
        <v>2953</v>
      </c>
      <c r="W598" s="130">
        <v>2018</v>
      </c>
      <c r="X598" s="130">
        <v>139647940</v>
      </c>
      <c r="Y598" s="131">
        <f t="shared" si="616"/>
        <v>0.26739101629786671</v>
      </c>
      <c r="Z598" s="131">
        <f t="shared" si="601"/>
        <v>0.68337284117846253</v>
      </c>
      <c r="AA598" s="130">
        <f t="shared" si="602"/>
        <v>69201.159563924681</v>
      </c>
      <c r="AB598" s="539"/>
      <c r="AC598" s="226" t="s">
        <v>123</v>
      </c>
      <c r="AD598" s="121">
        <v>2821</v>
      </c>
      <c r="AE598" s="130">
        <v>1918</v>
      </c>
      <c r="AF598" s="130">
        <v>146206960</v>
      </c>
      <c r="AG598" s="131">
        <f t="shared" si="617"/>
        <v>0.2903421132303966</v>
      </c>
      <c r="AH598" s="131">
        <f t="shared" si="603"/>
        <v>0.67990074441687343</v>
      </c>
      <c r="AI598" s="125">
        <f t="shared" si="604"/>
        <v>76228.863399374342</v>
      </c>
      <c r="AJ598" s="539"/>
      <c r="AK598" s="226" t="s">
        <v>123</v>
      </c>
      <c r="AL598" s="121">
        <v>1568</v>
      </c>
      <c r="AM598" s="130">
        <v>997</v>
      </c>
      <c r="AN598" s="130">
        <v>86010720</v>
      </c>
      <c r="AO598" s="131">
        <f t="shared" si="618"/>
        <v>0.24666006927263731</v>
      </c>
      <c r="AP598" s="131">
        <f t="shared" si="605"/>
        <v>0.63584183673469385</v>
      </c>
      <c r="AQ598" s="125">
        <f t="shared" si="606"/>
        <v>86269.528585757274</v>
      </c>
      <c r="AR598" s="539"/>
      <c r="AS598" s="226" t="s">
        <v>123</v>
      </c>
      <c r="AT598" s="121">
        <v>640</v>
      </c>
      <c r="AU598" s="130">
        <v>368</v>
      </c>
      <c r="AV598" s="130">
        <v>30590650</v>
      </c>
      <c r="AW598" s="131">
        <f t="shared" si="619"/>
        <v>0.17743490838958534</v>
      </c>
      <c r="AX598" s="131">
        <f t="shared" si="607"/>
        <v>0.57499999999999996</v>
      </c>
      <c r="AY598" s="130">
        <f t="shared" si="608"/>
        <v>83126.766304347824</v>
      </c>
      <c r="AZ598" s="539"/>
      <c r="BA598" s="226" t="s">
        <v>123</v>
      </c>
      <c r="BB598" s="121">
        <v>221</v>
      </c>
      <c r="BC598" s="130">
        <v>131</v>
      </c>
      <c r="BD598" s="130">
        <v>11611140</v>
      </c>
      <c r="BE598" s="131">
        <f t="shared" si="620"/>
        <v>0.15502958579881657</v>
      </c>
      <c r="BF598" s="131">
        <f t="shared" si="609"/>
        <v>0.59276018099547512</v>
      </c>
      <c r="BG598" s="156">
        <f t="shared" si="610"/>
        <v>88634.656488549619</v>
      </c>
      <c r="BH598" s="539"/>
      <c r="BI598" s="226" t="s">
        <v>123</v>
      </c>
      <c r="BJ598" s="121">
        <f t="shared" si="611"/>
        <v>8258</v>
      </c>
      <c r="BK598" s="130">
        <f t="shared" si="595"/>
        <v>5471</v>
      </c>
      <c r="BL598" s="130">
        <f t="shared" si="596"/>
        <v>417608140</v>
      </c>
      <c r="BM598" s="131">
        <f t="shared" si="621"/>
        <v>0.25761642416537178</v>
      </c>
      <c r="BN598" s="131">
        <f t="shared" si="612"/>
        <v>0.66250908210220394</v>
      </c>
      <c r="BO598" s="130">
        <f t="shared" si="613"/>
        <v>76331.226466825072</v>
      </c>
      <c r="BP598" s="182"/>
    </row>
    <row r="599" spans="2:68" s="75" customFormat="1">
      <c r="B599" s="546"/>
      <c r="C599" s="547"/>
      <c r="D599" s="539"/>
      <c r="E599" s="226" t="s">
        <v>124</v>
      </c>
      <c r="F599" s="121">
        <v>2</v>
      </c>
      <c r="G599" s="130">
        <v>2</v>
      </c>
      <c r="H599" s="130">
        <v>61220</v>
      </c>
      <c r="I599" s="131">
        <f t="shared" si="614"/>
        <v>9.5238095238095233E-2</v>
      </c>
      <c r="J599" s="131">
        <f t="shared" si="597"/>
        <v>1</v>
      </c>
      <c r="K599" s="156">
        <f t="shared" si="598"/>
        <v>30610</v>
      </c>
      <c r="L599" s="539"/>
      <c r="M599" s="226" t="s">
        <v>124</v>
      </c>
      <c r="N599" s="121">
        <v>9</v>
      </c>
      <c r="O599" s="130">
        <v>4</v>
      </c>
      <c r="P599" s="130">
        <v>163870</v>
      </c>
      <c r="Q599" s="131">
        <f t="shared" si="615"/>
        <v>3.9215686274509803E-2</v>
      </c>
      <c r="R599" s="131">
        <f t="shared" si="599"/>
        <v>0.44444444444444442</v>
      </c>
      <c r="S599" s="125">
        <f t="shared" si="600"/>
        <v>40967.5</v>
      </c>
      <c r="T599" s="539"/>
      <c r="U599" s="226" t="s">
        <v>124</v>
      </c>
      <c r="V599" s="121">
        <v>529</v>
      </c>
      <c r="W599" s="130">
        <v>337</v>
      </c>
      <c r="X599" s="130">
        <v>25148880</v>
      </c>
      <c r="Y599" s="131">
        <f t="shared" si="616"/>
        <v>4.4653504703855838E-2</v>
      </c>
      <c r="Z599" s="131">
        <f t="shared" si="601"/>
        <v>0.63705103969754251</v>
      </c>
      <c r="AA599" s="130">
        <f t="shared" si="602"/>
        <v>74625.756676557867</v>
      </c>
      <c r="AB599" s="539"/>
      <c r="AC599" s="226" t="s">
        <v>124</v>
      </c>
      <c r="AD599" s="121">
        <v>664</v>
      </c>
      <c r="AE599" s="130">
        <v>441</v>
      </c>
      <c r="AF599" s="130">
        <v>35960930</v>
      </c>
      <c r="AG599" s="131">
        <f t="shared" si="617"/>
        <v>6.67574931880109E-2</v>
      </c>
      <c r="AH599" s="131">
        <f t="shared" si="603"/>
        <v>0.66415662650602414</v>
      </c>
      <c r="AI599" s="125">
        <f t="shared" si="604"/>
        <v>81544.058956916095</v>
      </c>
      <c r="AJ599" s="539"/>
      <c r="AK599" s="226" t="s">
        <v>124</v>
      </c>
      <c r="AL599" s="121">
        <v>508</v>
      </c>
      <c r="AM599" s="130">
        <v>313</v>
      </c>
      <c r="AN599" s="130">
        <v>27633560</v>
      </c>
      <c r="AO599" s="131">
        <f t="shared" si="618"/>
        <v>7.7436912419594259E-2</v>
      </c>
      <c r="AP599" s="131">
        <f t="shared" si="605"/>
        <v>0.61614173228346458</v>
      </c>
      <c r="AQ599" s="125">
        <f t="shared" si="606"/>
        <v>88286.134185303512</v>
      </c>
      <c r="AR599" s="539"/>
      <c r="AS599" s="226" t="s">
        <v>124</v>
      </c>
      <c r="AT599" s="121">
        <v>359</v>
      </c>
      <c r="AU599" s="130">
        <v>202</v>
      </c>
      <c r="AV599" s="130">
        <v>18547660</v>
      </c>
      <c r="AW599" s="131">
        <f t="shared" si="619"/>
        <v>9.7396335583413693E-2</v>
      </c>
      <c r="AX599" s="131">
        <f t="shared" si="607"/>
        <v>0.56267409470752094</v>
      </c>
      <c r="AY599" s="130">
        <f t="shared" si="608"/>
        <v>91820.099009900994</v>
      </c>
      <c r="AZ599" s="539"/>
      <c r="BA599" s="226" t="s">
        <v>124</v>
      </c>
      <c r="BB599" s="121">
        <v>148</v>
      </c>
      <c r="BC599" s="130">
        <v>79</v>
      </c>
      <c r="BD599" s="130">
        <v>7480220</v>
      </c>
      <c r="BE599" s="131">
        <f t="shared" si="620"/>
        <v>9.3491124260355024E-2</v>
      </c>
      <c r="BF599" s="131">
        <f t="shared" si="609"/>
        <v>0.53378378378378377</v>
      </c>
      <c r="BG599" s="156">
        <f t="shared" si="610"/>
        <v>94686.329113924046</v>
      </c>
      <c r="BH599" s="539"/>
      <c r="BI599" s="226" t="s">
        <v>124</v>
      </c>
      <c r="BJ599" s="121">
        <f t="shared" si="611"/>
        <v>2219</v>
      </c>
      <c r="BK599" s="130">
        <f t="shared" si="595"/>
        <v>1378</v>
      </c>
      <c r="BL599" s="130">
        <f t="shared" si="596"/>
        <v>114996340</v>
      </c>
      <c r="BM599" s="131">
        <f t="shared" si="621"/>
        <v>6.4886754249658618E-2</v>
      </c>
      <c r="BN599" s="131">
        <f t="shared" si="612"/>
        <v>0.62100045065344744</v>
      </c>
      <c r="BO599" s="130">
        <f t="shared" si="613"/>
        <v>83451.625544267052</v>
      </c>
      <c r="BP599" s="182"/>
    </row>
    <row r="600" spans="2:68" s="75" customFormat="1">
      <c r="B600" s="546"/>
      <c r="C600" s="547"/>
      <c r="D600" s="539"/>
      <c r="E600" s="223" t="s">
        <v>117</v>
      </c>
      <c r="F600" s="123">
        <v>3</v>
      </c>
      <c r="G600" s="134">
        <v>3</v>
      </c>
      <c r="H600" s="134">
        <v>234820</v>
      </c>
      <c r="I600" s="135">
        <f t="shared" si="614"/>
        <v>0.14285714285714285</v>
      </c>
      <c r="J600" s="135">
        <f t="shared" si="597"/>
        <v>1</v>
      </c>
      <c r="K600" s="176">
        <f t="shared" si="598"/>
        <v>78273.333333333328</v>
      </c>
      <c r="L600" s="539"/>
      <c r="M600" s="223" t="s">
        <v>117</v>
      </c>
      <c r="N600" s="123">
        <v>7</v>
      </c>
      <c r="O600" s="134">
        <v>5</v>
      </c>
      <c r="P600" s="134">
        <v>888750</v>
      </c>
      <c r="Q600" s="135">
        <f t="shared" si="615"/>
        <v>4.9019607843137254E-2</v>
      </c>
      <c r="R600" s="135">
        <f t="shared" si="599"/>
        <v>0.7142857142857143</v>
      </c>
      <c r="S600" s="127">
        <f t="shared" si="600"/>
        <v>177750</v>
      </c>
      <c r="T600" s="539"/>
      <c r="U600" s="223" t="s">
        <v>117</v>
      </c>
      <c r="V600" s="123">
        <v>697</v>
      </c>
      <c r="W600" s="134">
        <v>394</v>
      </c>
      <c r="X600" s="134">
        <v>23003580</v>
      </c>
      <c r="Y600" s="135">
        <f t="shared" si="616"/>
        <v>5.2206174638929376E-2</v>
      </c>
      <c r="Z600" s="135">
        <f t="shared" si="601"/>
        <v>0.5652797704447633</v>
      </c>
      <c r="AA600" s="134">
        <f t="shared" si="602"/>
        <v>58384.720812182743</v>
      </c>
      <c r="AB600" s="539"/>
      <c r="AC600" s="223" t="s">
        <v>117</v>
      </c>
      <c r="AD600" s="123">
        <v>420</v>
      </c>
      <c r="AE600" s="134">
        <v>265</v>
      </c>
      <c r="AF600" s="134">
        <v>22225310</v>
      </c>
      <c r="AG600" s="135">
        <f t="shared" si="617"/>
        <v>4.0115046927036026E-2</v>
      </c>
      <c r="AH600" s="135">
        <f t="shared" si="603"/>
        <v>0.63095238095238093</v>
      </c>
      <c r="AI600" s="127">
        <f t="shared" si="604"/>
        <v>83869.094339622636</v>
      </c>
      <c r="AJ600" s="539"/>
      <c r="AK600" s="223" t="s">
        <v>117</v>
      </c>
      <c r="AL600" s="123">
        <v>213</v>
      </c>
      <c r="AM600" s="134">
        <v>108</v>
      </c>
      <c r="AN600" s="134">
        <v>10583870</v>
      </c>
      <c r="AO600" s="135">
        <f t="shared" si="618"/>
        <v>2.6719445818901535E-2</v>
      </c>
      <c r="AP600" s="135">
        <f t="shared" si="605"/>
        <v>0.50704225352112675</v>
      </c>
      <c r="AQ600" s="127">
        <f t="shared" si="606"/>
        <v>97998.796296296292</v>
      </c>
      <c r="AR600" s="539"/>
      <c r="AS600" s="223" t="s">
        <v>117</v>
      </c>
      <c r="AT600" s="123">
        <v>96</v>
      </c>
      <c r="AU600" s="134">
        <v>52</v>
      </c>
      <c r="AV600" s="134">
        <v>5287950</v>
      </c>
      <c r="AW600" s="135">
        <f t="shared" si="619"/>
        <v>2.5072324011571841E-2</v>
      </c>
      <c r="AX600" s="135">
        <f t="shared" si="607"/>
        <v>0.54166666666666663</v>
      </c>
      <c r="AY600" s="134">
        <f t="shared" si="608"/>
        <v>101691.34615384616</v>
      </c>
      <c r="AZ600" s="539"/>
      <c r="BA600" s="223" t="s">
        <v>117</v>
      </c>
      <c r="BB600" s="123">
        <v>49</v>
      </c>
      <c r="BC600" s="134">
        <v>15</v>
      </c>
      <c r="BD600" s="134">
        <v>1729800</v>
      </c>
      <c r="BE600" s="135">
        <f t="shared" si="620"/>
        <v>1.7751479289940829E-2</v>
      </c>
      <c r="BF600" s="135">
        <f t="shared" si="609"/>
        <v>0.30612244897959184</v>
      </c>
      <c r="BG600" s="176">
        <f t="shared" si="610"/>
        <v>115320</v>
      </c>
      <c r="BH600" s="539"/>
      <c r="BI600" s="223" t="s">
        <v>117</v>
      </c>
      <c r="BJ600" s="123">
        <f t="shared" si="611"/>
        <v>1485</v>
      </c>
      <c r="BK600" s="134">
        <f t="shared" si="595"/>
        <v>842</v>
      </c>
      <c r="BL600" s="134">
        <f t="shared" si="596"/>
        <v>63954080</v>
      </c>
      <c r="BM600" s="135">
        <f t="shared" si="621"/>
        <v>3.9647784527004758E-2</v>
      </c>
      <c r="BN600" s="135">
        <f t="shared" si="612"/>
        <v>0.56700336700336695</v>
      </c>
      <c r="BO600" s="134">
        <f t="shared" si="613"/>
        <v>75954.964370546324</v>
      </c>
      <c r="BP600" s="182"/>
    </row>
    <row r="601" spans="2:68" s="75" customFormat="1">
      <c r="B601" s="546">
        <v>55</v>
      </c>
      <c r="C601" s="547" t="s">
        <v>15</v>
      </c>
      <c r="D601" s="539">
        <f>BS62</f>
        <v>26</v>
      </c>
      <c r="E601" s="224" t="s">
        <v>104</v>
      </c>
      <c r="F601" s="120">
        <v>16</v>
      </c>
      <c r="G601" s="128">
        <v>7</v>
      </c>
      <c r="H601" s="128">
        <v>217580</v>
      </c>
      <c r="I601" s="129">
        <f>IFERROR(G601/$D$601,"-")</f>
        <v>0.26923076923076922</v>
      </c>
      <c r="J601" s="129">
        <f t="shared" si="597"/>
        <v>0.4375</v>
      </c>
      <c r="K601" s="155">
        <f t="shared" si="598"/>
        <v>31082.857142857141</v>
      </c>
      <c r="L601" s="539">
        <f>BT62</f>
        <v>81</v>
      </c>
      <c r="M601" s="224" t="s">
        <v>104</v>
      </c>
      <c r="N601" s="120">
        <v>45</v>
      </c>
      <c r="O601" s="128">
        <v>26</v>
      </c>
      <c r="P601" s="128">
        <v>1846350</v>
      </c>
      <c r="Q601" s="129">
        <f>IFERROR(O601/$L$601,"-")</f>
        <v>0.32098765432098764</v>
      </c>
      <c r="R601" s="129">
        <f t="shared" si="599"/>
        <v>0.57777777777777772</v>
      </c>
      <c r="S601" s="124">
        <f t="shared" si="600"/>
        <v>71013.461538461532</v>
      </c>
      <c r="T601" s="539">
        <f>BU62</f>
        <v>7622</v>
      </c>
      <c r="U601" s="224" t="s">
        <v>104</v>
      </c>
      <c r="V601" s="120">
        <v>3736</v>
      </c>
      <c r="W601" s="128">
        <v>2222</v>
      </c>
      <c r="X601" s="128">
        <v>171972830</v>
      </c>
      <c r="Y601" s="129">
        <f>IFERROR(W601/$T$601,"-")</f>
        <v>0.29152453424298086</v>
      </c>
      <c r="Z601" s="129">
        <f t="shared" si="601"/>
        <v>0.59475374732334052</v>
      </c>
      <c r="AA601" s="128">
        <f t="shared" si="602"/>
        <v>77395.513051305126</v>
      </c>
      <c r="AB601" s="539">
        <f>BV62</f>
        <v>7263</v>
      </c>
      <c r="AC601" s="224" t="s">
        <v>104</v>
      </c>
      <c r="AD601" s="120">
        <v>3954</v>
      </c>
      <c r="AE601" s="128">
        <v>2357</v>
      </c>
      <c r="AF601" s="128">
        <v>199575260</v>
      </c>
      <c r="AG601" s="129">
        <f>IFERROR(AE601/$AB$601,"-")</f>
        <v>0.32452154756987472</v>
      </c>
      <c r="AH601" s="129">
        <f t="shared" si="603"/>
        <v>0.59610520991401117</v>
      </c>
      <c r="AI601" s="124">
        <f t="shared" si="604"/>
        <v>84673.423843869328</v>
      </c>
      <c r="AJ601" s="539">
        <f>BW62</f>
        <v>4448</v>
      </c>
      <c r="AK601" s="224" t="s">
        <v>104</v>
      </c>
      <c r="AL601" s="120">
        <v>2379</v>
      </c>
      <c r="AM601" s="128">
        <v>1345</v>
      </c>
      <c r="AN601" s="128">
        <v>117245260</v>
      </c>
      <c r="AO601" s="129">
        <f>IFERROR(AM601/$AJ$601,"-")</f>
        <v>0.30238309352517984</v>
      </c>
      <c r="AP601" s="129">
        <f t="shared" si="605"/>
        <v>0.56536359815048343</v>
      </c>
      <c r="AQ601" s="124">
        <f t="shared" si="606"/>
        <v>87171.197026022302</v>
      </c>
      <c r="AR601" s="539">
        <f>BX62</f>
        <v>1923</v>
      </c>
      <c r="AS601" s="224" t="s">
        <v>104</v>
      </c>
      <c r="AT601" s="120">
        <v>888</v>
      </c>
      <c r="AU601" s="128">
        <v>445</v>
      </c>
      <c r="AV601" s="128">
        <v>43078210</v>
      </c>
      <c r="AW601" s="129">
        <f>IFERROR(AU601/$AR$601,"-")</f>
        <v>0.23140925637025481</v>
      </c>
      <c r="AX601" s="129">
        <f t="shared" si="607"/>
        <v>0.50112612612612617</v>
      </c>
      <c r="AY601" s="128">
        <f t="shared" si="608"/>
        <v>96804.966292134835</v>
      </c>
      <c r="AZ601" s="539">
        <f>BY62</f>
        <v>612</v>
      </c>
      <c r="BA601" s="224" t="s">
        <v>104</v>
      </c>
      <c r="BB601" s="120">
        <v>218</v>
      </c>
      <c r="BC601" s="128">
        <v>98</v>
      </c>
      <c r="BD601" s="128">
        <v>9911570</v>
      </c>
      <c r="BE601" s="129">
        <f>IFERROR(BC601/$AZ$601,"-")</f>
        <v>0.16013071895424835</v>
      </c>
      <c r="BF601" s="129">
        <f t="shared" si="609"/>
        <v>0.44954128440366975</v>
      </c>
      <c r="BG601" s="155">
        <f t="shared" si="610"/>
        <v>101138.4693877551</v>
      </c>
      <c r="BH601" s="539">
        <f>BZ62</f>
        <v>21975</v>
      </c>
      <c r="BI601" s="224" t="s">
        <v>104</v>
      </c>
      <c r="BJ601" s="120">
        <f t="shared" si="611"/>
        <v>11236</v>
      </c>
      <c r="BK601" s="128">
        <f t="shared" si="595"/>
        <v>6500</v>
      </c>
      <c r="BL601" s="128">
        <f t="shared" si="596"/>
        <v>543847060</v>
      </c>
      <c r="BM601" s="129">
        <f>IFERROR(BK601/$BH$601,"-")</f>
        <v>0.29579067121729236</v>
      </c>
      <c r="BN601" s="129">
        <f t="shared" si="612"/>
        <v>0.578497686009256</v>
      </c>
      <c r="BO601" s="128">
        <f t="shared" si="613"/>
        <v>83668.778461538459</v>
      </c>
      <c r="BP601" s="182"/>
    </row>
    <row r="602" spans="2:68" s="75" customFormat="1">
      <c r="B602" s="546"/>
      <c r="C602" s="547"/>
      <c r="D602" s="539"/>
      <c r="E602" s="225" t="s">
        <v>136</v>
      </c>
      <c r="F602" s="121">
        <v>7</v>
      </c>
      <c r="G602" s="130">
        <v>4</v>
      </c>
      <c r="H602" s="130">
        <v>119970</v>
      </c>
      <c r="I602" s="131">
        <f t="shared" ref="I602:I611" si="622">IFERROR(G602/$D$601,"-")</f>
        <v>0.15384615384615385</v>
      </c>
      <c r="J602" s="131">
        <f t="shared" si="597"/>
        <v>0.5714285714285714</v>
      </c>
      <c r="K602" s="156">
        <f t="shared" si="598"/>
        <v>29992.5</v>
      </c>
      <c r="L602" s="539"/>
      <c r="M602" s="225" t="s">
        <v>136</v>
      </c>
      <c r="N602" s="121">
        <v>38</v>
      </c>
      <c r="O602" s="130">
        <v>22</v>
      </c>
      <c r="P602" s="130">
        <v>1719500</v>
      </c>
      <c r="Q602" s="131">
        <f t="shared" ref="Q602:Q611" si="623">IFERROR(O602/$L$601,"-")</f>
        <v>0.27160493827160492</v>
      </c>
      <c r="R602" s="131">
        <f t="shared" si="599"/>
        <v>0.57894736842105265</v>
      </c>
      <c r="S602" s="125">
        <f t="shared" si="600"/>
        <v>78159.090909090912</v>
      </c>
      <c r="T602" s="539"/>
      <c r="U602" s="225" t="s">
        <v>136</v>
      </c>
      <c r="V602" s="121">
        <v>3355</v>
      </c>
      <c r="W602" s="130">
        <v>2011</v>
      </c>
      <c r="X602" s="130">
        <v>149720480</v>
      </c>
      <c r="Y602" s="131">
        <f t="shared" ref="Y602:Y611" si="624">IFERROR(W602/$T$601,"-")</f>
        <v>0.26384151141432693</v>
      </c>
      <c r="Z602" s="131">
        <f t="shared" si="601"/>
        <v>0.59940387481371082</v>
      </c>
      <c r="AA602" s="130">
        <f t="shared" si="602"/>
        <v>74450.760815514674</v>
      </c>
      <c r="AB602" s="539"/>
      <c r="AC602" s="225" t="s">
        <v>136</v>
      </c>
      <c r="AD602" s="121">
        <v>3309</v>
      </c>
      <c r="AE602" s="130">
        <v>2010</v>
      </c>
      <c r="AF602" s="130">
        <v>166892410</v>
      </c>
      <c r="AG602" s="131">
        <f t="shared" ref="AG602:AG611" si="625">IFERROR(AE602/$AB$601,"-")</f>
        <v>0.27674514663362249</v>
      </c>
      <c r="AH602" s="131">
        <f t="shared" si="603"/>
        <v>0.60743427017225748</v>
      </c>
      <c r="AI602" s="125">
        <f t="shared" si="604"/>
        <v>83031.049751243787</v>
      </c>
      <c r="AJ602" s="539"/>
      <c r="AK602" s="225" t="s">
        <v>136</v>
      </c>
      <c r="AL602" s="121">
        <v>1774</v>
      </c>
      <c r="AM602" s="130">
        <v>1013</v>
      </c>
      <c r="AN602" s="130">
        <v>85227310</v>
      </c>
      <c r="AO602" s="131">
        <f t="shared" ref="AO602:AO611" si="626">IFERROR(AM602/$AJ$601,"-")</f>
        <v>0.22774280575539568</v>
      </c>
      <c r="AP602" s="131">
        <f t="shared" si="605"/>
        <v>0.57102593010146563</v>
      </c>
      <c r="AQ602" s="125">
        <f t="shared" si="606"/>
        <v>84133.573543928927</v>
      </c>
      <c r="AR602" s="539"/>
      <c r="AS602" s="225" t="s">
        <v>136</v>
      </c>
      <c r="AT602" s="121">
        <v>593</v>
      </c>
      <c r="AU602" s="130">
        <v>320</v>
      </c>
      <c r="AV602" s="130">
        <v>29231520</v>
      </c>
      <c r="AW602" s="131">
        <f t="shared" ref="AW602:AW611" si="627">IFERROR(AU602/$AR$601,"-")</f>
        <v>0.16640665626625065</v>
      </c>
      <c r="AX602" s="131">
        <f t="shared" si="607"/>
        <v>0.53962900505902189</v>
      </c>
      <c r="AY602" s="130">
        <f t="shared" si="608"/>
        <v>91348.5</v>
      </c>
      <c r="AZ602" s="539"/>
      <c r="BA602" s="225" t="s">
        <v>136</v>
      </c>
      <c r="BB602" s="121">
        <v>122</v>
      </c>
      <c r="BC602" s="130">
        <v>51</v>
      </c>
      <c r="BD602" s="130">
        <v>3757640</v>
      </c>
      <c r="BE602" s="131">
        <f t="shared" ref="BE602:BE611" si="628">IFERROR(BC602/$AZ$601,"-")</f>
        <v>8.3333333333333329E-2</v>
      </c>
      <c r="BF602" s="131">
        <f t="shared" si="609"/>
        <v>0.41803278688524592</v>
      </c>
      <c r="BG602" s="156">
        <f t="shared" si="610"/>
        <v>73679.215686274503</v>
      </c>
      <c r="BH602" s="539"/>
      <c r="BI602" s="225" t="s">
        <v>136</v>
      </c>
      <c r="BJ602" s="121">
        <f t="shared" si="611"/>
        <v>9198</v>
      </c>
      <c r="BK602" s="130">
        <f t="shared" si="595"/>
        <v>5431</v>
      </c>
      <c r="BL602" s="130">
        <f t="shared" si="596"/>
        <v>436668830</v>
      </c>
      <c r="BM602" s="131">
        <f t="shared" ref="BM602:BM611" si="629">IFERROR(BK602/$BH$601,"-")</f>
        <v>0.24714448236632536</v>
      </c>
      <c r="BN602" s="131">
        <f t="shared" si="612"/>
        <v>0.59045444661883018</v>
      </c>
      <c r="BO602" s="130">
        <f t="shared" si="613"/>
        <v>80403.025225556994</v>
      </c>
      <c r="BP602" s="182"/>
    </row>
    <row r="603" spans="2:68" s="75" customFormat="1">
      <c r="B603" s="546"/>
      <c r="C603" s="547"/>
      <c r="D603" s="539"/>
      <c r="E603" s="226" t="s">
        <v>103</v>
      </c>
      <c r="F603" s="121">
        <v>19</v>
      </c>
      <c r="G603" s="130">
        <v>9</v>
      </c>
      <c r="H603" s="130">
        <v>226790</v>
      </c>
      <c r="I603" s="131">
        <f t="shared" si="622"/>
        <v>0.34615384615384615</v>
      </c>
      <c r="J603" s="131">
        <f t="shared" si="597"/>
        <v>0.47368421052631576</v>
      </c>
      <c r="K603" s="156">
        <f t="shared" si="598"/>
        <v>25198.888888888891</v>
      </c>
      <c r="L603" s="539"/>
      <c r="M603" s="226" t="s">
        <v>103</v>
      </c>
      <c r="N603" s="121">
        <v>51</v>
      </c>
      <c r="O603" s="130">
        <v>25</v>
      </c>
      <c r="P603" s="130">
        <v>1782870</v>
      </c>
      <c r="Q603" s="131">
        <f t="shared" si="623"/>
        <v>0.30864197530864196</v>
      </c>
      <c r="R603" s="131">
        <f t="shared" si="599"/>
        <v>0.49019607843137253</v>
      </c>
      <c r="S603" s="125">
        <f t="shared" si="600"/>
        <v>71314.8</v>
      </c>
      <c r="T603" s="539"/>
      <c r="U603" s="226" t="s">
        <v>103</v>
      </c>
      <c r="V603" s="121">
        <v>4809</v>
      </c>
      <c r="W603" s="130">
        <v>2768</v>
      </c>
      <c r="X603" s="130">
        <v>209178540</v>
      </c>
      <c r="Y603" s="131">
        <f t="shared" si="624"/>
        <v>0.363159275780635</v>
      </c>
      <c r="Z603" s="131">
        <f t="shared" si="601"/>
        <v>0.57558744021626118</v>
      </c>
      <c r="AA603" s="130">
        <f t="shared" si="602"/>
        <v>75570.281791907517</v>
      </c>
      <c r="AB603" s="539"/>
      <c r="AC603" s="226" t="s">
        <v>103</v>
      </c>
      <c r="AD603" s="121">
        <v>4924</v>
      </c>
      <c r="AE603" s="130">
        <v>2905</v>
      </c>
      <c r="AF603" s="130">
        <v>244921780</v>
      </c>
      <c r="AG603" s="131">
        <f t="shared" si="625"/>
        <v>0.3999724631694892</v>
      </c>
      <c r="AH603" s="131">
        <f t="shared" si="603"/>
        <v>0.58996750609260762</v>
      </c>
      <c r="AI603" s="125">
        <f t="shared" si="604"/>
        <v>84310.423407917377</v>
      </c>
      <c r="AJ603" s="539"/>
      <c r="AK603" s="226" t="s">
        <v>103</v>
      </c>
      <c r="AL603" s="121">
        <v>3036</v>
      </c>
      <c r="AM603" s="130">
        <v>1678</v>
      </c>
      <c r="AN603" s="130">
        <v>146314800</v>
      </c>
      <c r="AO603" s="131">
        <f t="shared" si="626"/>
        <v>0.37724820143884891</v>
      </c>
      <c r="AP603" s="131">
        <f t="shared" si="605"/>
        <v>0.55270092226613965</v>
      </c>
      <c r="AQ603" s="125">
        <f t="shared" si="606"/>
        <v>87195.947556615021</v>
      </c>
      <c r="AR603" s="539"/>
      <c r="AS603" s="226" t="s">
        <v>103</v>
      </c>
      <c r="AT603" s="121">
        <v>1248</v>
      </c>
      <c r="AU603" s="130">
        <v>651</v>
      </c>
      <c r="AV603" s="130">
        <v>63055650</v>
      </c>
      <c r="AW603" s="131">
        <f t="shared" si="627"/>
        <v>0.33853354134165364</v>
      </c>
      <c r="AX603" s="131">
        <f t="shared" si="607"/>
        <v>0.52163461538461542</v>
      </c>
      <c r="AY603" s="130">
        <f t="shared" si="608"/>
        <v>96859.677419354834</v>
      </c>
      <c r="AZ603" s="539"/>
      <c r="BA603" s="226" t="s">
        <v>103</v>
      </c>
      <c r="BB603" s="121">
        <v>328</v>
      </c>
      <c r="BC603" s="130">
        <v>145</v>
      </c>
      <c r="BD603" s="130">
        <v>14317470</v>
      </c>
      <c r="BE603" s="131">
        <f t="shared" si="628"/>
        <v>0.23692810457516339</v>
      </c>
      <c r="BF603" s="131">
        <f t="shared" si="609"/>
        <v>0.44207317073170732</v>
      </c>
      <c r="BG603" s="156">
        <f t="shared" si="610"/>
        <v>98741.172413793101</v>
      </c>
      <c r="BH603" s="539"/>
      <c r="BI603" s="226" t="s">
        <v>103</v>
      </c>
      <c r="BJ603" s="121">
        <f t="shared" si="611"/>
        <v>14415</v>
      </c>
      <c r="BK603" s="130">
        <f t="shared" si="595"/>
        <v>8181</v>
      </c>
      <c r="BL603" s="130">
        <f t="shared" si="596"/>
        <v>679797900</v>
      </c>
      <c r="BM603" s="131">
        <f t="shared" si="629"/>
        <v>0.3722866894197952</v>
      </c>
      <c r="BN603" s="131">
        <f t="shared" si="612"/>
        <v>0.56753381893860566</v>
      </c>
      <c r="BO603" s="130">
        <f t="shared" si="613"/>
        <v>83094.719471947188</v>
      </c>
      <c r="BP603" s="182"/>
    </row>
    <row r="604" spans="2:68" s="75" customFormat="1">
      <c r="B604" s="546"/>
      <c r="C604" s="547"/>
      <c r="D604" s="539"/>
      <c r="E604" s="226" t="s">
        <v>106</v>
      </c>
      <c r="F604" s="121">
        <v>6</v>
      </c>
      <c r="G604" s="130">
        <v>3</v>
      </c>
      <c r="H604" s="130">
        <v>78830</v>
      </c>
      <c r="I604" s="131">
        <f t="shared" si="622"/>
        <v>0.11538461538461539</v>
      </c>
      <c r="J604" s="131">
        <f t="shared" si="597"/>
        <v>0.5</v>
      </c>
      <c r="K604" s="156">
        <f t="shared" si="598"/>
        <v>26276.666666666668</v>
      </c>
      <c r="L604" s="539"/>
      <c r="M604" s="226" t="s">
        <v>106</v>
      </c>
      <c r="N604" s="121">
        <v>25</v>
      </c>
      <c r="O604" s="130">
        <v>11</v>
      </c>
      <c r="P604" s="130">
        <v>1031390</v>
      </c>
      <c r="Q604" s="131">
        <f t="shared" si="623"/>
        <v>0.13580246913580246</v>
      </c>
      <c r="R604" s="131">
        <f t="shared" si="599"/>
        <v>0.44</v>
      </c>
      <c r="S604" s="125">
        <f t="shared" si="600"/>
        <v>93762.727272727279</v>
      </c>
      <c r="T604" s="539"/>
      <c r="U604" s="226" t="s">
        <v>106</v>
      </c>
      <c r="V604" s="121">
        <v>1556</v>
      </c>
      <c r="W604" s="130">
        <v>907</v>
      </c>
      <c r="X604" s="130">
        <v>76431350</v>
      </c>
      <c r="Y604" s="131">
        <f t="shared" si="624"/>
        <v>0.11899763841511414</v>
      </c>
      <c r="Z604" s="131">
        <f t="shared" si="601"/>
        <v>0.58290488431876608</v>
      </c>
      <c r="AA604" s="130">
        <f t="shared" si="602"/>
        <v>84268.302094818078</v>
      </c>
      <c r="AB604" s="539"/>
      <c r="AC604" s="226" t="s">
        <v>106</v>
      </c>
      <c r="AD604" s="121">
        <v>1820</v>
      </c>
      <c r="AE604" s="130">
        <v>1081</v>
      </c>
      <c r="AF604" s="130">
        <v>90570210</v>
      </c>
      <c r="AG604" s="131">
        <f t="shared" si="625"/>
        <v>0.14883656891091834</v>
      </c>
      <c r="AH604" s="131">
        <f t="shared" si="603"/>
        <v>0.59395604395604396</v>
      </c>
      <c r="AI604" s="125">
        <f t="shared" si="604"/>
        <v>83783.728029602222</v>
      </c>
      <c r="AJ604" s="539"/>
      <c r="AK604" s="226" t="s">
        <v>106</v>
      </c>
      <c r="AL604" s="121">
        <v>1239</v>
      </c>
      <c r="AM604" s="130">
        <v>690</v>
      </c>
      <c r="AN604" s="130">
        <v>59448400</v>
      </c>
      <c r="AO604" s="131">
        <f t="shared" si="626"/>
        <v>0.15512589928057555</v>
      </c>
      <c r="AP604" s="131">
        <f t="shared" si="605"/>
        <v>0.55690072639225185</v>
      </c>
      <c r="AQ604" s="125">
        <f t="shared" si="606"/>
        <v>86157.10144927536</v>
      </c>
      <c r="AR604" s="539"/>
      <c r="AS604" s="226" t="s">
        <v>106</v>
      </c>
      <c r="AT604" s="121">
        <v>518</v>
      </c>
      <c r="AU604" s="130">
        <v>270</v>
      </c>
      <c r="AV604" s="130">
        <v>24822600</v>
      </c>
      <c r="AW604" s="131">
        <f t="shared" si="627"/>
        <v>0.14040561622464898</v>
      </c>
      <c r="AX604" s="131">
        <f t="shared" si="607"/>
        <v>0.52123552123552119</v>
      </c>
      <c r="AY604" s="130">
        <f t="shared" si="608"/>
        <v>91935.555555555562</v>
      </c>
      <c r="AZ604" s="539"/>
      <c r="BA604" s="226" t="s">
        <v>106</v>
      </c>
      <c r="BB604" s="121">
        <v>137</v>
      </c>
      <c r="BC604" s="130">
        <v>58</v>
      </c>
      <c r="BD604" s="130">
        <v>7442960</v>
      </c>
      <c r="BE604" s="131">
        <f t="shared" si="628"/>
        <v>9.4771241830065356E-2</v>
      </c>
      <c r="BF604" s="131">
        <f t="shared" si="609"/>
        <v>0.42335766423357662</v>
      </c>
      <c r="BG604" s="156">
        <f t="shared" si="610"/>
        <v>128326.89655172414</v>
      </c>
      <c r="BH604" s="539"/>
      <c r="BI604" s="226" t="s">
        <v>106</v>
      </c>
      <c r="BJ604" s="121">
        <f t="shared" si="611"/>
        <v>5301</v>
      </c>
      <c r="BK604" s="130">
        <f t="shared" si="595"/>
        <v>3020</v>
      </c>
      <c r="BL604" s="130">
        <f t="shared" si="596"/>
        <v>259825740</v>
      </c>
      <c r="BM604" s="131">
        <f t="shared" si="629"/>
        <v>0.13742889647326506</v>
      </c>
      <c r="BN604" s="131">
        <f t="shared" si="612"/>
        <v>0.56970382946613851</v>
      </c>
      <c r="BO604" s="130">
        <f t="shared" si="613"/>
        <v>86035.013245033115</v>
      </c>
      <c r="BP604" s="182"/>
    </row>
    <row r="605" spans="2:68" s="75" customFormat="1">
      <c r="B605" s="546"/>
      <c r="C605" s="547"/>
      <c r="D605" s="539"/>
      <c r="E605" s="226" t="s">
        <v>119</v>
      </c>
      <c r="F605" s="121">
        <v>11</v>
      </c>
      <c r="G605" s="130">
        <v>5</v>
      </c>
      <c r="H605" s="130">
        <v>109350</v>
      </c>
      <c r="I605" s="131">
        <f t="shared" si="622"/>
        <v>0.19230769230769232</v>
      </c>
      <c r="J605" s="131">
        <f t="shared" si="597"/>
        <v>0.45454545454545453</v>
      </c>
      <c r="K605" s="156">
        <f t="shared" si="598"/>
        <v>21870</v>
      </c>
      <c r="L605" s="539"/>
      <c r="M605" s="226" t="s">
        <v>119</v>
      </c>
      <c r="N605" s="121">
        <v>32</v>
      </c>
      <c r="O605" s="130">
        <v>15</v>
      </c>
      <c r="P605" s="130">
        <v>1472450</v>
      </c>
      <c r="Q605" s="131">
        <f t="shared" si="623"/>
        <v>0.18518518518518517</v>
      </c>
      <c r="R605" s="131">
        <f t="shared" si="599"/>
        <v>0.46875</v>
      </c>
      <c r="S605" s="125">
        <f t="shared" si="600"/>
        <v>98163.333333333328</v>
      </c>
      <c r="T605" s="539"/>
      <c r="U605" s="226" t="s">
        <v>119</v>
      </c>
      <c r="V605" s="121">
        <v>1461</v>
      </c>
      <c r="W605" s="130">
        <v>896</v>
      </c>
      <c r="X605" s="130">
        <v>76329810</v>
      </c>
      <c r="Y605" s="131">
        <f t="shared" si="624"/>
        <v>0.11755444765153503</v>
      </c>
      <c r="Z605" s="131">
        <f t="shared" si="601"/>
        <v>0.61327857631759064</v>
      </c>
      <c r="AA605" s="130">
        <f t="shared" si="602"/>
        <v>85189.52008928571</v>
      </c>
      <c r="AB605" s="539"/>
      <c r="AC605" s="226" t="s">
        <v>119</v>
      </c>
      <c r="AD605" s="121">
        <v>1860</v>
      </c>
      <c r="AE605" s="130">
        <v>1090</v>
      </c>
      <c r="AF605" s="130">
        <v>97382450</v>
      </c>
      <c r="AG605" s="131">
        <f t="shared" si="625"/>
        <v>0.15007572628390473</v>
      </c>
      <c r="AH605" s="131">
        <f t="shared" si="603"/>
        <v>0.58602150537634412</v>
      </c>
      <c r="AI605" s="125">
        <f t="shared" si="604"/>
        <v>89341.697247706426</v>
      </c>
      <c r="AJ605" s="539"/>
      <c r="AK605" s="226" t="s">
        <v>119</v>
      </c>
      <c r="AL605" s="121">
        <v>1241</v>
      </c>
      <c r="AM605" s="130">
        <v>725</v>
      </c>
      <c r="AN605" s="130">
        <v>63672650</v>
      </c>
      <c r="AO605" s="131">
        <f t="shared" si="626"/>
        <v>0.16299460431654678</v>
      </c>
      <c r="AP605" s="131">
        <f t="shared" si="605"/>
        <v>0.58420628525382756</v>
      </c>
      <c r="AQ605" s="125">
        <f t="shared" si="606"/>
        <v>87824.344827586203</v>
      </c>
      <c r="AR605" s="539"/>
      <c r="AS605" s="226" t="s">
        <v>119</v>
      </c>
      <c r="AT605" s="121">
        <v>516</v>
      </c>
      <c r="AU605" s="130">
        <v>266</v>
      </c>
      <c r="AV605" s="130">
        <v>25235270</v>
      </c>
      <c r="AW605" s="131">
        <f t="shared" si="627"/>
        <v>0.13832553302132086</v>
      </c>
      <c r="AX605" s="131">
        <f t="shared" si="607"/>
        <v>0.51550387596899228</v>
      </c>
      <c r="AY605" s="130">
        <f t="shared" si="608"/>
        <v>94869.436090225558</v>
      </c>
      <c r="AZ605" s="539"/>
      <c r="BA605" s="226" t="s">
        <v>119</v>
      </c>
      <c r="BB605" s="121">
        <v>157</v>
      </c>
      <c r="BC605" s="130">
        <v>71</v>
      </c>
      <c r="BD605" s="130">
        <v>8551860</v>
      </c>
      <c r="BE605" s="131">
        <f t="shared" si="628"/>
        <v>0.11601307189542484</v>
      </c>
      <c r="BF605" s="131">
        <f t="shared" si="609"/>
        <v>0.45222929936305734</v>
      </c>
      <c r="BG605" s="156">
        <f t="shared" si="610"/>
        <v>120448.73239436619</v>
      </c>
      <c r="BH605" s="539"/>
      <c r="BI605" s="226" t="s">
        <v>119</v>
      </c>
      <c r="BJ605" s="121">
        <f t="shared" si="611"/>
        <v>5278</v>
      </c>
      <c r="BK605" s="130">
        <f t="shared" si="595"/>
        <v>3068</v>
      </c>
      <c r="BL605" s="130">
        <f t="shared" si="596"/>
        <v>272753840</v>
      </c>
      <c r="BM605" s="131">
        <f t="shared" si="629"/>
        <v>0.139613196814562</v>
      </c>
      <c r="BN605" s="131">
        <f t="shared" si="612"/>
        <v>0.58128078817733986</v>
      </c>
      <c r="BO605" s="130">
        <f t="shared" si="613"/>
        <v>88902.81616688396</v>
      </c>
      <c r="BP605" s="182"/>
    </row>
    <row r="606" spans="2:68" s="75" customFormat="1">
      <c r="B606" s="546"/>
      <c r="C606" s="547"/>
      <c r="D606" s="539"/>
      <c r="E606" s="226" t="s">
        <v>120</v>
      </c>
      <c r="F606" s="121">
        <v>5</v>
      </c>
      <c r="G606" s="130">
        <v>2</v>
      </c>
      <c r="H606" s="130">
        <v>30320</v>
      </c>
      <c r="I606" s="131">
        <f t="shared" si="622"/>
        <v>7.6923076923076927E-2</v>
      </c>
      <c r="J606" s="131">
        <f t="shared" si="597"/>
        <v>0.4</v>
      </c>
      <c r="K606" s="156">
        <f t="shared" si="598"/>
        <v>15160</v>
      </c>
      <c r="L606" s="539"/>
      <c r="M606" s="226" t="s">
        <v>120</v>
      </c>
      <c r="N606" s="121">
        <v>19</v>
      </c>
      <c r="O606" s="130">
        <v>7</v>
      </c>
      <c r="P606" s="130">
        <v>467230</v>
      </c>
      <c r="Q606" s="131">
        <f t="shared" si="623"/>
        <v>8.6419753086419748E-2</v>
      </c>
      <c r="R606" s="131">
        <f t="shared" si="599"/>
        <v>0.36842105263157893</v>
      </c>
      <c r="S606" s="125">
        <f t="shared" si="600"/>
        <v>66747.142857142855</v>
      </c>
      <c r="T606" s="539"/>
      <c r="U606" s="226" t="s">
        <v>120</v>
      </c>
      <c r="V606" s="121">
        <v>907</v>
      </c>
      <c r="W606" s="130">
        <v>574</v>
      </c>
      <c r="X606" s="130">
        <v>46275810</v>
      </c>
      <c r="Y606" s="131">
        <f t="shared" si="624"/>
        <v>7.5308318026764631E-2</v>
      </c>
      <c r="Z606" s="131">
        <f t="shared" si="601"/>
        <v>0.63285556780595364</v>
      </c>
      <c r="AA606" s="130">
        <f t="shared" si="602"/>
        <v>80619.878048780491</v>
      </c>
      <c r="AB606" s="539"/>
      <c r="AC606" s="226" t="s">
        <v>120</v>
      </c>
      <c r="AD606" s="121">
        <v>1043</v>
      </c>
      <c r="AE606" s="130">
        <v>662</v>
      </c>
      <c r="AF606" s="130">
        <v>57876360</v>
      </c>
      <c r="AG606" s="131">
        <f t="shared" si="625"/>
        <v>9.1146908990775155E-2</v>
      </c>
      <c r="AH606" s="131">
        <f t="shared" si="603"/>
        <v>0.63470757430488978</v>
      </c>
      <c r="AI606" s="125">
        <f t="shared" si="604"/>
        <v>87426.525679758313</v>
      </c>
      <c r="AJ606" s="539"/>
      <c r="AK606" s="226" t="s">
        <v>120</v>
      </c>
      <c r="AL606" s="121">
        <v>659</v>
      </c>
      <c r="AM606" s="130">
        <v>387</v>
      </c>
      <c r="AN606" s="130">
        <v>32262410</v>
      </c>
      <c r="AO606" s="131">
        <f t="shared" si="626"/>
        <v>8.7005395683453238E-2</v>
      </c>
      <c r="AP606" s="131">
        <f t="shared" si="605"/>
        <v>0.58725341426403643</v>
      </c>
      <c r="AQ606" s="125">
        <f t="shared" si="606"/>
        <v>83365.400516795868</v>
      </c>
      <c r="AR606" s="539"/>
      <c r="AS606" s="226" t="s">
        <v>120</v>
      </c>
      <c r="AT606" s="121">
        <v>236</v>
      </c>
      <c r="AU606" s="130">
        <v>119</v>
      </c>
      <c r="AV606" s="130">
        <v>9971050</v>
      </c>
      <c r="AW606" s="131">
        <f t="shared" si="627"/>
        <v>6.188247529901196E-2</v>
      </c>
      <c r="AX606" s="131">
        <f t="shared" si="607"/>
        <v>0.50423728813559321</v>
      </c>
      <c r="AY606" s="130">
        <f t="shared" si="608"/>
        <v>83790.336134453784</v>
      </c>
      <c r="AZ606" s="539"/>
      <c r="BA606" s="226" t="s">
        <v>120</v>
      </c>
      <c r="BB606" s="121">
        <v>68</v>
      </c>
      <c r="BC606" s="130">
        <v>27</v>
      </c>
      <c r="BD606" s="130">
        <v>2814140</v>
      </c>
      <c r="BE606" s="131">
        <f t="shared" si="628"/>
        <v>4.4117647058823532E-2</v>
      </c>
      <c r="BF606" s="131">
        <f t="shared" si="609"/>
        <v>0.39705882352941174</v>
      </c>
      <c r="BG606" s="156">
        <f t="shared" si="610"/>
        <v>104227.4074074074</v>
      </c>
      <c r="BH606" s="539"/>
      <c r="BI606" s="226" t="s">
        <v>120</v>
      </c>
      <c r="BJ606" s="121">
        <f t="shared" si="611"/>
        <v>2937</v>
      </c>
      <c r="BK606" s="130">
        <f t="shared" si="595"/>
        <v>1778</v>
      </c>
      <c r="BL606" s="130">
        <f t="shared" si="596"/>
        <v>149697320</v>
      </c>
      <c r="BM606" s="131">
        <f t="shared" si="629"/>
        <v>8.0910125142207051E-2</v>
      </c>
      <c r="BN606" s="131">
        <f t="shared" si="612"/>
        <v>0.60537963908750425</v>
      </c>
      <c r="BO606" s="130">
        <f t="shared" si="613"/>
        <v>84194.218222722164</v>
      </c>
      <c r="BP606" s="182"/>
    </row>
    <row r="607" spans="2:68" s="75" customFormat="1">
      <c r="B607" s="546"/>
      <c r="C607" s="547"/>
      <c r="D607" s="539"/>
      <c r="E607" s="226" t="s">
        <v>121</v>
      </c>
      <c r="F607" s="121">
        <v>6</v>
      </c>
      <c r="G607" s="130">
        <v>4</v>
      </c>
      <c r="H607" s="130">
        <v>70760</v>
      </c>
      <c r="I607" s="131">
        <f t="shared" si="622"/>
        <v>0.15384615384615385</v>
      </c>
      <c r="J607" s="131">
        <f t="shared" si="597"/>
        <v>0.66666666666666663</v>
      </c>
      <c r="K607" s="156">
        <f t="shared" si="598"/>
        <v>17690</v>
      </c>
      <c r="L607" s="539"/>
      <c r="M607" s="226" t="s">
        <v>121</v>
      </c>
      <c r="N607" s="121">
        <v>19</v>
      </c>
      <c r="O607" s="130">
        <v>6</v>
      </c>
      <c r="P607" s="130">
        <v>526420</v>
      </c>
      <c r="Q607" s="131">
        <f t="shared" si="623"/>
        <v>7.407407407407407E-2</v>
      </c>
      <c r="R607" s="131">
        <f t="shared" si="599"/>
        <v>0.31578947368421051</v>
      </c>
      <c r="S607" s="125">
        <f t="shared" si="600"/>
        <v>87736.666666666672</v>
      </c>
      <c r="T607" s="539"/>
      <c r="U607" s="226" t="s">
        <v>121</v>
      </c>
      <c r="V607" s="121">
        <v>551</v>
      </c>
      <c r="W607" s="130">
        <v>300</v>
      </c>
      <c r="X607" s="130">
        <v>23174460</v>
      </c>
      <c r="Y607" s="131">
        <f t="shared" si="624"/>
        <v>3.9359748097612175E-2</v>
      </c>
      <c r="Z607" s="131">
        <f t="shared" si="601"/>
        <v>0.54446460980036293</v>
      </c>
      <c r="AA607" s="130">
        <f t="shared" si="602"/>
        <v>77248.2</v>
      </c>
      <c r="AB607" s="539"/>
      <c r="AC607" s="226" t="s">
        <v>121</v>
      </c>
      <c r="AD607" s="121">
        <v>686</v>
      </c>
      <c r="AE607" s="130">
        <v>393</v>
      </c>
      <c r="AF607" s="130">
        <v>33257140</v>
      </c>
      <c r="AG607" s="131">
        <f t="shared" si="625"/>
        <v>5.4109871953738127E-2</v>
      </c>
      <c r="AH607" s="131">
        <f t="shared" si="603"/>
        <v>0.57288629737609331</v>
      </c>
      <c r="AI607" s="125">
        <f t="shared" si="604"/>
        <v>84623.765903307882</v>
      </c>
      <c r="AJ607" s="539"/>
      <c r="AK607" s="226" t="s">
        <v>121</v>
      </c>
      <c r="AL607" s="121">
        <v>547</v>
      </c>
      <c r="AM607" s="130">
        <v>286</v>
      </c>
      <c r="AN607" s="130">
        <v>23834540</v>
      </c>
      <c r="AO607" s="131">
        <f t="shared" si="626"/>
        <v>6.4298561151079139E-2</v>
      </c>
      <c r="AP607" s="131">
        <f t="shared" si="605"/>
        <v>0.52285191956124311</v>
      </c>
      <c r="AQ607" s="125">
        <f t="shared" si="606"/>
        <v>83337.552447552443</v>
      </c>
      <c r="AR607" s="539"/>
      <c r="AS607" s="226" t="s">
        <v>121</v>
      </c>
      <c r="AT607" s="121">
        <v>270</v>
      </c>
      <c r="AU607" s="130">
        <v>147</v>
      </c>
      <c r="AV607" s="130">
        <v>14864990</v>
      </c>
      <c r="AW607" s="131">
        <f t="shared" si="627"/>
        <v>7.6443057722308888E-2</v>
      </c>
      <c r="AX607" s="131">
        <f t="shared" si="607"/>
        <v>0.5444444444444444</v>
      </c>
      <c r="AY607" s="130">
        <f t="shared" si="608"/>
        <v>101122.38095238095</v>
      </c>
      <c r="AZ607" s="539"/>
      <c r="BA607" s="226" t="s">
        <v>121</v>
      </c>
      <c r="BB607" s="121">
        <v>79</v>
      </c>
      <c r="BC607" s="130">
        <v>37</v>
      </c>
      <c r="BD607" s="130">
        <v>3682060</v>
      </c>
      <c r="BE607" s="131">
        <f t="shared" si="628"/>
        <v>6.0457516339869281E-2</v>
      </c>
      <c r="BF607" s="131">
        <f t="shared" si="609"/>
        <v>0.46835443037974683</v>
      </c>
      <c r="BG607" s="156">
        <f t="shared" si="610"/>
        <v>99515.135135135133</v>
      </c>
      <c r="BH607" s="539"/>
      <c r="BI607" s="226" t="s">
        <v>121</v>
      </c>
      <c r="BJ607" s="121">
        <f t="shared" si="611"/>
        <v>2158</v>
      </c>
      <c r="BK607" s="130">
        <f t="shared" si="595"/>
        <v>1173</v>
      </c>
      <c r="BL607" s="130">
        <f t="shared" si="596"/>
        <v>99410370</v>
      </c>
      <c r="BM607" s="131">
        <f t="shared" si="629"/>
        <v>5.3378839590443684E-2</v>
      </c>
      <c r="BN607" s="131">
        <f t="shared" si="612"/>
        <v>0.54355885078776645</v>
      </c>
      <c r="BO607" s="130">
        <f t="shared" si="613"/>
        <v>84748.823529411762</v>
      </c>
      <c r="BP607" s="182"/>
    </row>
    <row r="608" spans="2:68" s="75" customFormat="1">
      <c r="B608" s="546"/>
      <c r="C608" s="547"/>
      <c r="D608" s="539"/>
      <c r="E608" s="226" t="s">
        <v>122</v>
      </c>
      <c r="F608" s="121">
        <v>4</v>
      </c>
      <c r="G608" s="130">
        <v>1</v>
      </c>
      <c r="H608" s="130">
        <v>19170</v>
      </c>
      <c r="I608" s="131">
        <f t="shared" si="622"/>
        <v>3.8461538461538464E-2</v>
      </c>
      <c r="J608" s="131">
        <f t="shared" si="597"/>
        <v>0.25</v>
      </c>
      <c r="K608" s="156">
        <f t="shared" si="598"/>
        <v>19170</v>
      </c>
      <c r="L608" s="539"/>
      <c r="M608" s="226" t="s">
        <v>122</v>
      </c>
      <c r="N608" s="121">
        <v>9</v>
      </c>
      <c r="O608" s="130">
        <v>6</v>
      </c>
      <c r="P608" s="130">
        <v>318560</v>
      </c>
      <c r="Q608" s="131">
        <f t="shared" si="623"/>
        <v>7.407407407407407E-2</v>
      </c>
      <c r="R608" s="131">
        <f t="shared" si="599"/>
        <v>0.66666666666666663</v>
      </c>
      <c r="S608" s="125">
        <f t="shared" si="600"/>
        <v>53093.333333333336</v>
      </c>
      <c r="T608" s="539"/>
      <c r="U608" s="226" t="s">
        <v>122</v>
      </c>
      <c r="V608" s="121">
        <v>385</v>
      </c>
      <c r="W608" s="130">
        <v>241</v>
      </c>
      <c r="X608" s="130">
        <v>18996160</v>
      </c>
      <c r="Y608" s="131">
        <f t="shared" si="624"/>
        <v>3.1618997638415115E-2</v>
      </c>
      <c r="Z608" s="131">
        <f t="shared" si="601"/>
        <v>0.62597402597402596</v>
      </c>
      <c r="AA608" s="130">
        <f t="shared" si="602"/>
        <v>78822.240663900418</v>
      </c>
      <c r="AB608" s="539"/>
      <c r="AC608" s="226" t="s">
        <v>122</v>
      </c>
      <c r="AD608" s="121">
        <v>398</v>
      </c>
      <c r="AE608" s="130">
        <v>264</v>
      </c>
      <c r="AF608" s="130">
        <v>24192660</v>
      </c>
      <c r="AG608" s="131">
        <f t="shared" si="625"/>
        <v>3.6348616274266832E-2</v>
      </c>
      <c r="AH608" s="131">
        <f t="shared" si="603"/>
        <v>0.66331658291457285</v>
      </c>
      <c r="AI608" s="125">
        <f t="shared" si="604"/>
        <v>91638.863636363632</v>
      </c>
      <c r="AJ608" s="539"/>
      <c r="AK608" s="226" t="s">
        <v>122</v>
      </c>
      <c r="AL608" s="121">
        <v>305</v>
      </c>
      <c r="AM608" s="130">
        <v>193</v>
      </c>
      <c r="AN608" s="130">
        <v>17406870</v>
      </c>
      <c r="AO608" s="131">
        <f t="shared" si="626"/>
        <v>4.3390287769784174E-2</v>
      </c>
      <c r="AP608" s="131">
        <f t="shared" si="605"/>
        <v>0.63278688524590165</v>
      </c>
      <c r="AQ608" s="125">
        <f t="shared" si="606"/>
        <v>90191.036269430057</v>
      </c>
      <c r="AR608" s="539"/>
      <c r="AS608" s="226" t="s">
        <v>122</v>
      </c>
      <c r="AT608" s="121">
        <v>122</v>
      </c>
      <c r="AU608" s="130">
        <v>68</v>
      </c>
      <c r="AV608" s="130">
        <v>7076180</v>
      </c>
      <c r="AW608" s="131">
        <f t="shared" si="627"/>
        <v>3.5361414456578262E-2</v>
      </c>
      <c r="AX608" s="131">
        <f t="shared" si="607"/>
        <v>0.55737704918032782</v>
      </c>
      <c r="AY608" s="130">
        <f t="shared" si="608"/>
        <v>104061.4705882353</v>
      </c>
      <c r="AZ608" s="539"/>
      <c r="BA608" s="226" t="s">
        <v>122</v>
      </c>
      <c r="BB608" s="121">
        <v>22</v>
      </c>
      <c r="BC608" s="130">
        <v>12</v>
      </c>
      <c r="BD608" s="130">
        <v>1428370</v>
      </c>
      <c r="BE608" s="131">
        <f t="shared" si="628"/>
        <v>1.9607843137254902E-2</v>
      </c>
      <c r="BF608" s="131">
        <f t="shared" si="609"/>
        <v>0.54545454545454541</v>
      </c>
      <c r="BG608" s="156">
        <f t="shared" si="610"/>
        <v>119030.83333333333</v>
      </c>
      <c r="BH608" s="539"/>
      <c r="BI608" s="226" t="s">
        <v>122</v>
      </c>
      <c r="BJ608" s="121">
        <f t="shared" si="611"/>
        <v>1245</v>
      </c>
      <c r="BK608" s="130">
        <f t="shared" si="595"/>
        <v>785</v>
      </c>
      <c r="BL608" s="130">
        <f t="shared" si="596"/>
        <v>69437970</v>
      </c>
      <c r="BM608" s="131">
        <f t="shared" si="629"/>
        <v>3.5722411831626846E-2</v>
      </c>
      <c r="BN608" s="131">
        <f t="shared" si="612"/>
        <v>0.63052208835341361</v>
      </c>
      <c r="BO608" s="130">
        <f t="shared" si="613"/>
        <v>88456.012738853504</v>
      </c>
      <c r="BP608" s="182"/>
    </row>
    <row r="609" spans="2:68" s="75" customFormat="1">
      <c r="B609" s="546"/>
      <c r="C609" s="547"/>
      <c r="D609" s="539"/>
      <c r="E609" s="226" t="s">
        <v>123</v>
      </c>
      <c r="F609" s="121">
        <v>11</v>
      </c>
      <c r="G609" s="130">
        <v>6</v>
      </c>
      <c r="H609" s="130">
        <v>168470</v>
      </c>
      <c r="I609" s="131">
        <f t="shared" si="622"/>
        <v>0.23076923076923078</v>
      </c>
      <c r="J609" s="131">
        <f t="shared" si="597"/>
        <v>0.54545454545454541</v>
      </c>
      <c r="K609" s="156">
        <f t="shared" si="598"/>
        <v>28078.333333333332</v>
      </c>
      <c r="L609" s="539"/>
      <c r="M609" s="226" t="s">
        <v>123</v>
      </c>
      <c r="N609" s="121">
        <v>38</v>
      </c>
      <c r="O609" s="130">
        <v>17</v>
      </c>
      <c r="P609" s="130">
        <v>1415170</v>
      </c>
      <c r="Q609" s="131">
        <f t="shared" si="623"/>
        <v>0.20987654320987653</v>
      </c>
      <c r="R609" s="131">
        <f t="shared" si="599"/>
        <v>0.44736842105263158</v>
      </c>
      <c r="S609" s="125">
        <f t="shared" si="600"/>
        <v>83245.294117647063</v>
      </c>
      <c r="T609" s="539"/>
      <c r="U609" s="226" t="s">
        <v>123</v>
      </c>
      <c r="V609" s="121">
        <v>2893</v>
      </c>
      <c r="W609" s="130">
        <v>1819</v>
      </c>
      <c r="X609" s="130">
        <v>144887150</v>
      </c>
      <c r="Y609" s="131">
        <f t="shared" si="624"/>
        <v>0.23865127263185515</v>
      </c>
      <c r="Z609" s="131">
        <f t="shared" si="601"/>
        <v>0.62875907362599381</v>
      </c>
      <c r="AA609" s="130">
        <f t="shared" si="602"/>
        <v>79652.089059923033</v>
      </c>
      <c r="AB609" s="539"/>
      <c r="AC609" s="226" t="s">
        <v>123</v>
      </c>
      <c r="AD609" s="121">
        <v>3041</v>
      </c>
      <c r="AE609" s="130">
        <v>1905</v>
      </c>
      <c r="AF609" s="130">
        <v>158433400</v>
      </c>
      <c r="AG609" s="131">
        <f t="shared" si="625"/>
        <v>0.26228831061544816</v>
      </c>
      <c r="AH609" s="131">
        <f t="shared" si="603"/>
        <v>0.62643867148964161</v>
      </c>
      <c r="AI609" s="125">
        <f t="shared" si="604"/>
        <v>83167.139107611554</v>
      </c>
      <c r="AJ609" s="539"/>
      <c r="AK609" s="226" t="s">
        <v>123</v>
      </c>
      <c r="AL609" s="121">
        <v>1768</v>
      </c>
      <c r="AM609" s="130">
        <v>1050</v>
      </c>
      <c r="AN609" s="130">
        <v>90521220</v>
      </c>
      <c r="AO609" s="131">
        <f t="shared" si="626"/>
        <v>0.23606115107913669</v>
      </c>
      <c r="AP609" s="131">
        <f t="shared" si="605"/>
        <v>0.59389140271493213</v>
      </c>
      <c r="AQ609" s="125">
        <f t="shared" si="606"/>
        <v>86210.685714285719</v>
      </c>
      <c r="AR609" s="539"/>
      <c r="AS609" s="226" t="s">
        <v>123</v>
      </c>
      <c r="AT609" s="121">
        <v>580</v>
      </c>
      <c r="AU609" s="130">
        <v>296</v>
      </c>
      <c r="AV609" s="130">
        <v>26766360</v>
      </c>
      <c r="AW609" s="131">
        <f t="shared" si="627"/>
        <v>0.15392615704628185</v>
      </c>
      <c r="AX609" s="131">
        <f t="shared" si="607"/>
        <v>0.51034482758620692</v>
      </c>
      <c r="AY609" s="130">
        <f t="shared" si="608"/>
        <v>90426.891891891893</v>
      </c>
      <c r="AZ609" s="539"/>
      <c r="BA609" s="226" t="s">
        <v>123</v>
      </c>
      <c r="BB609" s="121">
        <v>131</v>
      </c>
      <c r="BC609" s="130">
        <v>60</v>
      </c>
      <c r="BD609" s="130">
        <v>6162850</v>
      </c>
      <c r="BE609" s="131">
        <f t="shared" si="628"/>
        <v>9.8039215686274508E-2</v>
      </c>
      <c r="BF609" s="131">
        <f t="shared" si="609"/>
        <v>0.4580152671755725</v>
      </c>
      <c r="BG609" s="156">
        <f t="shared" si="610"/>
        <v>102714.16666666667</v>
      </c>
      <c r="BH609" s="539"/>
      <c r="BI609" s="226" t="s">
        <v>123</v>
      </c>
      <c r="BJ609" s="121">
        <f t="shared" si="611"/>
        <v>8462</v>
      </c>
      <c r="BK609" s="130">
        <f t="shared" si="595"/>
        <v>5153</v>
      </c>
      <c r="BL609" s="130">
        <f t="shared" si="596"/>
        <v>428354620</v>
      </c>
      <c r="BM609" s="131">
        <f t="shared" si="629"/>
        <v>0.23449374288964733</v>
      </c>
      <c r="BN609" s="131">
        <f t="shared" si="612"/>
        <v>0.60895769321673365</v>
      </c>
      <c r="BO609" s="130">
        <f t="shared" si="613"/>
        <v>83127.230739375125</v>
      </c>
      <c r="BP609" s="182"/>
    </row>
    <row r="610" spans="2:68" s="75" customFormat="1">
      <c r="B610" s="546"/>
      <c r="C610" s="547"/>
      <c r="D610" s="539"/>
      <c r="E610" s="226" t="s">
        <v>124</v>
      </c>
      <c r="F610" s="121">
        <v>4</v>
      </c>
      <c r="G610" s="130">
        <v>1</v>
      </c>
      <c r="H610" s="130">
        <v>12750</v>
      </c>
      <c r="I610" s="131">
        <f t="shared" si="622"/>
        <v>3.8461538461538464E-2</v>
      </c>
      <c r="J610" s="131">
        <f t="shared" si="597"/>
        <v>0.25</v>
      </c>
      <c r="K610" s="156">
        <f t="shared" si="598"/>
        <v>12750</v>
      </c>
      <c r="L610" s="539"/>
      <c r="M610" s="226" t="s">
        <v>124</v>
      </c>
      <c r="N610" s="121">
        <v>18</v>
      </c>
      <c r="O610" s="130">
        <v>11</v>
      </c>
      <c r="P610" s="130">
        <v>746720</v>
      </c>
      <c r="Q610" s="131">
        <f t="shared" si="623"/>
        <v>0.13580246913580246</v>
      </c>
      <c r="R610" s="131">
        <f t="shared" si="599"/>
        <v>0.61111111111111116</v>
      </c>
      <c r="S610" s="125">
        <f t="shared" si="600"/>
        <v>67883.636363636368</v>
      </c>
      <c r="T610" s="539"/>
      <c r="U610" s="226" t="s">
        <v>124</v>
      </c>
      <c r="V610" s="121">
        <v>588</v>
      </c>
      <c r="W610" s="130">
        <v>328</v>
      </c>
      <c r="X610" s="130">
        <v>28176500</v>
      </c>
      <c r="Y610" s="131">
        <f t="shared" si="624"/>
        <v>4.3033324586722647E-2</v>
      </c>
      <c r="Z610" s="131">
        <f t="shared" si="601"/>
        <v>0.55782312925170063</v>
      </c>
      <c r="AA610" s="130">
        <f t="shared" si="602"/>
        <v>85903.963414634141</v>
      </c>
      <c r="AB610" s="539"/>
      <c r="AC610" s="226" t="s">
        <v>124</v>
      </c>
      <c r="AD610" s="121">
        <v>872</v>
      </c>
      <c r="AE610" s="130">
        <v>487</v>
      </c>
      <c r="AF610" s="130">
        <v>42769370</v>
      </c>
      <c r="AG610" s="131">
        <f t="shared" si="625"/>
        <v>6.7052182293817986E-2</v>
      </c>
      <c r="AH610" s="131">
        <f t="shared" si="603"/>
        <v>0.5584862385321101</v>
      </c>
      <c r="AI610" s="125">
        <f t="shared" si="604"/>
        <v>87822.114989733062</v>
      </c>
      <c r="AJ610" s="539"/>
      <c r="AK610" s="226" t="s">
        <v>124</v>
      </c>
      <c r="AL610" s="121">
        <v>701</v>
      </c>
      <c r="AM610" s="130">
        <v>391</v>
      </c>
      <c r="AN610" s="130">
        <v>36343840</v>
      </c>
      <c r="AO610" s="131">
        <f t="shared" si="626"/>
        <v>8.79046762589928E-2</v>
      </c>
      <c r="AP610" s="131">
        <f t="shared" si="605"/>
        <v>0.55777460770328102</v>
      </c>
      <c r="AQ610" s="125">
        <f t="shared" si="606"/>
        <v>92950.997442455249</v>
      </c>
      <c r="AR610" s="539"/>
      <c r="AS610" s="226" t="s">
        <v>124</v>
      </c>
      <c r="AT610" s="121">
        <v>351</v>
      </c>
      <c r="AU610" s="130">
        <v>170</v>
      </c>
      <c r="AV610" s="130">
        <v>17305380</v>
      </c>
      <c r="AW610" s="131">
        <f t="shared" si="627"/>
        <v>8.8403536141445652E-2</v>
      </c>
      <c r="AX610" s="131">
        <f t="shared" si="607"/>
        <v>0.48433048433048431</v>
      </c>
      <c r="AY610" s="130">
        <f t="shared" si="608"/>
        <v>101796.35294117648</v>
      </c>
      <c r="AZ610" s="539"/>
      <c r="BA610" s="226" t="s">
        <v>124</v>
      </c>
      <c r="BB610" s="121">
        <v>121</v>
      </c>
      <c r="BC610" s="130">
        <v>62</v>
      </c>
      <c r="BD610" s="130">
        <v>6903080</v>
      </c>
      <c r="BE610" s="131">
        <f t="shared" si="628"/>
        <v>0.10130718954248366</v>
      </c>
      <c r="BF610" s="131">
        <f t="shared" si="609"/>
        <v>0.51239669421487599</v>
      </c>
      <c r="BG610" s="156">
        <f t="shared" si="610"/>
        <v>111340</v>
      </c>
      <c r="BH610" s="539"/>
      <c r="BI610" s="226" t="s">
        <v>124</v>
      </c>
      <c r="BJ610" s="121">
        <f t="shared" si="611"/>
        <v>2655</v>
      </c>
      <c r="BK610" s="130">
        <f t="shared" si="595"/>
        <v>1450</v>
      </c>
      <c r="BL610" s="130">
        <f t="shared" si="596"/>
        <v>132257640</v>
      </c>
      <c r="BM610" s="131">
        <f t="shared" si="629"/>
        <v>6.5984072810011382E-2</v>
      </c>
      <c r="BN610" s="131">
        <f t="shared" si="612"/>
        <v>0.54613935969868177</v>
      </c>
      <c r="BO610" s="130">
        <f t="shared" si="613"/>
        <v>91212.165517241374</v>
      </c>
      <c r="BP610" s="182"/>
    </row>
    <row r="611" spans="2:68" s="75" customFormat="1">
      <c r="B611" s="546"/>
      <c r="C611" s="547"/>
      <c r="D611" s="539"/>
      <c r="E611" s="223" t="s">
        <v>117</v>
      </c>
      <c r="F611" s="121">
        <v>0</v>
      </c>
      <c r="G611" s="130">
        <v>0</v>
      </c>
      <c r="H611" s="130">
        <v>0</v>
      </c>
      <c r="I611" s="131">
        <f t="shared" si="622"/>
        <v>0</v>
      </c>
      <c r="J611" s="131" t="str">
        <f t="shared" si="597"/>
        <v>-</v>
      </c>
      <c r="K611" s="156" t="str">
        <f t="shared" si="598"/>
        <v>-</v>
      </c>
      <c r="L611" s="539"/>
      <c r="M611" s="227" t="s">
        <v>117</v>
      </c>
      <c r="N611" s="121">
        <v>4</v>
      </c>
      <c r="O611" s="130">
        <v>1</v>
      </c>
      <c r="P611" s="130">
        <v>12720</v>
      </c>
      <c r="Q611" s="131">
        <f t="shared" si="623"/>
        <v>1.2345679012345678E-2</v>
      </c>
      <c r="R611" s="131">
        <f t="shared" si="599"/>
        <v>0.25</v>
      </c>
      <c r="S611" s="125">
        <f t="shared" si="600"/>
        <v>12720</v>
      </c>
      <c r="T611" s="539"/>
      <c r="U611" s="227" t="s">
        <v>117</v>
      </c>
      <c r="V611" s="121">
        <v>622</v>
      </c>
      <c r="W611" s="130">
        <v>309</v>
      </c>
      <c r="X611" s="130">
        <v>22469950</v>
      </c>
      <c r="Y611" s="131">
        <f t="shared" si="624"/>
        <v>4.0540540540540543E-2</v>
      </c>
      <c r="Z611" s="131">
        <f t="shared" si="601"/>
        <v>0.49678456591639869</v>
      </c>
      <c r="AA611" s="130">
        <f t="shared" si="602"/>
        <v>72718.284789644007</v>
      </c>
      <c r="AB611" s="539"/>
      <c r="AC611" s="227" t="s">
        <v>117</v>
      </c>
      <c r="AD611" s="121">
        <v>369</v>
      </c>
      <c r="AE611" s="130">
        <v>192</v>
      </c>
      <c r="AF611" s="130">
        <v>16961950</v>
      </c>
      <c r="AG611" s="131">
        <f t="shared" si="625"/>
        <v>2.6435357290375879E-2</v>
      </c>
      <c r="AH611" s="131">
        <f t="shared" si="603"/>
        <v>0.52032520325203258</v>
      </c>
      <c r="AI611" s="125">
        <f t="shared" si="604"/>
        <v>88343.489583333328</v>
      </c>
      <c r="AJ611" s="539"/>
      <c r="AK611" s="227" t="s">
        <v>117</v>
      </c>
      <c r="AL611" s="121">
        <v>182</v>
      </c>
      <c r="AM611" s="130">
        <v>73</v>
      </c>
      <c r="AN611" s="130">
        <v>5921280</v>
      </c>
      <c r="AO611" s="131">
        <f t="shared" si="626"/>
        <v>1.6411870503597121E-2</v>
      </c>
      <c r="AP611" s="131">
        <f t="shared" si="605"/>
        <v>0.40109890109890112</v>
      </c>
      <c r="AQ611" s="125">
        <f t="shared" si="606"/>
        <v>81113.42465753424</v>
      </c>
      <c r="AR611" s="539"/>
      <c r="AS611" s="227" t="s">
        <v>117</v>
      </c>
      <c r="AT611" s="121">
        <v>86</v>
      </c>
      <c r="AU611" s="130">
        <v>42</v>
      </c>
      <c r="AV611" s="130">
        <v>4297070</v>
      </c>
      <c r="AW611" s="131">
        <f t="shared" si="627"/>
        <v>2.1840873634945399E-2</v>
      </c>
      <c r="AX611" s="131">
        <f t="shared" si="607"/>
        <v>0.48837209302325579</v>
      </c>
      <c r="AY611" s="130">
        <f t="shared" si="608"/>
        <v>102311.19047619047</v>
      </c>
      <c r="AZ611" s="539"/>
      <c r="BA611" s="227" t="s">
        <v>117</v>
      </c>
      <c r="BB611" s="121">
        <v>23</v>
      </c>
      <c r="BC611" s="130">
        <v>12</v>
      </c>
      <c r="BD611" s="130">
        <v>1186720</v>
      </c>
      <c r="BE611" s="131">
        <f t="shared" si="628"/>
        <v>1.9607843137254902E-2</v>
      </c>
      <c r="BF611" s="131">
        <f t="shared" si="609"/>
        <v>0.52173913043478259</v>
      </c>
      <c r="BG611" s="156">
        <f t="shared" si="610"/>
        <v>98893.333333333328</v>
      </c>
      <c r="BH611" s="539"/>
      <c r="BI611" s="227" t="s">
        <v>117</v>
      </c>
      <c r="BJ611" s="121">
        <f t="shared" si="611"/>
        <v>1286</v>
      </c>
      <c r="BK611" s="130">
        <f t="shared" si="595"/>
        <v>629</v>
      </c>
      <c r="BL611" s="130">
        <f t="shared" si="596"/>
        <v>50849690</v>
      </c>
      <c r="BM611" s="131">
        <f t="shared" si="629"/>
        <v>2.8623435722411831E-2</v>
      </c>
      <c r="BN611" s="131">
        <f t="shared" si="612"/>
        <v>0.4891135303265941</v>
      </c>
      <c r="BO611" s="130">
        <f t="shared" si="613"/>
        <v>80842.114467408581</v>
      </c>
      <c r="BP611" s="182"/>
    </row>
    <row r="612" spans="2:68" s="75" customFormat="1">
      <c r="B612" s="546">
        <v>56</v>
      </c>
      <c r="C612" s="548" t="s">
        <v>9</v>
      </c>
      <c r="D612" s="540">
        <f>BS63</f>
        <v>5</v>
      </c>
      <c r="E612" s="224" t="s">
        <v>104</v>
      </c>
      <c r="F612" s="120">
        <v>4</v>
      </c>
      <c r="G612" s="128">
        <v>1</v>
      </c>
      <c r="H612" s="128">
        <v>8180</v>
      </c>
      <c r="I612" s="129">
        <f>IFERROR(G612/$D$612,"-")</f>
        <v>0.2</v>
      </c>
      <c r="J612" s="129">
        <f t="shared" si="597"/>
        <v>0.25</v>
      </c>
      <c r="K612" s="155">
        <f t="shared" si="598"/>
        <v>8180</v>
      </c>
      <c r="L612" s="540">
        <f>BT63</f>
        <v>50</v>
      </c>
      <c r="M612" s="224" t="s">
        <v>104</v>
      </c>
      <c r="N612" s="120">
        <v>34</v>
      </c>
      <c r="O612" s="128">
        <v>23</v>
      </c>
      <c r="P612" s="128">
        <v>1651970</v>
      </c>
      <c r="Q612" s="129">
        <f>IFERROR(O612/$L$612,"-")</f>
        <v>0.46</v>
      </c>
      <c r="R612" s="129">
        <f t="shared" si="599"/>
        <v>0.67647058823529416</v>
      </c>
      <c r="S612" s="124">
        <f t="shared" si="600"/>
        <v>71824.782608695648</v>
      </c>
      <c r="T612" s="540">
        <f>BU63</f>
        <v>5336</v>
      </c>
      <c r="U612" s="224" t="s">
        <v>104</v>
      </c>
      <c r="V612" s="120">
        <v>2971</v>
      </c>
      <c r="W612" s="128">
        <v>1806</v>
      </c>
      <c r="X612" s="128">
        <v>123430400</v>
      </c>
      <c r="Y612" s="129">
        <f>IFERROR(W612/$T$612,"-")</f>
        <v>0.33845577211394301</v>
      </c>
      <c r="Z612" s="129">
        <f t="shared" si="601"/>
        <v>0.60787613598115109</v>
      </c>
      <c r="AA612" s="128">
        <f t="shared" si="602"/>
        <v>68344.629014396458</v>
      </c>
      <c r="AB612" s="540">
        <f>BV63</f>
        <v>4627</v>
      </c>
      <c r="AC612" s="224" t="s">
        <v>104</v>
      </c>
      <c r="AD612" s="120">
        <v>2712</v>
      </c>
      <c r="AE612" s="128">
        <v>1659</v>
      </c>
      <c r="AF612" s="128">
        <v>129061160</v>
      </c>
      <c r="AG612" s="129">
        <f>IFERROR(AE612/$AB$612,"-")</f>
        <v>0.35854765506807867</v>
      </c>
      <c r="AH612" s="129">
        <f t="shared" si="603"/>
        <v>0.61172566371681414</v>
      </c>
      <c r="AI612" s="124">
        <f t="shared" si="604"/>
        <v>77794.550934297775</v>
      </c>
      <c r="AJ612" s="540">
        <f>BW63</f>
        <v>2584</v>
      </c>
      <c r="AK612" s="224" t="s">
        <v>104</v>
      </c>
      <c r="AL612" s="120">
        <v>1467</v>
      </c>
      <c r="AM612" s="128">
        <v>869</v>
      </c>
      <c r="AN612" s="128">
        <v>73543820</v>
      </c>
      <c r="AO612" s="129">
        <f>IFERROR(AM612/$AJ$612,"-")</f>
        <v>0.33630030959752322</v>
      </c>
      <c r="AP612" s="129">
        <f t="shared" si="605"/>
        <v>0.59236537150647584</v>
      </c>
      <c r="AQ612" s="124">
        <f t="shared" si="606"/>
        <v>84630.402761795165</v>
      </c>
      <c r="AR612" s="540">
        <f>BX63</f>
        <v>1141</v>
      </c>
      <c r="AS612" s="224" t="s">
        <v>104</v>
      </c>
      <c r="AT612" s="120">
        <v>544</v>
      </c>
      <c r="AU612" s="128">
        <v>307</v>
      </c>
      <c r="AV612" s="128">
        <v>29077400</v>
      </c>
      <c r="AW612" s="129">
        <f>IFERROR(AU612/$AR$612,"-")</f>
        <v>0.26906222611744085</v>
      </c>
      <c r="AX612" s="129">
        <f t="shared" si="607"/>
        <v>0.56433823529411764</v>
      </c>
      <c r="AY612" s="128">
        <f t="shared" si="608"/>
        <v>94714.657980456032</v>
      </c>
      <c r="AZ612" s="540">
        <f>BY63</f>
        <v>462</v>
      </c>
      <c r="BA612" s="224" t="s">
        <v>104</v>
      </c>
      <c r="BB612" s="120">
        <v>151</v>
      </c>
      <c r="BC612" s="128">
        <v>81</v>
      </c>
      <c r="BD612" s="128">
        <v>9147790</v>
      </c>
      <c r="BE612" s="129">
        <f>IFERROR(BC612/$AZ$612,"-")</f>
        <v>0.17532467532467533</v>
      </c>
      <c r="BF612" s="129">
        <f t="shared" si="609"/>
        <v>0.53642384105960261</v>
      </c>
      <c r="BG612" s="155">
        <f t="shared" si="610"/>
        <v>112935.67901234567</v>
      </c>
      <c r="BH612" s="540">
        <f>BZ63</f>
        <v>14205</v>
      </c>
      <c r="BI612" s="224" t="s">
        <v>104</v>
      </c>
      <c r="BJ612" s="120">
        <f t="shared" si="611"/>
        <v>7883</v>
      </c>
      <c r="BK612" s="128">
        <f t="shared" si="595"/>
        <v>4746</v>
      </c>
      <c r="BL612" s="128">
        <f t="shared" si="596"/>
        <v>365920720</v>
      </c>
      <c r="BM612" s="129">
        <f>IFERROR(BK612/$BH$612,"-")</f>
        <v>0.33410770855332628</v>
      </c>
      <c r="BN612" s="129">
        <f t="shared" si="612"/>
        <v>0.60205505518203728</v>
      </c>
      <c r="BO612" s="128">
        <f t="shared" si="613"/>
        <v>77100.868099452171</v>
      </c>
      <c r="BP612" s="182"/>
    </row>
    <row r="613" spans="2:68" s="75" customFormat="1">
      <c r="B613" s="546"/>
      <c r="C613" s="549"/>
      <c r="D613" s="536"/>
      <c r="E613" s="225" t="s">
        <v>136</v>
      </c>
      <c r="F613" s="121">
        <v>2</v>
      </c>
      <c r="G613" s="130">
        <v>0</v>
      </c>
      <c r="H613" s="130">
        <v>0</v>
      </c>
      <c r="I613" s="131">
        <f t="shared" ref="I613:I622" si="630">IFERROR(G613/$D$612,"-")</f>
        <v>0</v>
      </c>
      <c r="J613" s="131">
        <f t="shared" si="597"/>
        <v>0</v>
      </c>
      <c r="K613" s="156" t="str">
        <f t="shared" si="598"/>
        <v>-</v>
      </c>
      <c r="L613" s="536"/>
      <c r="M613" s="225" t="s">
        <v>136</v>
      </c>
      <c r="N613" s="121">
        <v>24</v>
      </c>
      <c r="O613" s="130">
        <v>14</v>
      </c>
      <c r="P613" s="130">
        <v>831540</v>
      </c>
      <c r="Q613" s="131">
        <f t="shared" ref="Q613:Q622" si="631">IFERROR(O613/$L$612,"-")</f>
        <v>0.28000000000000003</v>
      </c>
      <c r="R613" s="131">
        <f t="shared" si="599"/>
        <v>0.58333333333333337</v>
      </c>
      <c r="S613" s="125">
        <f t="shared" si="600"/>
        <v>59395.714285714283</v>
      </c>
      <c r="T613" s="536"/>
      <c r="U613" s="225" t="s">
        <v>136</v>
      </c>
      <c r="V613" s="121">
        <v>2577</v>
      </c>
      <c r="W613" s="130">
        <v>1581</v>
      </c>
      <c r="X613" s="130">
        <v>101656850</v>
      </c>
      <c r="Y613" s="131">
        <f t="shared" ref="Y613:Y622" si="632">IFERROR(W613/$T$612,"-")</f>
        <v>0.29628935532233885</v>
      </c>
      <c r="Z613" s="131">
        <f t="shared" si="601"/>
        <v>0.61350407450523869</v>
      </c>
      <c r="AA613" s="130">
        <f t="shared" si="602"/>
        <v>64299.082858950031</v>
      </c>
      <c r="AB613" s="536"/>
      <c r="AC613" s="225" t="s">
        <v>136</v>
      </c>
      <c r="AD613" s="121">
        <v>2212</v>
      </c>
      <c r="AE613" s="130">
        <v>1357</v>
      </c>
      <c r="AF613" s="130">
        <v>100837890</v>
      </c>
      <c r="AG613" s="131">
        <f t="shared" ref="AG613:AG622" si="633">IFERROR(AE613/$AB$612,"-")</f>
        <v>0.29327858223470932</v>
      </c>
      <c r="AH613" s="131">
        <f t="shared" si="603"/>
        <v>0.61347197106690776</v>
      </c>
      <c r="AI613" s="125">
        <f t="shared" si="604"/>
        <v>74309.425202652914</v>
      </c>
      <c r="AJ613" s="536"/>
      <c r="AK613" s="225" t="s">
        <v>136</v>
      </c>
      <c r="AL613" s="121">
        <v>1089</v>
      </c>
      <c r="AM613" s="130">
        <v>645</v>
      </c>
      <c r="AN613" s="130">
        <v>48542150</v>
      </c>
      <c r="AO613" s="131">
        <f t="shared" ref="AO613:AO622" si="634">IFERROR(AM613/$AJ$612,"-")</f>
        <v>0.24961300309597523</v>
      </c>
      <c r="AP613" s="131">
        <f t="shared" si="605"/>
        <v>0.59228650137741046</v>
      </c>
      <c r="AQ613" s="125">
        <f t="shared" si="606"/>
        <v>75259.14728682171</v>
      </c>
      <c r="AR613" s="536"/>
      <c r="AS613" s="225" t="s">
        <v>136</v>
      </c>
      <c r="AT613" s="121">
        <v>370</v>
      </c>
      <c r="AU613" s="130">
        <v>194</v>
      </c>
      <c r="AV613" s="130">
        <v>17147300</v>
      </c>
      <c r="AW613" s="131">
        <f t="shared" ref="AW613:AW622" si="635">IFERROR(AU613/$AR$612,"-")</f>
        <v>0.17002629272567923</v>
      </c>
      <c r="AX613" s="131">
        <f t="shared" si="607"/>
        <v>0.5243243243243243</v>
      </c>
      <c r="AY613" s="130">
        <f t="shared" si="608"/>
        <v>88388.14432989691</v>
      </c>
      <c r="AZ613" s="536"/>
      <c r="BA613" s="225" t="s">
        <v>136</v>
      </c>
      <c r="BB613" s="121">
        <v>84</v>
      </c>
      <c r="BC613" s="130">
        <v>42</v>
      </c>
      <c r="BD613" s="130">
        <v>3509060</v>
      </c>
      <c r="BE613" s="131">
        <f t="shared" ref="BE613:BE622" si="636">IFERROR(BC613/$AZ$612,"-")</f>
        <v>9.0909090909090912E-2</v>
      </c>
      <c r="BF613" s="131">
        <f t="shared" si="609"/>
        <v>0.5</v>
      </c>
      <c r="BG613" s="156">
        <f t="shared" si="610"/>
        <v>83549.047619047618</v>
      </c>
      <c r="BH613" s="536"/>
      <c r="BI613" s="225" t="s">
        <v>136</v>
      </c>
      <c r="BJ613" s="121">
        <f t="shared" si="611"/>
        <v>6358</v>
      </c>
      <c r="BK613" s="130">
        <f t="shared" si="595"/>
        <v>3833</v>
      </c>
      <c r="BL613" s="130">
        <f t="shared" si="596"/>
        <v>272524790</v>
      </c>
      <c r="BM613" s="131">
        <f t="shared" ref="BM613:BM622" si="637">IFERROR(BK613/$BH$612,"-")</f>
        <v>0.26983456529391059</v>
      </c>
      <c r="BN613" s="131">
        <f t="shared" si="612"/>
        <v>0.602862535388487</v>
      </c>
      <c r="BO613" s="130">
        <f t="shared" si="613"/>
        <v>71099.606052700241</v>
      </c>
      <c r="BP613" s="182"/>
    </row>
    <row r="614" spans="2:68" s="75" customFormat="1">
      <c r="B614" s="546"/>
      <c r="C614" s="549"/>
      <c r="D614" s="536"/>
      <c r="E614" s="226" t="s">
        <v>103</v>
      </c>
      <c r="F614" s="121">
        <v>3</v>
      </c>
      <c r="G614" s="130">
        <v>0</v>
      </c>
      <c r="H614" s="130">
        <v>0</v>
      </c>
      <c r="I614" s="131">
        <f t="shared" si="630"/>
        <v>0</v>
      </c>
      <c r="J614" s="131">
        <f t="shared" si="597"/>
        <v>0</v>
      </c>
      <c r="K614" s="156" t="str">
        <f t="shared" si="598"/>
        <v>-</v>
      </c>
      <c r="L614" s="536"/>
      <c r="M614" s="226" t="s">
        <v>103</v>
      </c>
      <c r="N614" s="121">
        <v>35</v>
      </c>
      <c r="O614" s="130">
        <v>25</v>
      </c>
      <c r="P614" s="130">
        <v>1806250</v>
      </c>
      <c r="Q614" s="131">
        <f t="shared" si="631"/>
        <v>0.5</v>
      </c>
      <c r="R614" s="131">
        <f t="shared" si="599"/>
        <v>0.7142857142857143</v>
      </c>
      <c r="S614" s="125">
        <f t="shared" si="600"/>
        <v>72250</v>
      </c>
      <c r="T614" s="536"/>
      <c r="U614" s="226" t="s">
        <v>103</v>
      </c>
      <c r="V614" s="121">
        <v>3256</v>
      </c>
      <c r="W614" s="130">
        <v>1894</v>
      </c>
      <c r="X614" s="130">
        <v>127660120</v>
      </c>
      <c r="Y614" s="131">
        <f t="shared" si="632"/>
        <v>0.35494752623688158</v>
      </c>
      <c r="Z614" s="131">
        <f t="shared" si="601"/>
        <v>0.58169533169533172</v>
      </c>
      <c r="AA614" s="130">
        <f t="shared" si="602"/>
        <v>67402.386483632523</v>
      </c>
      <c r="AB614" s="536"/>
      <c r="AC614" s="226" t="s">
        <v>103</v>
      </c>
      <c r="AD614" s="121">
        <v>3067</v>
      </c>
      <c r="AE614" s="130">
        <v>1859</v>
      </c>
      <c r="AF614" s="130">
        <v>142891960</v>
      </c>
      <c r="AG614" s="131">
        <f t="shared" si="633"/>
        <v>0.40177220661335639</v>
      </c>
      <c r="AH614" s="131">
        <f t="shared" si="603"/>
        <v>0.60612976850342359</v>
      </c>
      <c r="AI614" s="125">
        <f t="shared" si="604"/>
        <v>76864.95965572889</v>
      </c>
      <c r="AJ614" s="536"/>
      <c r="AK614" s="226" t="s">
        <v>103</v>
      </c>
      <c r="AL614" s="121">
        <v>1727</v>
      </c>
      <c r="AM614" s="130">
        <v>991</v>
      </c>
      <c r="AN614" s="130">
        <v>84385500</v>
      </c>
      <c r="AO614" s="131">
        <f t="shared" si="634"/>
        <v>0.38351393188854488</v>
      </c>
      <c r="AP614" s="131">
        <f t="shared" si="605"/>
        <v>0.57382744643891137</v>
      </c>
      <c r="AQ614" s="125">
        <f t="shared" si="606"/>
        <v>85151.866801210897</v>
      </c>
      <c r="AR614" s="536"/>
      <c r="AS614" s="226" t="s">
        <v>103</v>
      </c>
      <c r="AT614" s="121">
        <v>708</v>
      </c>
      <c r="AU614" s="130">
        <v>387</v>
      </c>
      <c r="AV614" s="130">
        <v>34238070</v>
      </c>
      <c r="AW614" s="131">
        <f t="shared" si="635"/>
        <v>0.33917616126205086</v>
      </c>
      <c r="AX614" s="131">
        <f t="shared" si="607"/>
        <v>0.54661016949152541</v>
      </c>
      <c r="AY614" s="130">
        <f t="shared" si="608"/>
        <v>88470.465116279069</v>
      </c>
      <c r="AZ614" s="536"/>
      <c r="BA614" s="226" t="s">
        <v>103</v>
      </c>
      <c r="BB614" s="121">
        <v>226</v>
      </c>
      <c r="BC614" s="130">
        <v>114</v>
      </c>
      <c r="BD614" s="130">
        <v>11775340</v>
      </c>
      <c r="BE614" s="131">
        <f t="shared" si="636"/>
        <v>0.24675324675324675</v>
      </c>
      <c r="BF614" s="131">
        <f t="shared" si="609"/>
        <v>0.50442477876106195</v>
      </c>
      <c r="BG614" s="156">
        <f t="shared" si="610"/>
        <v>103292.45614035087</v>
      </c>
      <c r="BH614" s="536"/>
      <c r="BI614" s="226" t="s">
        <v>103</v>
      </c>
      <c r="BJ614" s="121">
        <f t="shared" si="611"/>
        <v>9022</v>
      </c>
      <c r="BK614" s="130">
        <f t="shared" si="595"/>
        <v>5270</v>
      </c>
      <c r="BL614" s="130">
        <f t="shared" si="596"/>
        <v>402757240</v>
      </c>
      <c r="BM614" s="131">
        <f t="shared" si="637"/>
        <v>0.37099612812390004</v>
      </c>
      <c r="BN614" s="131">
        <f t="shared" si="612"/>
        <v>0.58412768787408553</v>
      </c>
      <c r="BO614" s="130">
        <f t="shared" si="613"/>
        <v>76424.523719165081</v>
      </c>
      <c r="BP614" s="182"/>
    </row>
    <row r="615" spans="2:68" s="75" customFormat="1">
      <c r="B615" s="546"/>
      <c r="C615" s="549"/>
      <c r="D615" s="536"/>
      <c r="E615" s="226" t="s">
        <v>106</v>
      </c>
      <c r="F615" s="121">
        <v>1</v>
      </c>
      <c r="G615" s="130">
        <v>0</v>
      </c>
      <c r="H615" s="130">
        <v>0</v>
      </c>
      <c r="I615" s="131">
        <f t="shared" si="630"/>
        <v>0</v>
      </c>
      <c r="J615" s="131">
        <f t="shared" si="597"/>
        <v>0</v>
      </c>
      <c r="K615" s="156" t="str">
        <f t="shared" si="598"/>
        <v>-</v>
      </c>
      <c r="L615" s="536"/>
      <c r="M615" s="226" t="s">
        <v>106</v>
      </c>
      <c r="N615" s="121">
        <v>10</v>
      </c>
      <c r="O615" s="130">
        <v>6</v>
      </c>
      <c r="P615" s="130">
        <v>659770</v>
      </c>
      <c r="Q615" s="131">
        <f t="shared" si="631"/>
        <v>0.12</v>
      </c>
      <c r="R615" s="131">
        <f t="shared" si="599"/>
        <v>0.6</v>
      </c>
      <c r="S615" s="125">
        <f t="shared" si="600"/>
        <v>109961.66666666667</v>
      </c>
      <c r="T615" s="536"/>
      <c r="U615" s="226" t="s">
        <v>106</v>
      </c>
      <c r="V615" s="121">
        <v>952</v>
      </c>
      <c r="W615" s="130">
        <v>552</v>
      </c>
      <c r="X615" s="130">
        <v>37134950</v>
      </c>
      <c r="Y615" s="131">
        <f t="shared" si="632"/>
        <v>0.10344827586206896</v>
      </c>
      <c r="Z615" s="131">
        <f t="shared" si="601"/>
        <v>0.57983193277310929</v>
      </c>
      <c r="AA615" s="130">
        <f t="shared" si="602"/>
        <v>67273.460144927536</v>
      </c>
      <c r="AB615" s="536"/>
      <c r="AC615" s="226" t="s">
        <v>106</v>
      </c>
      <c r="AD615" s="121">
        <v>1041</v>
      </c>
      <c r="AE615" s="130">
        <v>638</v>
      </c>
      <c r="AF615" s="130">
        <v>51296360</v>
      </c>
      <c r="AG615" s="131">
        <f t="shared" si="633"/>
        <v>0.13788631942943591</v>
      </c>
      <c r="AH615" s="131">
        <f t="shared" si="603"/>
        <v>0.61287223823246872</v>
      </c>
      <c r="AI615" s="125">
        <f t="shared" si="604"/>
        <v>80401.818181818177</v>
      </c>
      <c r="AJ615" s="536"/>
      <c r="AK615" s="226" t="s">
        <v>106</v>
      </c>
      <c r="AL615" s="121">
        <v>634</v>
      </c>
      <c r="AM615" s="130">
        <v>383</v>
      </c>
      <c r="AN615" s="130">
        <v>31811300</v>
      </c>
      <c r="AO615" s="131">
        <f t="shared" si="634"/>
        <v>0.14821981424148606</v>
      </c>
      <c r="AP615" s="131">
        <f t="shared" si="605"/>
        <v>0.60410094637223977</v>
      </c>
      <c r="AQ615" s="125">
        <f t="shared" si="606"/>
        <v>83058.224543080942</v>
      </c>
      <c r="AR615" s="536"/>
      <c r="AS615" s="226" t="s">
        <v>106</v>
      </c>
      <c r="AT615" s="121">
        <v>257</v>
      </c>
      <c r="AU615" s="130">
        <v>130</v>
      </c>
      <c r="AV615" s="130">
        <v>13072080</v>
      </c>
      <c r="AW615" s="131">
        <f t="shared" si="635"/>
        <v>0.11393514460999124</v>
      </c>
      <c r="AX615" s="131">
        <f t="shared" si="607"/>
        <v>0.50583657587548636</v>
      </c>
      <c r="AY615" s="130">
        <f t="shared" si="608"/>
        <v>100554.46153846153</v>
      </c>
      <c r="AZ615" s="536"/>
      <c r="BA615" s="226" t="s">
        <v>106</v>
      </c>
      <c r="BB615" s="121">
        <v>92</v>
      </c>
      <c r="BC615" s="130">
        <v>46</v>
      </c>
      <c r="BD615" s="130">
        <v>4023770</v>
      </c>
      <c r="BE615" s="131">
        <f t="shared" si="636"/>
        <v>9.9567099567099568E-2</v>
      </c>
      <c r="BF615" s="131">
        <f t="shared" si="609"/>
        <v>0.5</v>
      </c>
      <c r="BG615" s="156">
        <f t="shared" si="610"/>
        <v>87473.260869565216</v>
      </c>
      <c r="BH615" s="536"/>
      <c r="BI615" s="226" t="s">
        <v>106</v>
      </c>
      <c r="BJ615" s="121">
        <f t="shared" si="611"/>
        <v>2987</v>
      </c>
      <c r="BK615" s="130">
        <f t="shared" si="595"/>
        <v>1755</v>
      </c>
      <c r="BL615" s="130">
        <f t="shared" si="596"/>
        <v>137998230</v>
      </c>
      <c r="BM615" s="131">
        <f t="shared" si="637"/>
        <v>0.1235480464625132</v>
      </c>
      <c r="BN615" s="131">
        <f t="shared" si="612"/>
        <v>0.58754603280883833</v>
      </c>
      <c r="BO615" s="130">
        <f t="shared" si="613"/>
        <v>78631.470085470079</v>
      </c>
      <c r="BP615" s="182"/>
    </row>
    <row r="616" spans="2:68" s="75" customFormat="1">
      <c r="B616" s="546"/>
      <c r="C616" s="549"/>
      <c r="D616" s="536"/>
      <c r="E616" s="226" t="s">
        <v>119</v>
      </c>
      <c r="F616" s="121">
        <v>2</v>
      </c>
      <c r="G616" s="130">
        <v>0</v>
      </c>
      <c r="H616" s="130">
        <v>0</v>
      </c>
      <c r="I616" s="131">
        <f t="shared" si="630"/>
        <v>0</v>
      </c>
      <c r="J616" s="131">
        <f t="shared" si="597"/>
        <v>0</v>
      </c>
      <c r="K616" s="156" t="str">
        <f t="shared" si="598"/>
        <v>-</v>
      </c>
      <c r="L616" s="536"/>
      <c r="M616" s="226" t="s">
        <v>119</v>
      </c>
      <c r="N616" s="121">
        <v>23</v>
      </c>
      <c r="O616" s="130">
        <v>13</v>
      </c>
      <c r="P616" s="130">
        <v>1594900</v>
      </c>
      <c r="Q616" s="131">
        <f t="shared" si="631"/>
        <v>0.26</v>
      </c>
      <c r="R616" s="131">
        <f t="shared" si="599"/>
        <v>0.56521739130434778</v>
      </c>
      <c r="S616" s="125">
        <f t="shared" si="600"/>
        <v>122684.61538461539</v>
      </c>
      <c r="T616" s="536"/>
      <c r="U616" s="226" t="s">
        <v>119</v>
      </c>
      <c r="V616" s="121">
        <v>1069</v>
      </c>
      <c r="W616" s="130">
        <v>665</v>
      </c>
      <c r="X616" s="130">
        <v>47300560</v>
      </c>
      <c r="Y616" s="131">
        <f t="shared" si="632"/>
        <v>0.12462518740629686</v>
      </c>
      <c r="Z616" s="131">
        <f t="shared" si="601"/>
        <v>0.62207670720299346</v>
      </c>
      <c r="AA616" s="130">
        <f t="shared" si="602"/>
        <v>71128.661654135343</v>
      </c>
      <c r="AB616" s="536"/>
      <c r="AC616" s="226" t="s">
        <v>119</v>
      </c>
      <c r="AD616" s="121">
        <v>1195</v>
      </c>
      <c r="AE616" s="130">
        <v>756</v>
      </c>
      <c r="AF616" s="130">
        <v>61045220</v>
      </c>
      <c r="AG616" s="131">
        <f t="shared" si="633"/>
        <v>0.16338880484114976</v>
      </c>
      <c r="AH616" s="131">
        <f t="shared" si="603"/>
        <v>0.63263598326359838</v>
      </c>
      <c r="AI616" s="125">
        <f t="shared" si="604"/>
        <v>80747.645502645508</v>
      </c>
      <c r="AJ616" s="536"/>
      <c r="AK616" s="226" t="s">
        <v>119</v>
      </c>
      <c r="AL616" s="121">
        <v>747</v>
      </c>
      <c r="AM616" s="130">
        <v>451</v>
      </c>
      <c r="AN616" s="130">
        <v>39759370</v>
      </c>
      <c r="AO616" s="131">
        <f t="shared" si="634"/>
        <v>0.17453560371517027</v>
      </c>
      <c r="AP616" s="131">
        <f t="shared" si="605"/>
        <v>0.60374832663989286</v>
      </c>
      <c r="AQ616" s="125">
        <f t="shared" si="606"/>
        <v>88158.248337028825</v>
      </c>
      <c r="AR616" s="536"/>
      <c r="AS616" s="226" t="s">
        <v>119</v>
      </c>
      <c r="AT616" s="121">
        <v>299</v>
      </c>
      <c r="AU616" s="130">
        <v>177</v>
      </c>
      <c r="AV616" s="130">
        <v>17273370</v>
      </c>
      <c r="AW616" s="131">
        <f t="shared" si="635"/>
        <v>0.15512708150744961</v>
      </c>
      <c r="AX616" s="131">
        <f t="shared" si="607"/>
        <v>0.59197324414715724</v>
      </c>
      <c r="AY616" s="130">
        <f t="shared" si="608"/>
        <v>97589.661016949147</v>
      </c>
      <c r="AZ616" s="536"/>
      <c r="BA616" s="226" t="s">
        <v>119</v>
      </c>
      <c r="BB616" s="121">
        <v>92</v>
      </c>
      <c r="BC616" s="130">
        <v>49</v>
      </c>
      <c r="BD616" s="130">
        <v>4881840</v>
      </c>
      <c r="BE616" s="131">
        <f t="shared" si="636"/>
        <v>0.10606060606060606</v>
      </c>
      <c r="BF616" s="131">
        <f t="shared" si="609"/>
        <v>0.53260869565217395</v>
      </c>
      <c r="BG616" s="156">
        <f t="shared" si="610"/>
        <v>99629.387755102041</v>
      </c>
      <c r="BH616" s="536"/>
      <c r="BI616" s="226" t="s">
        <v>119</v>
      </c>
      <c r="BJ616" s="121">
        <f t="shared" si="611"/>
        <v>3427</v>
      </c>
      <c r="BK616" s="130">
        <f t="shared" si="595"/>
        <v>2111</v>
      </c>
      <c r="BL616" s="130">
        <f t="shared" si="596"/>
        <v>171855260</v>
      </c>
      <c r="BM616" s="131">
        <f t="shared" si="637"/>
        <v>0.14860964449137629</v>
      </c>
      <c r="BN616" s="131">
        <f t="shared" si="612"/>
        <v>0.61599066238692735</v>
      </c>
      <c r="BO616" s="130">
        <f t="shared" si="613"/>
        <v>81409.407863571774</v>
      </c>
      <c r="BP616" s="182"/>
    </row>
    <row r="617" spans="2:68" s="75" customFormat="1">
      <c r="B617" s="546"/>
      <c r="C617" s="549"/>
      <c r="D617" s="536"/>
      <c r="E617" s="226" t="s">
        <v>120</v>
      </c>
      <c r="F617" s="121">
        <v>1</v>
      </c>
      <c r="G617" s="130">
        <v>0</v>
      </c>
      <c r="H617" s="130">
        <v>0</v>
      </c>
      <c r="I617" s="131">
        <f t="shared" si="630"/>
        <v>0</v>
      </c>
      <c r="J617" s="131">
        <f t="shared" si="597"/>
        <v>0</v>
      </c>
      <c r="K617" s="156" t="str">
        <f t="shared" si="598"/>
        <v>-</v>
      </c>
      <c r="L617" s="536"/>
      <c r="M617" s="226" t="s">
        <v>120</v>
      </c>
      <c r="N617" s="121">
        <v>5</v>
      </c>
      <c r="O617" s="130">
        <v>4</v>
      </c>
      <c r="P617" s="130">
        <v>282530</v>
      </c>
      <c r="Q617" s="131">
        <f t="shared" si="631"/>
        <v>0.08</v>
      </c>
      <c r="R617" s="131">
        <f t="shared" si="599"/>
        <v>0.8</v>
      </c>
      <c r="S617" s="125">
        <f t="shared" si="600"/>
        <v>70632.5</v>
      </c>
      <c r="T617" s="536"/>
      <c r="U617" s="226" t="s">
        <v>120</v>
      </c>
      <c r="V617" s="121">
        <v>638</v>
      </c>
      <c r="W617" s="130">
        <v>417</v>
      </c>
      <c r="X617" s="130">
        <v>27291250</v>
      </c>
      <c r="Y617" s="131">
        <f t="shared" si="632"/>
        <v>7.8148425787106443E-2</v>
      </c>
      <c r="Z617" s="131">
        <f t="shared" si="601"/>
        <v>0.65360501567398122</v>
      </c>
      <c r="AA617" s="130">
        <f t="shared" si="602"/>
        <v>65446.642685851322</v>
      </c>
      <c r="AB617" s="536"/>
      <c r="AC617" s="226" t="s">
        <v>120</v>
      </c>
      <c r="AD617" s="121">
        <v>604</v>
      </c>
      <c r="AE617" s="130">
        <v>411</v>
      </c>
      <c r="AF617" s="130">
        <v>30284370</v>
      </c>
      <c r="AG617" s="131">
        <f t="shared" si="633"/>
        <v>8.8826453425545709E-2</v>
      </c>
      <c r="AH617" s="131">
        <f t="shared" si="603"/>
        <v>0.68046357615894038</v>
      </c>
      <c r="AI617" s="125">
        <f t="shared" si="604"/>
        <v>73684.598540145991</v>
      </c>
      <c r="AJ617" s="536"/>
      <c r="AK617" s="226" t="s">
        <v>120</v>
      </c>
      <c r="AL617" s="121">
        <v>294</v>
      </c>
      <c r="AM617" s="130">
        <v>184</v>
      </c>
      <c r="AN617" s="130">
        <v>14606950</v>
      </c>
      <c r="AO617" s="131">
        <f t="shared" si="634"/>
        <v>7.1207430340557279E-2</v>
      </c>
      <c r="AP617" s="131">
        <f t="shared" si="605"/>
        <v>0.62585034013605445</v>
      </c>
      <c r="AQ617" s="125">
        <f t="shared" si="606"/>
        <v>79385.59782608696</v>
      </c>
      <c r="AR617" s="536"/>
      <c r="AS617" s="226" t="s">
        <v>120</v>
      </c>
      <c r="AT617" s="121">
        <v>101</v>
      </c>
      <c r="AU617" s="130">
        <v>70</v>
      </c>
      <c r="AV617" s="130">
        <v>5212530</v>
      </c>
      <c r="AW617" s="131">
        <f t="shared" si="635"/>
        <v>6.1349693251533742E-2</v>
      </c>
      <c r="AX617" s="131">
        <f t="shared" si="607"/>
        <v>0.69306930693069302</v>
      </c>
      <c r="AY617" s="130">
        <f t="shared" si="608"/>
        <v>74464.71428571429</v>
      </c>
      <c r="AZ617" s="536"/>
      <c r="BA617" s="226" t="s">
        <v>120</v>
      </c>
      <c r="BB617" s="121">
        <v>17</v>
      </c>
      <c r="BC617" s="130">
        <v>12</v>
      </c>
      <c r="BD617" s="130">
        <v>924820</v>
      </c>
      <c r="BE617" s="131">
        <f t="shared" si="636"/>
        <v>2.5974025974025976E-2</v>
      </c>
      <c r="BF617" s="131">
        <f t="shared" si="609"/>
        <v>0.70588235294117652</v>
      </c>
      <c r="BG617" s="156">
        <f t="shared" si="610"/>
        <v>77068.333333333328</v>
      </c>
      <c r="BH617" s="536"/>
      <c r="BI617" s="226" t="s">
        <v>120</v>
      </c>
      <c r="BJ617" s="121">
        <f t="shared" si="611"/>
        <v>1660</v>
      </c>
      <c r="BK617" s="130">
        <f t="shared" si="595"/>
        <v>1098</v>
      </c>
      <c r="BL617" s="130">
        <f t="shared" si="596"/>
        <v>78602450</v>
      </c>
      <c r="BM617" s="131">
        <f t="shared" si="637"/>
        <v>7.7296726504751848E-2</v>
      </c>
      <c r="BN617" s="131">
        <f t="shared" si="612"/>
        <v>0.66144578313253011</v>
      </c>
      <c r="BO617" s="130">
        <f t="shared" si="613"/>
        <v>71586.930783242264</v>
      </c>
      <c r="BP617" s="182"/>
    </row>
    <row r="618" spans="2:68" s="75" customFormat="1">
      <c r="B618" s="546"/>
      <c r="C618" s="549"/>
      <c r="D618" s="536"/>
      <c r="E618" s="226" t="s">
        <v>121</v>
      </c>
      <c r="F618" s="121">
        <v>2</v>
      </c>
      <c r="G618" s="130">
        <v>0</v>
      </c>
      <c r="H618" s="130">
        <v>0</v>
      </c>
      <c r="I618" s="131">
        <f t="shared" si="630"/>
        <v>0</v>
      </c>
      <c r="J618" s="131">
        <f t="shared" si="597"/>
        <v>0</v>
      </c>
      <c r="K618" s="156" t="str">
        <f t="shared" si="598"/>
        <v>-</v>
      </c>
      <c r="L618" s="536"/>
      <c r="M618" s="226" t="s">
        <v>121</v>
      </c>
      <c r="N618" s="121">
        <v>12</v>
      </c>
      <c r="O618" s="130">
        <v>7</v>
      </c>
      <c r="P618" s="130">
        <v>584200</v>
      </c>
      <c r="Q618" s="131">
        <f t="shared" si="631"/>
        <v>0.14000000000000001</v>
      </c>
      <c r="R618" s="131">
        <f t="shared" si="599"/>
        <v>0.58333333333333337</v>
      </c>
      <c r="S618" s="125">
        <f t="shared" si="600"/>
        <v>83457.142857142855</v>
      </c>
      <c r="T618" s="536"/>
      <c r="U618" s="226" t="s">
        <v>121</v>
      </c>
      <c r="V618" s="121">
        <v>480</v>
      </c>
      <c r="W618" s="130">
        <v>248</v>
      </c>
      <c r="X618" s="130">
        <v>15003690</v>
      </c>
      <c r="Y618" s="131">
        <f t="shared" si="632"/>
        <v>4.6476761619190406E-2</v>
      </c>
      <c r="Z618" s="131">
        <f t="shared" si="601"/>
        <v>0.51666666666666672</v>
      </c>
      <c r="AA618" s="130">
        <f t="shared" si="602"/>
        <v>60498.75</v>
      </c>
      <c r="AB618" s="536"/>
      <c r="AC618" s="226" t="s">
        <v>121</v>
      </c>
      <c r="AD618" s="121">
        <v>558</v>
      </c>
      <c r="AE618" s="130">
        <v>317</v>
      </c>
      <c r="AF618" s="130">
        <v>25358190</v>
      </c>
      <c r="AG618" s="131">
        <f t="shared" si="633"/>
        <v>6.851091419926518E-2</v>
      </c>
      <c r="AH618" s="131">
        <f t="shared" si="603"/>
        <v>0.56810035842293904</v>
      </c>
      <c r="AI618" s="125">
        <f t="shared" si="604"/>
        <v>79994.290220820185</v>
      </c>
      <c r="AJ618" s="536"/>
      <c r="AK618" s="226" t="s">
        <v>121</v>
      </c>
      <c r="AL618" s="121">
        <v>393</v>
      </c>
      <c r="AM618" s="130">
        <v>210</v>
      </c>
      <c r="AN618" s="130">
        <v>16932130</v>
      </c>
      <c r="AO618" s="131">
        <f t="shared" si="634"/>
        <v>8.1269349845201233E-2</v>
      </c>
      <c r="AP618" s="131">
        <f t="shared" si="605"/>
        <v>0.53435114503816794</v>
      </c>
      <c r="AQ618" s="125">
        <f t="shared" si="606"/>
        <v>80629.190476190473</v>
      </c>
      <c r="AR618" s="536"/>
      <c r="AS618" s="226" t="s">
        <v>121</v>
      </c>
      <c r="AT618" s="121">
        <v>175</v>
      </c>
      <c r="AU618" s="130">
        <v>88</v>
      </c>
      <c r="AV618" s="130">
        <v>6779630</v>
      </c>
      <c r="AW618" s="131">
        <f t="shared" si="635"/>
        <v>7.7125328659070985E-2</v>
      </c>
      <c r="AX618" s="131">
        <f t="shared" si="607"/>
        <v>0.50285714285714289</v>
      </c>
      <c r="AY618" s="130">
        <f t="shared" si="608"/>
        <v>77041.25</v>
      </c>
      <c r="AZ618" s="536"/>
      <c r="BA618" s="226" t="s">
        <v>121</v>
      </c>
      <c r="BB618" s="121">
        <v>54</v>
      </c>
      <c r="BC618" s="130">
        <v>24</v>
      </c>
      <c r="BD618" s="130">
        <v>2503140</v>
      </c>
      <c r="BE618" s="131">
        <f t="shared" si="636"/>
        <v>5.1948051948051951E-2</v>
      </c>
      <c r="BF618" s="131">
        <f t="shared" si="609"/>
        <v>0.44444444444444442</v>
      </c>
      <c r="BG618" s="156">
        <f t="shared" si="610"/>
        <v>104297.5</v>
      </c>
      <c r="BH618" s="536"/>
      <c r="BI618" s="226" t="s">
        <v>121</v>
      </c>
      <c r="BJ618" s="121">
        <f t="shared" si="611"/>
        <v>1674</v>
      </c>
      <c r="BK618" s="130">
        <f t="shared" si="595"/>
        <v>894</v>
      </c>
      <c r="BL618" s="130">
        <f t="shared" si="596"/>
        <v>67160980</v>
      </c>
      <c r="BM618" s="131">
        <f t="shared" si="637"/>
        <v>6.2935586061246038E-2</v>
      </c>
      <c r="BN618" s="131">
        <f t="shared" si="612"/>
        <v>0.53405017921146958</v>
      </c>
      <c r="BO618" s="130">
        <f t="shared" si="613"/>
        <v>75124.138702460856</v>
      </c>
      <c r="BP618" s="182"/>
    </row>
    <row r="619" spans="2:68" s="75" customFormat="1">
      <c r="B619" s="546"/>
      <c r="C619" s="549"/>
      <c r="D619" s="536"/>
      <c r="E619" s="226" t="s">
        <v>122</v>
      </c>
      <c r="F619" s="121">
        <v>0</v>
      </c>
      <c r="G619" s="130">
        <v>0</v>
      </c>
      <c r="H619" s="130">
        <v>0</v>
      </c>
      <c r="I619" s="131">
        <f t="shared" si="630"/>
        <v>0</v>
      </c>
      <c r="J619" s="131" t="str">
        <f t="shared" si="597"/>
        <v>-</v>
      </c>
      <c r="K619" s="156" t="str">
        <f t="shared" si="598"/>
        <v>-</v>
      </c>
      <c r="L619" s="536"/>
      <c r="M619" s="226" t="s">
        <v>122</v>
      </c>
      <c r="N619" s="121">
        <v>5</v>
      </c>
      <c r="O619" s="130">
        <v>3</v>
      </c>
      <c r="P619" s="130">
        <v>183950</v>
      </c>
      <c r="Q619" s="131">
        <f t="shared" si="631"/>
        <v>0.06</v>
      </c>
      <c r="R619" s="131">
        <f t="shared" si="599"/>
        <v>0.6</v>
      </c>
      <c r="S619" s="125">
        <f t="shared" si="600"/>
        <v>61316.666666666664</v>
      </c>
      <c r="T619" s="536"/>
      <c r="U619" s="226" t="s">
        <v>122</v>
      </c>
      <c r="V619" s="121">
        <v>263</v>
      </c>
      <c r="W619" s="130">
        <v>166</v>
      </c>
      <c r="X619" s="130">
        <v>12126650</v>
      </c>
      <c r="Y619" s="131">
        <f t="shared" si="632"/>
        <v>3.1109445277361321E-2</v>
      </c>
      <c r="Z619" s="131">
        <f t="shared" si="601"/>
        <v>0.63117870722433456</v>
      </c>
      <c r="AA619" s="130">
        <f t="shared" si="602"/>
        <v>73052.108433734946</v>
      </c>
      <c r="AB619" s="536"/>
      <c r="AC619" s="226" t="s">
        <v>122</v>
      </c>
      <c r="AD619" s="121">
        <v>325</v>
      </c>
      <c r="AE619" s="130">
        <v>210</v>
      </c>
      <c r="AF619" s="130">
        <v>18310450</v>
      </c>
      <c r="AG619" s="131">
        <f t="shared" si="633"/>
        <v>4.5385779122541603E-2</v>
      </c>
      <c r="AH619" s="131">
        <f t="shared" si="603"/>
        <v>0.64615384615384619</v>
      </c>
      <c r="AI619" s="125">
        <f t="shared" si="604"/>
        <v>87192.619047619053</v>
      </c>
      <c r="AJ619" s="536"/>
      <c r="AK619" s="226" t="s">
        <v>122</v>
      </c>
      <c r="AL619" s="121">
        <v>213</v>
      </c>
      <c r="AM619" s="130">
        <v>146</v>
      </c>
      <c r="AN619" s="130">
        <v>13098780</v>
      </c>
      <c r="AO619" s="131">
        <f t="shared" si="634"/>
        <v>5.6501547987616099E-2</v>
      </c>
      <c r="AP619" s="131">
        <f t="shared" si="605"/>
        <v>0.68544600938967137</v>
      </c>
      <c r="AQ619" s="125">
        <f t="shared" si="606"/>
        <v>89717.671232876717</v>
      </c>
      <c r="AR619" s="536"/>
      <c r="AS619" s="226" t="s">
        <v>122</v>
      </c>
      <c r="AT619" s="121">
        <v>80</v>
      </c>
      <c r="AU619" s="130">
        <v>51</v>
      </c>
      <c r="AV619" s="130">
        <v>4271680</v>
      </c>
      <c r="AW619" s="131">
        <f t="shared" si="635"/>
        <v>4.4697633654688866E-2</v>
      </c>
      <c r="AX619" s="131">
        <f t="shared" si="607"/>
        <v>0.63749999999999996</v>
      </c>
      <c r="AY619" s="130">
        <f t="shared" si="608"/>
        <v>83758.431372549021</v>
      </c>
      <c r="AZ619" s="536"/>
      <c r="BA619" s="226" t="s">
        <v>122</v>
      </c>
      <c r="BB619" s="121">
        <v>26</v>
      </c>
      <c r="BC619" s="130">
        <v>19</v>
      </c>
      <c r="BD619" s="130">
        <v>1933130</v>
      </c>
      <c r="BE619" s="131">
        <f t="shared" si="636"/>
        <v>4.1125541125541128E-2</v>
      </c>
      <c r="BF619" s="131">
        <f t="shared" si="609"/>
        <v>0.73076923076923073</v>
      </c>
      <c r="BG619" s="156">
        <f t="shared" si="610"/>
        <v>101743.68421052632</v>
      </c>
      <c r="BH619" s="536"/>
      <c r="BI619" s="226" t="s">
        <v>122</v>
      </c>
      <c r="BJ619" s="121">
        <f t="shared" si="611"/>
        <v>912</v>
      </c>
      <c r="BK619" s="130">
        <f t="shared" si="595"/>
        <v>595</v>
      </c>
      <c r="BL619" s="130">
        <f t="shared" si="596"/>
        <v>49924640</v>
      </c>
      <c r="BM619" s="131">
        <f t="shared" si="637"/>
        <v>4.1886659626891941E-2</v>
      </c>
      <c r="BN619" s="131">
        <f t="shared" si="612"/>
        <v>0.65241228070175439</v>
      </c>
      <c r="BO619" s="130">
        <f t="shared" si="613"/>
        <v>83906.957983193279</v>
      </c>
      <c r="BP619" s="182"/>
    </row>
    <row r="620" spans="2:68" s="75" customFormat="1">
      <c r="B620" s="546"/>
      <c r="C620" s="549"/>
      <c r="D620" s="536"/>
      <c r="E620" s="226" t="s">
        <v>123</v>
      </c>
      <c r="F620" s="121">
        <v>2</v>
      </c>
      <c r="G620" s="130">
        <v>1</v>
      </c>
      <c r="H620" s="130">
        <v>8180</v>
      </c>
      <c r="I620" s="131">
        <f t="shared" si="630"/>
        <v>0.2</v>
      </c>
      <c r="J620" s="131">
        <f t="shared" si="597"/>
        <v>0.5</v>
      </c>
      <c r="K620" s="156">
        <f t="shared" si="598"/>
        <v>8180</v>
      </c>
      <c r="L620" s="536"/>
      <c r="M620" s="226" t="s">
        <v>123</v>
      </c>
      <c r="N620" s="121">
        <v>27</v>
      </c>
      <c r="O620" s="130">
        <v>16</v>
      </c>
      <c r="P620" s="130">
        <v>1346010</v>
      </c>
      <c r="Q620" s="131">
        <f t="shared" si="631"/>
        <v>0.32</v>
      </c>
      <c r="R620" s="131">
        <f t="shared" si="599"/>
        <v>0.59259259259259256</v>
      </c>
      <c r="S620" s="125">
        <f t="shared" si="600"/>
        <v>84125.625</v>
      </c>
      <c r="T620" s="536"/>
      <c r="U620" s="226" t="s">
        <v>123</v>
      </c>
      <c r="V620" s="121">
        <v>2242</v>
      </c>
      <c r="W620" s="130">
        <v>1422</v>
      </c>
      <c r="X620" s="130">
        <v>96580840</v>
      </c>
      <c r="Y620" s="131">
        <f t="shared" si="632"/>
        <v>0.26649175412293852</v>
      </c>
      <c r="Z620" s="131">
        <f t="shared" si="601"/>
        <v>0.63425512934879569</v>
      </c>
      <c r="AA620" s="130">
        <f t="shared" si="602"/>
        <v>67919.015471167368</v>
      </c>
      <c r="AB620" s="536"/>
      <c r="AC620" s="226" t="s">
        <v>123</v>
      </c>
      <c r="AD620" s="121">
        <v>2013</v>
      </c>
      <c r="AE620" s="130">
        <v>1294</v>
      </c>
      <c r="AF620" s="130">
        <v>96609380</v>
      </c>
      <c r="AG620" s="131">
        <f t="shared" si="633"/>
        <v>0.27966284849794681</v>
      </c>
      <c r="AH620" s="131">
        <f t="shared" si="603"/>
        <v>0.64282165921510181</v>
      </c>
      <c r="AI620" s="125">
        <f t="shared" si="604"/>
        <v>74659.489953632146</v>
      </c>
      <c r="AJ620" s="536"/>
      <c r="AK620" s="226" t="s">
        <v>123</v>
      </c>
      <c r="AL620" s="121">
        <v>1022</v>
      </c>
      <c r="AM620" s="130">
        <v>622</v>
      </c>
      <c r="AN620" s="130">
        <v>57492910</v>
      </c>
      <c r="AO620" s="131">
        <f t="shared" si="634"/>
        <v>0.24071207430340558</v>
      </c>
      <c r="AP620" s="131">
        <f t="shared" si="605"/>
        <v>0.60861056751467713</v>
      </c>
      <c r="AQ620" s="125">
        <f t="shared" si="606"/>
        <v>92432.331189710618</v>
      </c>
      <c r="AR620" s="536"/>
      <c r="AS620" s="226" t="s">
        <v>123</v>
      </c>
      <c r="AT620" s="121">
        <v>339</v>
      </c>
      <c r="AU620" s="130">
        <v>190</v>
      </c>
      <c r="AV620" s="130">
        <v>15122840</v>
      </c>
      <c r="AW620" s="131">
        <f t="shared" si="635"/>
        <v>0.16652059596844873</v>
      </c>
      <c r="AX620" s="131">
        <f t="shared" si="607"/>
        <v>0.56047197640117996</v>
      </c>
      <c r="AY620" s="130">
        <f t="shared" si="608"/>
        <v>79593.894736842107</v>
      </c>
      <c r="AZ620" s="536"/>
      <c r="BA620" s="226" t="s">
        <v>123</v>
      </c>
      <c r="BB620" s="121">
        <v>92</v>
      </c>
      <c r="BC620" s="130">
        <v>49</v>
      </c>
      <c r="BD620" s="130">
        <v>4498470</v>
      </c>
      <c r="BE620" s="131">
        <f t="shared" si="636"/>
        <v>0.10606060606060606</v>
      </c>
      <c r="BF620" s="131">
        <f t="shared" si="609"/>
        <v>0.53260869565217395</v>
      </c>
      <c r="BG620" s="156">
        <f t="shared" si="610"/>
        <v>91805.510204081627</v>
      </c>
      <c r="BH620" s="536"/>
      <c r="BI620" s="226" t="s">
        <v>123</v>
      </c>
      <c r="BJ620" s="121">
        <f t="shared" si="611"/>
        <v>5737</v>
      </c>
      <c r="BK620" s="130">
        <f t="shared" si="595"/>
        <v>3594</v>
      </c>
      <c r="BL620" s="130">
        <f t="shared" si="596"/>
        <v>271658630</v>
      </c>
      <c r="BM620" s="131">
        <f t="shared" si="637"/>
        <v>0.25300950369588171</v>
      </c>
      <c r="BN620" s="131">
        <f t="shared" si="612"/>
        <v>0.62645982220672825</v>
      </c>
      <c r="BO620" s="130">
        <f t="shared" si="613"/>
        <v>75586.70840289371</v>
      </c>
      <c r="BP620" s="182"/>
    </row>
    <row r="621" spans="2:68" s="75" customFormat="1">
      <c r="B621" s="546"/>
      <c r="C621" s="549"/>
      <c r="D621" s="536"/>
      <c r="E621" s="226" t="s">
        <v>124</v>
      </c>
      <c r="F621" s="121">
        <v>1</v>
      </c>
      <c r="G621" s="130">
        <v>1</v>
      </c>
      <c r="H621" s="130">
        <v>8180</v>
      </c>
      <c r="I621" s="131">
        <f t="shared" si="630"/>
        <v>0.2</v>
      </c>
      <c r="J621" s="131">
        <f t="shared" si="597"/>
        <v>1</v>
      </c>
      <c r="K621" s="156">
        <f t="shared" si="598"/>
        <v>8180</v>
      </c>
      <c r="L621" s="536"/>
      <c r="M621" s="226" t="s">
        <v>124</v>
      </c>
      <c r="N621" s="121">
        <v>8</v>
      </c>
      <c r="O621" s="130">
        <v>5</v>
      </c>
      <c r="P621" s="130">
        <v>242300</v>
      </c>
      <c r="Q621" s="131">
        <f t="shared" si="631"/>
        <v>0.1</v>
      </c>
      <c r="R621" s="131">
        <f t="shared" si="599"/>
        <v>0.625</v>
      </c>
      <c r="S621" s="125">
        <f t="shared" si="600"/>
        <v>48460</v>
      </c>
      <c r="T621" s="536"/>
      <c r="U621" s="226" t="s">
        <v>124</v>
      </c>
      <c r="V621" s="121">
        <v>355</v>
      </c>
      <c r="W621" s="130">
        <v>204</v>
      </c>
      <c r="X621" s="130">
        <v>15858580</v>
      </c>
      <c r="Y621" s="131">
        <f t="shared" si="632"/>
        <v>3.823088455772114E-2</v>
      </c>
      <c r="Z621" s="131">
        <f t="shared" si="601"/>
        <v>0.57464788732394367</v>
      </c>
      <c r="AA621" s="130">
        <f t="shared" si="602"/>
        <v>77738.137254901958</v>
      </c>
      <c r="AB621" s="536"/>
      <c r="AC621" s="226" t="s">
        <v>124</v>
      </c>
      <c r="AD621" s="121">
        <v>510</v>
      </c>
      <c r="AE621" s="130">
        <v>307</v>
      </c>
      <c r="AF621" s="130">
        <v>27284610</v>
      </c>
      <c r="AG621" s="131">
        <f t="shared" si="633"/>
        <v>6.6349686622001303E-2</v>
      </c>
      <c r="AH621" s="131">
        <f t="shared" si="603"/>
        <v>0.60196078431372546</v>
      </c>
      <c r="AI621" s="125">
        <f t="shared" si="604"/>
        <v>88874.951140065154</v>
      </c>
      <c r="AJ621" s="536"/>
      <c r="AK621" s="226" t="s">
        <v>124</v>
      </c>
      <c r="AL621" s="121">
        <v>397</v>
      </c>
      <c r="AM621" s="130">
        <v>233</v>
      </c>
      <c r="AN621" s="130">
        <v>22573790</v>
      </c>
      <c r="AO621" s="131">
        <f t="shared" si="634"/>
        <v>9.0170278637770898E-2</v>
      </c>
      <c r="AP621" s="131">
        <f t="shared" si="605"/>
        <v>0.58690176322418131</v>
      </c>
      <c r="AQ621" s="125">
        <f t="shared" si="606"/>
        <v>96883.218884120171</v>
      </c>
      <c r="AR621" s="536"/>
      <c r="AS621" s="226" t="s">
        <v>124</v>
      </c>
      <c r="AT621" s="121">
        <v>172</v>
      </c>
      <c r="AU621" s="130">
        <v>103</v>
      </c>
      <c r="AV621" s="130">
        <v>9999460</v>
      </c>
      <c r="AW621" s="131">
        <f t="shared" si="635"/>
        <v>9.0271691498685358E-2</v>
      </c>
      <c r="AX621" s="131">
        <f t="shared" si="607"/>
        <v>0.59883720930232553</v>
      </c>
      <c r="AY621" s="130">
        <f t="shared" si="608"/>
        <v>97082.135922330097</v>
      </c>
      <c r="AZ621" s="536"/>
      <c r="BA621" s="226" t="s">
        <v>124</v>
      </c>
      <c r="BB621" s="121">
        <v>71</v>
      </c>
      <c r="BC621" s="130">
        <v>34</v>
      </c>
      <c r="BD621" s="130">
        <v>3215330</v>
      </c>
      <c r="BE621" s="131">
        <f t="shared" si="636"/>
        <v>7.3593073593073599E-2</v>
      </c>
      <c r="BF621" s="131">
        <f t="shared" si="609"/>
        <v>0.47887323943661969</v>
      </c>
      <c r="BG621" s="156">
        <f t="shared" si="610"/>
        <v>94568.529411764699</v>
      </c>
      <c r="BH621" s="536"/>
      <c r="BI621" s="226" t="s">
        <v>124</v>
      </c>
      <c r="BJ621" s="121">
        <f t="shared" si="611"/>
        <v>1514</v>
      </c>
      <c r="BK621" s="130">
        <f t="shared" si="595"/>
        <v>887</v>
      </c>
      <c r="BL621" s="130">
        <f t="shared" si="596"/>
        <v>79182250</v>
      </c>
      <c r="BM621" s="131">
        <f t="shared" si="637"/>
        <v>6.2442801830341427E-2</v>
      </c>
      <c r="BN621" s="131">
        <f t="shared" si="612"/>
        <v>0.58586525759577279</v>
      </c>
      <c r="BO621" s="130">
        <f t="shared" si="613"/>
        <v>89269.729425028185</v>
      </c>
      <c r="BP621" s="182"/>
    </row>
    <row r="622" spans="2:68" s="75" customFormat="1">
      <c r="B622" s="546"/>
      <c r="C622" s="549"/>
      <c r="D622" s="536"/>
      <c r="E622" s="223" t="s">
        <v>117</v>
      </c>
      <c r="F622" s="121">
        <v>1</v>
      </c>
      <c r="G622" s="130">
        <v>0</v>
      </c>
      <c r="H622" s="130">
        <v>0</v>
      </c>
      <c r="I622" s="131">
        <f t="shared" si="630"/>
        <v>0</v>
      </c>
      <c r="J622" s="131">
        <f t="shared" si="597"/>
        <v>0</v>
      </c>
      <c r="K622" s="156" t="str">
        <f t="shared" si="598"/>
        <v>-</v>
      </c>
      <c r="L622" s="536"/>
      <c r="M622" s="227" t="s">
        <v>117</v>
      </c>
      <c r="N622" s="121">
        <v>1</v>
      </c>
      <c r="O622" s="130">
        <v>1</v>
      </c>
      <c r="P622" s="130">
        <v>28100</v>
      </c>
      <c r="Q622" s="131">
        <f t="shared" si="631"/>
        <v>0.02</v>
      </c>
      <c r="R622" s="131">
        <f t="shared" si="599"/>
        <v>1</v>
      </c>
      <c r="S622" s="125">
        <f t="shared" si="600"/>
        <v>28100</v>
      </c>
      <c r="T622" s="536"/>
      <c r="U622" s="227" t="s">
        <v>117</v>
      </c>
      <c r="V622" s="121">
        <v>400</v>
      </c>
      <c r="W622" s="130">
        <v>230</v>
      </c>
      <c r="X622" s="130">
        <v>15461210</v>
      </c>
      <c r="Y622" s="131">
        <f t="shared" si="632"/>
        <v>4.3103448275862072E-2</v>
      </c>
      <c r="Z622" s="131">
        <f t="shared" si="601"/>
        <v>0.57499999999999996</v>
      </c>
      <c r="AA622" s="130">
        <f t="shared" si="602"/>
        <v>67222.65217391304</v>
      </c>
      <c r="AB622" s="536"/>
      <c r="AC622" s="227" t="s">
        <v>117</v>
      </c>
      <c r="AD622" s="121">
        <v>240</v>
      </c>
      <c r="AE622" s="130">
        <v>126</v>
      </c>
      <c r="AF622" s="130">
        <v>8590950</v>
      </c>
      <c r="AG622" s="131">
        <f t="shared" si="633"/>
        <v>2.7231467473524961E-2</v>
      </c>
      <c r="AH622" s="131">
        <f t="shared" si="603"/>
        <v>0.52500000000000002</v>
      </c>
      <c r="AI622" s="125">
        <f t="shared" si="604"/>
        <v>68182.142857142855</v>
      </c>
      <c r="AJ622" s="536"/>
      <c r="AK622" s="227" t="s">
        <v>117</v>
      </c>
      <c r="AL622" s="121">
        <v>117</v>
      </c>
      <c r="AM622" s="130">
        <v>55</v>
      </c>
      <c r="AN622" s="130">
        <v>4161130</v>
      </c>
      <c r="AO622" s="131">
        <f t="shared" si="634"/>
        <v>2.1284829721362229E-2</v>
      </c>
      <c r="AP622" s="131">
        <f t="shared" si="605"/>
        <v>0.47008547008547008</v>
      </c>
      <c r="AQ622" s="125">
        <f t="shared" si="606"/>
        <v>75656.909090909088</v>
      </c>
      <c r="AR622" s="536"/>
      <c r="AS622" s="227" t="s">
        <v>117</v>
      </c>
      <c r="AT622" s="121">
        <v>64</v>
      </c>
      <c r="AU622" s="130">
        <v>25</v>
      </c>
      <c r="AV622" s="130">
        <v>3384360</v>
      </c>
      <c r="AW622" s="131">
        <f t="shared" si="635"/>
        <v>2.1910604732690624E-2</v>
      </c>
      <c r="AX622" s="131">
        <f t="shared" si="607"/>
        <v>0.390625</v>
      </c>
      <c r="AY622" s="130">
        <f t="shared" si="608"/>
        <v>135374.39999999999</v>
      </c>
      <c r="AZ622" s="536"/>
      <c r="BA622" s="227" t="s">
        <v>117</v>
      </c>
      <c r="BB622" s="121">
        <v>35</v>
      </c>
      <c r="BC622" s="130">
        <v>15</v>
      </c>
      <c r="BD622" s="130">
        <v>2455260</v>
      </c>
      <c r="BE622" s="131">
        <f t="shared" si="636"/>
        <v>3.2467532467532464E-2</v>
      </c>
      <c r="BF622" s="131">
        <f t="shared" si="609"/>
        <v>0.42857142857142855</v>
      </c>
      <c r="BG622" s="156">
        <f t="shared" si="610"/>
        <v>163684</v>
      </c>
      <c r="BH622" s="536"/>
      <c r="BI622" s="227" t="s">
        <v>117</v>
      </c>
      <c r="BJ622" s="121">
        <f t="shared" si="611"/>
        <v>858</v>
      </c>
      <c r="BK622" s="130">
        <f t="shared" si="595"/>
        <v>452</v>
      </c>
      <c r="BL622" s="130">
        <f t="shared" si="596"/>
        <v>34081010</v>
      </c>
      <c r="BM622" s="131">
        <f t="shared" si="637"/>
        <v>3.1819781766983454E-2</v>
      </c>
      <c r="BN622" s="131">
        <f t="shared" si="612"/>
        <v>0.52680652680652684</v>
      </c>
      <c r="BO622" s="130">
        <f t="shared" si="613"/>
        <v>75400.464601769912</v>
      </c>
      <c r="BP622" s="182"/>
    </row>
    <row r="623" spans="2:68" s="75" customFormat="1">
      <c r="B623" s="546">
        <v>57</v>
      </c>
      <c r="C623" s="548" t="s">
        <v>43</v>
      </c>
      <c r="D623" s="540">
        <f>BS64</f>
        <v>9</v>
      </c>
      <c r="E623" s="224" t="s">
        <v>104</v>
      </c>
      <c r="F623" s="120">
        <v>4</v>
      </c>
      <c r="G623" s="128">
        <v>2</v>
      </c>
      <c r="H623" s="128">
        <v>145470</v>
      </c>
      <c r="I623" s="129">
        <f>IFERROR(G623/$D$623,"-")</f>
        <v>0.22222222222222221</v>
      </c>
      <c r="J623" s="129">
        <f t="shared" si="597"/>
        <v>0.5</v>
      </c>
      <c r="K623" s="155">
        <f t="shared" si="598"/>
        <v>72735</v>
      </c>
      <c r="L623" s="540">
        <f>BT64</f>
        <v>49</v>
      </c>
      <c r="M623" s="224" t="s">
        <v>104</v>
      </c>
      <c r="N623" s="120">
        <v>19</v>
      </c>
      <c r="O623" s="128">
        <v>11</v>
      </c>
      <c r="P623" s="128">
        <v>999750</v>
      </c>
      <c r="Q623" s="129">
        <f>IFERROR(O623/$L$623,"-")</f>
        <v>0.22448979591836735</v>
      </c>
      <c r="R623" s="129">
        <f t="shared" si="599"/>
        <v>0.57894736842105265</v>
      </c>
      <c r="S623" s="124">
        <f t="shared" si="600"/>
        <v>90886.363636363632</v>
      </c>
      <c r="T623" s="540">
        <f>BU64</f>
        <v>3510</v>
      </c>
      <c r="U623" s="224" t="s">
        <v>104</v>
      </c>
      <c r="V623" s="120">
        <v>1664</v>
      </c>
      <c r="W623" s="128">
        <v>1039</v>
      </c>
      <c r="X623" s="128">
        <v>77722270</v>
      </c>
      <c r="Y623" s="129">
        <f>IFERROR(W623/$T$623,"-")</f>
        <v>0.29601139601139603</v>
      </c>
      <c r="Z623" s="129">
        <f t="shared" si="601"/>
        <v>0.62439903846153844</v>
      </c>
      <c r="AA623" s="128">
        <f t="shared" si="602"/>
        <v>74804.879692011556</v>
      </c>
      <c r="AB623" s="540">
        <f>BV64</f>
        <v>3010</v>
      </c>
      <c r="AC623" s="224" t="s">
        <v>104</v>
      </c>
      <c r="AD623" s="120">
        <v>1625</v>
      </c>
      <c r="AE623" s="128">
        <v>1071</v>
      </c>
      <c r="AF623" s="128">
        <v>86504730</v>
      </c>
      <c r="AG623" s="129">
        <f>IFERROR(AE623/$AB$623,"-")</f>
        <v>0.35581395348837208</v>
      </c>
      <c r="AH623" s="129">
        <f t="shared" si="603"/>
        <v>0.65907692307692312</v>
      </c>
      <c r="AI623" s="124">
        <f t="shared" si="604"/>
        <v>80770.056022408957</v>
      </c>
      <c r="AJ623" s="540">
        <f>BW64</f>
        <v>1944</v>
      </c>
      <c r="AK623" s="224" t="s">
        <v>104</v>
      </c>
      <c r="AL623" s="120">
        <v>995</v>
      </c>
      <c r="AM623" s="128">
        <v>603</v>
      </c>
      <c r="AN623" s="128">
        <v>51147580</v>
      </c>
      <c r="AO623" s="129">
        <f>IFERROR(AM623/$AJ$623,"-")</f>
        <v>0.31018518518518517</v>
      </c>
      <c r="AP623" s="129">
        <f t="shared" si="605"/>
        <v>0.60603015075376887</v>
      </c>
      <c r="AQ623" s="124">
        <f t="shared" si="606"/>
        <v>84821.857379767825</v>
      </c>
      <c r="AR623" s="540">
        <f>BX64</f>
        <v>1065</v>
      </c>
      <c r="AS623" s="224" t="s">
        <v>104</v>
      </c>
      <c r="AT623" s="120">
        <v>477</v>
      </c>
      <c r="AU623" s="128">
        <v>269</v>
      </c>
      <c r="AV623" s="128">
        <v>24367460</v>
      </c>
      <c r="AW623" s="129">
        <f>IFERROR(AU623/$AR$623,"-")</f>
        <v>0.25258215962441316</v>
      </c>
      <c r="AX623" s="129">
        <f t="shared" si="607"/>
        <v>0.56394129979035634</v>
      </c>
      <c r="AY623" s="128">
        <f t="shared" si="608"/>
        <v>90585.353159851307</v>
      </c>
      <c r="AZ623" s="540">
        <f>BY64</f>
        <v>419</v>
      </c>
      <c r="BA623" s="224" t="s">
        <v>104</v>
      </c>
      <c r="BB623" s="120">
        <v>135</v>
      </c>
      <c r="BC623" s="128">
        <v>72</v>
      </c>
      <c r="BD623" s="128">
        <v>7351710</v>
      </c>
      <c r="BE623" s="129">
        <f>IFERROR(BC623/$AZ$623,"-")</f>
        <v>0.17183770883054891</v>
      </c>
      <c r="BF623" s="129">
        <f t="shared" si="609"/>
        <v>0.53333333333333333</v>
      </c>
      <c r="BG623" s="155">
        <f t="shared" si="610"/>
        <v>102107.08333333333</v>
      </c>
      <c r="BH623" s="540">
        <f>BZ64</f>
        <v>10006</v>
      </c>
      <c r="BI623" s="224" t="s">
        <v>104</v>
      </c>
      <c r="BJ623" s="120">
        <f t="shared" si="611"/>
        <v>4919</v>
      </c>
      <c r="BK623" s="128">
        <f t="shared" si="595"/>
        <v>3067</v>
      </c>
      <c r="BL623" s="128">
        <f t="shared" si="596"/>
        <v>248238970</v>
      </c>
      <c r="BM623" s="129">
        <f>IFERROR(BK623/$BH$623,"-")</f>
        <v>0.30651609034579252</v>
      </c>
      <c r="BN623" s="129">
        <f t="shared" si="612"/>
        <v>0.62350071152673303</v>
      </c>
      <c r="BO623" s="128">
        <f t="shared" si="613"/>
        <v>80938.692533420282</v>
      </c>
      <c r="BP623" s="182"/>
    </row>
    <row r="624" spans="2:68" s="75" customFormat="1">
      <c r="B624" s="546"/>
      <c r="C624" s="549"/>
      <c r="D624" s="536"/>
      <c r="E624" s="225" t="s">
        <v>136</v>
      </c>
      <c r="F624" s="121">
        <v>5</v>
      </c>
      <c r="G624" s="130">
        <v>4</v>
      </c>
      <c r="H624" s="130">
        <v>379980</v>
      </c>
      <c r="I624" s="131">
        <f t="shared" ref="I624:I633" si="638">IFERROR(G624/$D$623,"-")</f>
        <v>0.44444444444444442</v>
      </c>
      <c r="J624" s="131">
        <f t="shared" si="597"/>
        <v>0.8</v>
      </c>
      <c r="K624" s="156">
        <f t="shared" si="598"/>
        <v>94995</v>
      </c>
      <c r="L624" s="536"/>
      <c r="M624" s="225" t="s">
        <v>136</v>
      </c>
      <c r="N624" s="121">
        <v>14</v>
      </c>
      <c r="O624" s="130">
        <v>7</v>
      </c>
      <c r="P624" s="130">
        <v>633970</v>
      </c>
      <c r="Q624" s="131">
        <f t="shared" ref="Q624:Q633" si="639">IFERROR(O624/$L$623,"-")</f>
        <v>0.14285714285714285</v>
      </c>
      <c r="R624" s="131">
        <f t="shared" si="599"/>
        <v>0.5</v>
      </c>
      <c r="S624" s="125">
        <f t="shared" si="600"/>
        <v>90567.142857142855</v>
      </c>
      <c r="T624" s="536"/>
      <c r="U624" s="225" t="s">
        <v>136</v>
      </c>
      <c r="V624" s="121">
        <v>1475</v>
      </c>
      <c r="W624" s="130">
        <v>927</v>
      </c>
      <c r="X624" s="130">
        <v>63145570</v>
      </c>
      <c r="Y624" s="131">
        <f t="shared" ref="Y624:Y633" si="640">IFERROR(W624/$T$623,"-")</f>
        <v>0.26410256410256411</v>
      </c>
      <c r="Z624" s="131">
        <f t="shared" si="601"/>
        <v>0.62847457627118641</v>
      </c>
      <c r="AA624" s="130">
        <f t="shared" si="602"/>
        <v>68118.198489751885</v>
      </c>
      <c r="AB624" s="536"/>
      <c r="AC624" s="225" t="s">
        <v>136</v>
      </c>
      <c r="AD624" s="121">
        <v>1379</v>
      </c>
      <c r="AE624" s="130">
        <v>940</v>
      </c>
      <c r="AF624" s="130">
        <v>73730780</v>
      </c>
      <c r="AG624" s="131">
        <f t="shared" ref="AG624:AG633" si="641">IFERROR(AE624/$AB$623,"-")</f>
        <v>0.3122923588039867</v>
      </c>
      <c r="AH624" s="131">
        <f t="shared" si="603"/>
        <v>0.68165337200870191</v>
      </c>
      <c r="AI624" s="125">
        <f t="shared" si="604"/>
        <v>78437</v>
      </c>
      <c r="AJ624" s="536"/>
      <c r="AK624" s="225" t="s">
        <v>136</v>
      </c>
      <c r="AL624" s="121">
        <v>764</v>
      </c>
      <c r="AM624" s="130">
        <v>465</v>
      </c>
      <c r="AN624" s="130">
        <v>35832680</v>
      </c>
      <c r="AO624" s="131">
        <f t="shared" ref="AO624:AO633" si="642">IFERROR(AM624/$AJ$623,"-")</f>
        <v>0.23919753086419754</v>
      </c>
      <c r="AP624" s="131">
        <f t="shared" si="605"/>
        <v>0.6086387434554974</v>
      </c>
      <c r="AQ624" s="125">
        <f t="shared" si="606"/>
        <v>77059.526881720434</v>
      </c>
      <c r="AR624" s="536"/>
      <c r="AS624" s="225" t="s">
        <v>136</v>
      </c>
      <c r="AT624" s="121">
        <v>349</v>
      </c>
      <c r="AU624" s="130">
        <v>201</v>
      </c>
      <c r="AV624" s="130">
        <v>17578330</v>
      </c>
      <c r="AW624" s="131">
        <f t="shared" ref="AW624:AW633" si="643">IFERROR(AU624/$AR$623,"-")</f>
        <v>0.18873239436619718</v>
      </c>
      <c r="AX624" s="131">
        <f t="shared" si="607"/>
        <v>0.5759312320916905</v>
      </c>
      <c r="AY624" s="130">
        <f t="shared" si="608"/>
        <v>87454.378109452737</v>
      </c>
      <c r="AZ624" s="536"/>
      <c r="BA624" s="225" t="s">
        <v>136</v>
      </c>
      <c r="BB624" s="121">
        <v>69</v>
      </c>
      <c r="BC624" s="130">
        <v>33</v>
      </c>
      <c r="BD624" s="130">
        <v>3591750</v>
      </c>
      <c r="BE624" s="131">
        <f t="shared" ref="BE624:BE633" si="644">IFERROR(BC624/$AZ$623,"-")</f>
        <v>7.8758949880668255E-2</v>
      </c>
      <c r="BF624" s="131">
        <f t="shared" si="609"/>
        <v>0.47826086956521741</v>
      </c>
      <c r="BG624" s="156">
        <f t="shared" si="610"/>
        <v>108840.90909090909</v>
      </c>
      <c r="BH624" s="536"/>
      <c r="BI624" s="225" t="s">
        <v>136</v>
      </c>
      <c r="BJ624" s="121">
        <f t="shared" si="611"/>
        <v>4055</v>
      </c>
      <c r="BK624" s="130">
        <f t="shared" si="595"/>
        <v>2577</v>
      </c>
      <c r="BL624" s="130">
        <f t="shared" si="596"/>
        <v>194893060</v>
      </c>
      <c r="BM624" s="131">
        <f t="shared" ref="BM624:BM633" si="645">IFERROR(BK624/$BH$623,"-")</f>
        <v>0.25754547271637018</v>
      </c>
      <c r="BN624" s="131">
        <f t="shared" si="612"/>
        <v>0.63551171393341555</v>
      </c>
      <c r="BO624" s="130">
        <f t="shared" si="613"/>
        <v>75627.885137757083</v>
      </c>
      <c r="BP624" s="182"/>
    </row>
    <row r="625" spans="2:68" s="75" customFormat="1">
      <c r="B625" s="546"/>
      <c r="C625" s="549"/>
      <c r="D625" s="536"/>
      <c r="E625" s="226" t="s">
        <v>103</v>
      </c>
      <c r="F625" s="121">
        <v>6</v>
      </c>
      <c r="G625" s="130">
        <v>4</v>
      </c>
      <c r="H625" s="130">
        <v>379980</v>
      </c>
      <c r="I625" s="131">
        <f t="shared" si="638"/>
        <v>0.44444444444444442</v>
      </c>
      <c r="J625" s="131">
        <f t="shared" si="597"/>
        <v>0.66666666666666663</v>
      </c>
      <c r="K625" s="156">
        <f t="shared" si="598"/>
        <v>94995</v>
      </c>
      <c r="L625" s="536"/>
      <c r="M625" s="226" t="s">
        <v>103</v>
      </c>
      <c r="N625" s="121">
        <v>29</v>
      </c>
      <c r="O625" s="130">
        <v>17</v>
      </c>
      <c r="P625" s="130">
        <v>1494390</v>
      </c>
      <c r="Q625" s="131">
        <f t="shared" si="639"/>
        <v>0.34693877551020408</v>
      </c>
      <c r="R625" s="131">
        <f t="shared" si="599"/>
        <v>0.58620689655172409</v>
      </c>
      <c r="S625" s="125">
        <f t="shared" si="600"/>
        <v>87905.294117647063</v>
      </c>
      <c r="T625" s="536"/>
      <c r="U625" s="226" t="s">
        <v>103</v>
      </c>
      <c r="V625" s="121">
        <v>2082</v>
      </c>
      <c r="W625" s="130">
        <v>1254</v>
      </c>
      <c r="X625" s="130">
        <v>87737050</v>
      </c>
      <c r="Y625" s="131">
        <f t="shared" si="640"/>
        <v>0.35726495726495727</v>
      </c>
      <c r="Z625" s="131">
        <f t="shared" si="601"/>
        <v>0.60230547550432278</v>
      </c>
      <c r="AA625" s="130">
        <f t="shared" si="602"/>
        <v>69965.749601275922</v>
      </c>
      <c r="AB625" s="536"/>
      <c r="AC625" s="226" t="s">
        <v>103</v>
      </c>
      <c r="AD625" s="121">
        <v>2081</v>
      </c>
      <c r="AE625" s="130">
        <v>1340</v>
      </c>
      <c r="AF625" s="130">
        <v>104484130</v>
      </c>
      <c r="AG625" s="131">
        <f t="shared" si="641"/>
        <v>0.44518272425249167</v>
      </c>
      <c r="AH625" s="131">
        <f t="shared" si="603"/>
        <v>0.64392119173474294</v>
      </c>
      <c r="AI625" s="125">
        <f t="shared" si="604"/>
        <v>77973.23134328358</v>
      </c>
      <c r="AJ625" s="536"/>
      <c r="AK625" s="226" t="s">
        <v>103</v>
      </c>
      <c r="AL625" s="121">
        <v>1318</v>
      </c>
      <c r="AM625" s="130">
        <v>783</v>
      </c>
      <c r="AN625" s="130">
        <v>66973200</v>
      </c>
      <c r="AO625" s="131">
        <f t="shared" si="642"/>
        <v>0.40277777777777779</v>
      </c>
      <c r="AP625" s="131">
        <f t="shared" si="605"/>
        <v>0.59408194233687406</v>
      </c>
      <c r="AQ625" s="125">
        <f t="shared" si="606"/>
        <v>85534.099616858235</v>
      </c>
      <c r="AR625" s="536"/>
      <c r="AS625" s="226" t="s">
        <v>103</v>
      </c>
      <c r="AT625" s="121">
        <v>698</v>
      </c>
      <c r="AU625" s="130">
        <v>400</v>
      </c>
      <c r="AV625" s="130">
        <v>36432800</v>
      </c>
      <c r="AW625" s="131">
        <f t="shared" si="643"/>
        <v>0.37558685446009388</v>
      </c>
      <c r="AX625" s="131">
        <f t="shared" si="607"/>
        <v>0.57306590257879653</v>
      </c>
      <c r="AY625" s="130">
        <f t="shared" si="608"/>
        <v>91082</v>
      </c>
      <c r="AZ625" s="536"/>
      <c r="BA625" s="226" t="s">
        <v>103</v>
      </c>
      <c r="BB625" s="121">
        <v>220</v>
      </c>
      <c r="BC625" s="130">
        <v>118</v>
      </c>
      <c r="BD625" s="130">
        <v>12029230</v>
      </c>
      <c r="BE625" s="131">
        <f t="shared" si="644"/>
        <v>0.28162291169451076</v>
      </c>
      <c r="BF625" s="131">
        <f t="shared" si="609"/>
        <v>0.53636363636363638</v>
      </c>
      <c r="BG625" s="156">
        <f t="shared" si="610"/>
        <v>101942.62711864407</v>
      </c>
      <c r="BH625" s="536"/>
      <c r="BI625" s="226" t="s">
        <v>103</v>
      </c>
      <c r="BJ625" s="121">
        <f t="shared" si="611"/>
        <v>6434</v>
      </c>
      <c r="BK625" s="130">
        <f t="shared" si="595"/>
        <v>3916</v>
      </c>
      <c r="BL625" s="130">
        <f t="shared" si="596"/>
        <v>309530780</v>
      </c>
      <c r="BM625" s="131">
        <f t="shared" si="645"/>
        <v>0.3913651808914651</v>
      </c>
      <c r="BN625" s="131">
        <f t="shared" si="612"/>
        <v>0.60864159154491759</v>
      </c>
      <c r="BO625" s="130">
        <f t="shared" si="613"/>
        <v>79042.589376915217</v>
      </c>
      <c r="BP625" s="182"/>
    </row>
    <row r="626" spans="2:68" s="75" customFormat="1">
      <c r="B626" s="546"/>
      <c r="C626" s="549"/>
      <c r="D626" s="536"/>
      <c r="E626" s="226" t="s">
        <v>106</v>
      </c>
      <c r="F626" s="121">
        <v>2</v>
      </c>
      <c r="G626" s="130">
        <v>1</v>
      </c>
      <c r="H626" s="130">
        <v>8780</v>
      </c>
      <c r="I626" s="131">
        <f t="shared" si="638"/>
        <v>0.1111111111111111</v>
      </c>
      <c r="J626" s="131">
        <f t="shared" si="597"/>
        <v>0.5</v>
      </c>
      <c r="K626" s="156">
        <f t="shared" si="598"/>
        <v>8780</v>
      </c>
      <c r="L626" s="536"/>
      <c r="M626" s="226" t="s">
        <v>106</v>
      </c>
      <c r="N626" s="121">
        <v>11</v>
      </c>
      <c r="O626" s="130">
        <v>8</v>
      </c>
      <c r="P626" s="130">
        <v>912940</v>
      </c>
      <c r="Q626" s="131">
        <f t="shared" si="639"/>
        <v>0.16326530612244897</v>
      </c>
      <c r="R626" s="131">
        <f t="shared" si="599"/>
        <v>0.72727272727272729</v>
      </c>
      <c r="S626" s="125">
        <f t="shared" si="600"/>
        <v>114117.5</v>
      </c>
      <c r="T626" s="536"/>
      <c r="U626" s="226" t="s">
        <v>106</v>
      </c>
      <c r="V626" s="121">
        <v>685</v>
      </c>
      <c r="W626" s="130">
        <v>439</v>
      </c>
      <c r="X626" s="130">
        <v>33036950</v>
      </c>
      <c r="Y626" s="131">
        <f t="shared" si="640"/>
        <v>0.12507122507122506</v>
      </c>
      <c r="Z626" s="131">
        <f t="shared" si="601"/>
        <v>0.64087591240875907</v>
      </c>
      <c r="AA626" s="130">
        <f t="shared" si="602"/>
        <v>75255.011389521635</v>
      </c>
      <c r="AB626" s="536"/>
      <c r="AC626" s="226" t="s">
        <v>106</v>
      </c>
      <c r="AD626" s="121">
        <v>835</v>
      </c>
      <c r="AE626" s="130">
        <v>575</v>
      </c>
      <c r="AF626" s="130">
        <v>45483310</v>
      </c>
      <c r="AG626" s="131">
        <f t="shared" si="641"/>
        <v>0.19102990033222592</v>
      </c>
      <c r="AH626" s="131">
        <f t="shared" si="603"/>
        <v>0.68862275449101795</v>
      </c>
      <c r="AI626" s="125">
        <f t="shared" si="604"/>
        <v>79101.408695652179</v>
      </c>
      <c r="AJ626" s="536"/>
      <c r="AK626" s="226" t="s">
        <v>106</v>
      </c>
      <c r="AL626" s="121">
        <v>513</v>
      </c>
      <c r="AM626" s="130">
        <v>321</v>
      </c>
      <c r="AN626" s="130">
        <v>25004330</v>
      </c>
      <c r="AO626" s="131">
        <f t="shared" si="642"/>
        <v>0.16512345679012347</v>
      </c>
      <c r="AP626" s="131">
        <f t="shared" si="605"/>
        <v>0.6257309941520468</v>
      </c>
      <c r="AQ626" s="125">
        <f t="shared" si="606"/>
        <v>77895.109034267909</v>
      </c>
      <c r="AR626" s="536"/>
      <c r="AS626" s="226" t="s">
        <v>106</v>
      </c>
      <c r="AT626" s="121">
        <v>298</v>
      </c>
      <c r="AU626" s="130">
        <v>172</v>
      </c>
      <c r="AV626" s="130">
        <v>14285150</v>
      </c>
      <c r="AW626" s="131">
        <f t="shared" si="643"/>
        <v>0.16150234741784036</v>
      </c>
      <c r="AX626" s="131">
        <f t="shared" si="607"/>
        <v>0.57718120805369133</v>
      </c>
      <c r="AY626" s="130">
        <f t="shared" si="608"/>
        <v>83053.19767441861</v>
      </c>
      <c r="AZ626" s="536"/>
      <c r="BA626" s="226" t="s">
        <v>106</v>
      </c>
      <c r="BB626" s="121">
        <v>96</v>
      </c>
      <c r="BC626" s="130">
        <v>48</v>
      </c>
      <c r="BD626" s="130">
        <v>4449150</v>
      </c>
      <c r="BE626" s="131">
        <f t="shared" si="644"/>
        <v>0.11455847255369929</v>
      </c>
      <c r="BF626" s="131">
        <f t="shared" si="609"/>
        <v>0.5</v>
      </c>
      <c r="BG626" s="156">
        <f t="shared" si="610"/>
        <v>92690.625</v>
      </c>
      <c r="BH626" s="536"/>
      <c r="BI626" s="226" t="s">
        <v>106</v>
      </c>
      <c r="BJ626" s="121">
        <f t="shared" si="611"/>
        <v>2440</v>
      </c>
      <c r="BK626" s="130">
        <f t="shared" si="595"/>
        <v>1564</v>
      </c>
      <c r="BL626" s="130">
        <f t="shared" si="596"/>
        <v>123180610</v>
      </c>
      <c r="BM626" s="131">
        <f t="shared" si="645"/>
        <v>0.15630621627023786</v>
      </c>
      <c r="BN626" s="131">
        <f t="shared" si="612"/>
        <v>0.64098360655737707</v>
      </c>
      <c r="BO626" s="130">
        <f t="shared" si="613"/>
        <v>78759.980818414318</v>
      </c>
      <c r="BP626" s="182"/>
    </row>
    <row r="627" spans="2:68" s="75" customFormat="1">
      <c r="B627" s="546"/>
      <c r="C627" s="549"/>
      <c r="D627" s="536"/>
      <c r="E627" s="226" t="s">
        <v>119</v>
      </c>
      <c r="F627" s="121">
        <v>3</v>
      </c>
      <c r="G627" s="130">
        <v>1</v>
      </c>
      <c r="H627" s="130">
        <v>11480</v>
      </c>
      <c r="I627" s="131">
        <f t="shared" si="638"/>
        <v>0.1111111111111111</v>
      </c>
      <c r="J627" s="131">
        <f t="shared" si="597"/>
        <v>0.33333333333333331</v>
      </c>
      <c r="K627" s="156">
        <f t="shared" si="598"/>
        <v>11480</v>
      </c>
      <c r="L627" s="536"/>
      <c r="M627" s="226" t="s">
        <v>119</v>
      </c>
      <c r="N627" s="121">
        <v>17</v>
      </c>
      <c r="O627" s="130">
        <v>11</v>
      </c>
      <c r="P627" s="130">
        <v>1017210</v>
      </c>
      <c r="Q627" s="131">
        <f t="shared" si="639"/>
        <v>0.22448979591836735</v>
      </c>
      <c r="R627" s="131">
        <f t="shared" si="599"/>
        <v>0.6470588235294118</v>
      </c>
      <c r="S627" s="125">
        <f t="shared" si="600"/>
        <v>92473.636363636368</v>
      </c>
      <c r="T627" s="536"/>
      <c r="U627" s="226" t="s">
        <v>119</v>
      </c>
      <c r="V627" s="121">
        <v>789</v>
      </c>
      <c r="W627" s="130">
        <v>498</v>
      </c>
      <c r="X627" s="130">
        <v>38944020</v>
      </c>
      <c r="Y627" s="131">
        <f t="shared" si="640"/>
        <v>0.14188034188034188</v>
      </c>
      <c r="Z627" s="131">
        <f t="shared" si="601"/>
        <v>0.63117870722433456</v>
      </c>
      <c r="AA627" s="130">
        <f t="shared" si="602"/>
        <v>78200.843373493975</v>
      </c>
      <c r="AB627" s="536"/>
      <c r="AC627" s="226" t="s">
        <v>119</v>
      </c>
      <c r="AD627" s="121">
        <v>904</v>
      </c>
      <c r="AE627" s="130">
        <v>629</v>
      </c>
      <c r="AF627" s="130">
        <v>48914240</v>
      </c>
      <c r="AG627" s="131">
        <f t="shared" si="641"/>
        <v>0.20897009966777408</v>
      </c>
      <c r="AH627" s="131">
        <f t="shared" si="603"/>
        <v>0.69579646017699115</v>
      </c>
      <c r="AI627" s="125">
        <f t="shared" si="604"/>
        <v>77765.087440381554</v>
      </c>
      <c r="AJ627" s="536"/>
      <c r="AK627" s="226" t="s">
        <v>119</v>
      </c>
      <c r="AL627" s="121">
        <v>604</v>
      </c>
      <c r="AM627" s="130">
        <v>355</v>
      </c>
      <c r="AN627" s="130">
        <v>28971190</v>
      </c>
      <c r="AO627" s="131">
        <f t="shared" si="642"/>
        <v>0.18261316872427982</v>
      </c>
      <c r="AP627" s="131">
        <f t="shared" si="605"/>
        <v>0.58774834437086088</v>
      </c>
      <c r="AQ627" s="125">
        <f t="shared" si="606"/>
        <v>81608.985915492958</v>
      </c>
      <c r="AR627" s="536"/>
      <c r="AS627" s="226" t="s">
        <v>119</v>
      </c>
      <c r="AT627" s="121">
        <v>311</v>
      </c>
      <c r="AU627" s="130">
        <v>186</v>
      </c>
      <c r="AV627" s="130">
        <v>17496740</v>
      </c>
      <c r="AW627" s="131">
        <f t="shared" si="643"/>
        <v>0.17464788732394365</v>
      </c>
      <c r="AX627" s="131">
        <f t="shared" si="607"/>
        <v>0.59807073954983925</v>
      </c>
      <c r="AY627" s="130">
        <f t="shared" si="608"/>
        <v>94068.494623655919</v>
      </c>
      <c r="AZ627" s="536"/>
      <c r="BA627" s="226" t="s">
        <v>119</v>
      </c>
      <c r="BB627" s="121">
        <v>93</v>
      </c>
      <c r="BC627" s="130">
        <v>54</v>
      </c>
      <c r="BD627" s="130">
        <v>4872750</v>
      </c>
      <c r="BE627" s="131">
        <f t="shared" si="644"/>
        <v>0.12887828162291171</v>
      </c>
      <c r="BF627" s="131">
        <f t="shared" si="609"/>
        <v>0.58064516129032262</v>
      </c>
      <c r="BG627" s="156">
        <f t="shared" si="610"/>
        <v>90236.111111111109</v>
      </c>
      <c r="BH627" s="536"/>
      <c r="BI627" s="226" t="s">
        <v>119</v>
      </c>
      <c r="BJ627" s="121">
        <f t="shared" si="611"/>
        <v>2721</v>
      </c>
      <c r="BK627" s="130">
        <f t="shared" si="595"/>
        <v>1734</v>
      </c>
      <c r="BL627" s="130">
        <f t="shared" si="596"/>
        <v>140227630</v>
      </c>
      <c r="BM627" s="131">
        <f t="shared" si="645"/>
        <v>0.17329602238656805</v>
      </c>
      <c r="BN627" s="131">
        <f t="shared" si="612"/>
        <v>0.63726571113561192</v>
      </c>
      <c r="BO627" s="130">
        <f t="shared" si="613"/>
        <v>80869.452133794694</v>
      </c>
      <c r="BP627" s="182"/>
    </row>
    <row r="628" spans="2:68" s="75" customFormat="1">
      <c r="B628" s="546"/>
      <c r="C628" s="549"/>
      <c r="D628" s="536"/>
      <c r="E628" s="226" t="s">
        <v>120</v>
      </c>
      <c r="F628" s="121">
        <v>1</v>
      </c>
      <c r="G628" s="130">
        <v>0</v>
      </c>
      <c r="H628" s="130">
        <v>0</v>
      </c>
      <c r="I628" s="131">
        <f t="shared" si="638"/>
        <v>0</v>
      </c>
      <c r="J628" s="131">
        <f t="shared" si="597"/>
        <v>0</v>
      </c>
      <c r="K628" s="156" t="str">
        <f t="shared" si="598"/>
        <v>-</v>
      </c>
      <c r="L628" s="536"/>
      <c r="M628" s="226" t="s">
        <v>120</v>
      </c>
      <c r="N628" s="121">
        <v>11</v>
      </c>
      <c r="O628" s="130">
        <v>5</v>
      </c>
      <c r="P628" s="130">
        <v>495210</v>
      </c>
      <c r="Q628" s="131">
        <f t="shared" si="639"/>
        <v>0.10204081632653061</v>
      </c>
      <c r="R628" s="131">
        <f t="shared" si="599"/>
        <v>0.45454545454545453</v>
      </c>
      <c r="S628" s="125">
        <f t="shared" si="600"/>
        <v>99042</v>
      </c>
      <c r="T628" s="536"/>
      <c r="U628" s="226" t="s">
        <v>120</v>
      </c>
      <c r="V628" s="121">
        <v>468</v>
      </c>
      <c r="W628" s="130">
        <v>328</v>
      </c>
      <c r="X628" s="130">
        <v>24620510</v>
      </c>
      <c r="Y628" s="131">
        <f t="shared" si="640"/>
        <v>9.3447293447293453E-2</v>
      </c>
      <c r="Z628" s="131">
        <f t="shared" si="601"/>
        <v>0.70085470085470081</v>
      </c>
      <c r="AA628" s="130">
        <f t="shared" si="602"/>
        <v>75062.530487804877</v>
      </c>
      <c r="AB628" s="536"/>
      <c r="AC628" s="226" t="s">
        <v>120</v>
      </c>
      <c r="AD628" s="121">
        <v>509</v>
      </c>
      <c r="AE628" s="130">
        <v>367</v>
      </c>
      <c r="AF628" s="130">
        <v>25854300</v>
      </c>
      <c r="AG628" s="131">
        <f t="shared" si="641"/>
        <v>0.12192691029900332</v>
      </c>
      <c r="AH628" s="131">
        <f t="shared" si="603"/>
        <v>0.7210216110019646</v>
      </c>
      <c r="AI628" s="125">
        <f t="shared" si="604"/>
        <v>70447.683923705728</v>
      </c>
      <c r="AJ628" s="536"/>
      <c r="AK628" s="226" t="s">
        <v>120</v>
      </c>
      <c r="AL628" s="121">
        <v>330</v>
      </c>
      <c r="AM628" s="130">
        <v>213</v>
      </c>
      <c r="AN628" s="130">
        <v>16289570</v>
      </c>
      <c r="AO628" s="131">
        <f t="shared" si="642"/>
        <v>0.1095679012345679</v>
      </c>
      <c r="AP628" s="131">
        <f t="shared" si="605"/>
        <v>0.6454545454545455</v>
      </c>
      <c r="AQ628" s="125">
        <f t="shared" si="606"/>
        <v>76476.854460093891</v>
      </c>
      <c r="AR628" s="536"/>
      <c r="AS628" s="226" t="s">
        <v>120</v>
      </c>
      <c r="AT628" s="121">
        <v>152</v>
      </c>
      <c r="AU628" s="130">
        <v>92</v>
      </c>
      <c r="AV628" s="130">
        <v>8062130</v>
      </c>
      <c r="AW628" s="131">
        <f t="shared" si="643"/>
        <v>8.6384976525821597E-2</v>
      </c>
      <c r="AX628" s="131">
        <f t="shared" si="607"/>
        <v>0.60526315789473684</v>
      </c>
      <c r="AY628" s="130">
        <f t="shared" si="608"/>
        <v>87631.84782608696</v>
      </c>
      <c r="AZ628" s="536"/>
      <c r="BA628" s="226" t="s">
        <v>120</v>
      </c>
      <c r="BB628" s="121">
        <v>32</v>
      </c>
      <c r="BC628" s="130">
        <v>18</v>
      </c>
      <c r="BD628" s="130">
        <v>1378480</v>
      </c>
      <c r="BE628" s="131">
        <f t="shared" si="644"/>
        <v>4.2959427207637228E-2</v>
      </c>
      <c r="BF628" s="131">
        <f t="shared" si="609"/>
        <v>0.5625</v>
      </c>
      <c r="BG628" s="156">
        <f t="shared" si="610"/>
        <v>76582.222222222219</v>
      </c>
      <c r="BH628" s="536"/>
      <c r="BI628" s="226" t="s">
        <v>120</v>
      </c>
      <c r="BJ628" s="121">
        <f t="shared" si="611"/>
        <v>1503</v>
      </c>
      <c r="BK628" s="130">
        <f t="shared" si="595"/>
        <v>1023</v>
      </c>
      <c r="BL628" s="130">
        <f t="shared" si="596"/>
        <v>76700200</v>
      </c>
      <c r="BM628" s="131">
        <f t="shared" si="645"/>
        <v>0.10223865680591646</v>
      </c>
      <c r="BN628" s="131">
        <f t="shared" si="612"/>
        <v>0.68063872255489022</v>
      </c>
      <c r="BO628" s="130">
        <f t="shared" si="613"/>
        <v>74975.757575757569</v>
      </c>
      <c r="BP628" s="182"/>
    </row>
    <row r="629" spans="2:68" s="75" customFormat="1">
      <c r="B629" s="546"/>
      <c r="C629" s="549"/>
      <c r="D629" s="536"/>
      <c r="E629" s="226" t="s">
        <v>121</v>
      </c>
      <c r="F629" s="121">
        <v>1</v>
      </c>
      <c r="G629" s="130">
        <v>0</v>
      </c>
      <c r="H629" s="130">
        <v>0</v>
      </c>
      <c r="I629" s="131">
        <f t="shared" si="638"/>
        <v>0</v>
      </c>
      <c r="J629" s="131">
        <f t="shared" si="597"/>
        <v>0</v>
      </c>
      <c r="K629" s="156" t="str">
        <f t="shared" si="598"/>
        <v>-</v>
      </c>
      <c r="L629" s="536"/>
      <c r="M629" s="226" t="s">
        <v>121</v>
      </c>
      <c r="N629" s="121">
        <v>6</v>
      </c>
      <c r="O629" s="130">
        <v>2</v>
      </c>
      <c r="P629" s="130">
        <v>232290</v>
      </c>
      <c r="Q629" s="131">
        <f t="shared" si="639"/>
        <v>4.0816326530612242E-2</v>
      </c>
      <c r="R629" s="131">
        <f t="shared" si="599"/>
        <v>0.33333333333333331</v>
      </c>
      <c r="S629" s="125">
        <f t="shared" si="600"/>
        <v>116145</v>
      </c>
      <c r="T629" s="536"/>
      <c r="U629" s="226" t="s">
        <v>121</v>
      </c>
      <c r="V629" s="121">
        <v>263</v>
      </c>
      <c r="W629" s="130">
        <v>147</v>
      </c>
      <c r="X629" s="130">
        <v>9979330</v>
      </c>
      <c r="Y629" s="131">
        <f t="shared" si="640"/>
        <v>4.1880341880341877E-2</v>
      </c>
      <c r="Z629" s="131">
        <f t="shared" si="601"/>
        <v>0.55893536121673004</v>
      </c>
      <c r="AA629" s="130">
        <f t="shared" si="602"/>
        <v>67886.598639455784</v>
      </c>
      <c r="AB629" s="536"/>
      <c r="AC629" s="226" t="s">
        <v>121</v>
      </c>
      <c r="AD629" s="121">
        <v>312</v>
      </c>
      <c r="AE629" s="130">
        <v>196</v>
      </c>
      <c r="AF629" s="130">
        <v>15329860</v>
      </c>
      <c r="AG629" s="131">
        <f t="shared" si="641"/>
        <v>6.5116279069767441E-2</v>
      </c>
      <c r="AH629" s="131">
        <f t="shared" si="603"/>
        <v>0.62820512820512819</v>
      </c>
      <c r="AI629" s="125">
        <f t="shared" si="604"/>
        <v>78213.571428571435</v>
      </c>
      <c r="AJ629" s="536"/>
      <c r="AK629" s="226" t="s">
        <v>121</v>
      </c>
      <c r="AL629" s="121">
        <v>260</v>
      </c>
      <c r="AM629" s="130">
        <v>146</v>
      </c>
      <c r="AN629" s="130">
        <v>14190490</v>
      </c>
      <c r="AO629" s="131">
        <f t="shared" si="642"/>
        <v>7.5102880658436219E-2</v>
      </c>
      <c r="AP629" s="131">
        <f t="shared" si="605"/>
        <v>0.56153846153846154</v>
      </c>
      <c r="AQ629" s="125">
        <f t="shared" si="606"/>
        <v>97195.136986301368</v>
      </c>
      <c r="AR629" s="536"/>
      <c r="AS629" s="226" t="s">
        <v>121</v>
      </c>
      <c r="AT629" s="121">
        <v>134</v>
      </c>
      <c r="AU629" s="130">
        <v>66</v>
      </c>
      <c r="AV629" s="130">
        <v>6310250</v>
      </c>
      <c r="AW629" s="131">
        <f t="shared" si="643"/>
        <v>6.1971830985915494E-2</v>
      </c>
      <c r="AX629" s="131">
        <f t="shared" si="607"/>
        <v>0.4925373134328358</v>
      </c>
      <c r="AY629" s="130">
        <f t="shared" si="608"/>
        <v>95609.84848484848</v>
      </c>
      <c r="AZ629" s="536"/>
      <c r="BA629" s="226" t="s">
        <v>121</v>
      </c>
      <c r="BB629" s="121">
        <v>53</v>
      </c>
      <c r="BC629" s="130">
        <v>29</v>
      </c>
      <c r="BD629" s="130">
        <v>2767460</v>
      </c>
      <c r="BE629" s="131">
        <f t="shared" si="644"/>
        <v>6.9212410501193311E-2</v>
      </c>
      <c r="BF629" s="131">
        <f t="shared" si="609"/>
        <v>0.54716981132075471</v>
      </c>
      <c r="BG629" s="156">
        <f t="shared" si="610"/>
        <v>95429.655172413797</v>
      </c>
      <c r="BH629" s="536"/>
      <c r="BI629" s="226" t="s">
        <v>121</v>
      </c>
      <c r="BJ629" s="121">
        <f t="shared" si="611"/>
        <v>1029</v>
      </c>
      <c r="BK629" s="130">
        <f t="shared" si="595"/>
        <v>586</v>
      </c>
      <c r="BL629" s="130">
        <f t="shared" si="596"/>
        <v>48809680</v>
      </c>
      <c r="BM629" s="131">
        <f t="shared" si="645"/>
        <v>5.8564861083349989E-2</v>
      </c>
      <c r="BN629" s="131">
        <f t="shared" si="612"/>
        <v>0.56948493683187562</v>
      </c>
      <c r="BO629" s="130">
        <f t="shared" si="613"/>
        <v>83292.969283276456</v>
      </c>
      <c r="BP629" s="182"/>
    </row>
    <row r="630" spans="2:68" s="75" customFormat="1">
      <c r="B630" s="546"/>
      <c r="C630" s="549"/>
      <c r="D630" s="536"/>
      <c r="E630" s="226" t="s">
        <v>122</v>
      </c>
      <c r="F630" s="121">
        <v>1</v>
      </c>
      <c r="G630" s="130">
        <v>1</v>
      </c>
      <c r="H630" s="130">
        <v>11480</v>
      </c>
      <c r="I630" s="131">
        <f t="shared" si="638"/>
        <v>0.1111111111111111</v>
      </c>
      <c r="J630" s="131">
        <f t="shared" si="597"/>
        <v>1</v>
      </c>
      <c r="K630" s="156">
        <f t="shared" si="598"/>
        <v>11480</v>
      </c>
      <c r="L630" s="536"/>
      <c r="M630" s="226" t="s">
        <v>122</v>
      </c>
      <c r="N630" s="121">
        <v>8</v>
      </c>
      <c r="O630" s="130">
        <v>4</v>
      </c>
      <c r="P630" s="130">
        <v>193220</v>
      </c>
      <c r="Q630" s="131">
        <f t="shared" si="639"/>
        <v>8.1632653061224483E-2</v>
      </c>
      <c r="R630" s="131">
        <f t="shared" si="599"/>
        <v>0.5</v>
      </c>
      <c r="S630" s="125">
        <f t="shared" si="600"/>
        <v>48305</v>
      </c>
      <c r="T630" s="536"/>
      <c r="U630" s="226" t="s">
        <v>122</v>
      </c>
      <c r="V630" s="121">
        <v>192</v>
      </c>
      <c r="W630" s="130">
        <v>130</v>
      </c>
      <c r="X630" s="130">
        <v>9965360</v>
      </c>
      <c r="Y630" s="131">
        <f t="shared" si="640"/>
        <v>3.7037037037037035E-2</v>
      </c>
      <c r="Z630" s="131">
        <f t="shared" si="601"/>
        <v>0.67708333333333337</v>
      </c>
      <c r="AA630" s="130">
        <f t="shared" si="602"/>
        <v>76656.61538461539</v>
      </c>
      <c r="AB630" s="536"/>
      <c r="AC630" s="226" t="s">
        <v>122</v>
      </c>
      <c r="AD630" s="121">
        <v>193</v>
      </c>
      <c r="AE630" s="130">
        <v>128</v>
      </c>
      <c r="AF630" s="130">
        <v>9433790</v>
      </c>
      <c r="AG630" s="131">
        <f t="shared" si="641"/>
        <v>4.2524916943521597E-2</v>
      </c>
      <c r="AH630" s="131">
        <f t="shared" si="603"/>
        <v>0.66321243523316065</v>
      </c>
      <c r="AI630" s="125">
        <f t="shared" si="604"/>
        <v>73701.484375</v>
      </c>
      <c r="AJ630" s="536"/>
      <c r="AK630" s="226" t="s">
        <v>122</v>
      </c>
      <c r="AL630" s="121">
        <v>146</v>
      </c>
      <c r="AM630" s="130">
        <v>94</v>
      </c>
      <c r="AN630" s="130">
        <v>7518690</v>
      </c>
      <c r="AO630" s="131">
        <f t="shared" si="642"/>
        <v>4.8353909465020578E-2</v>
      </c>
      <c r="AP630" s="131">
        <f t="shared" si="605"/>
        <v>0.64383561643835618</v>
      </c>
      <c r="AQ630" s="125">
        <f t="shared" si="606"/>
        <v>79986.063829787236</v>
      </c>
      <c r="AR630" s="536"/>
      <c r="AS630" s="226" t="s">
        <v>122</v>
      </c>
      <c r="AT630" s="121">
        <v>86</v>
      </c>
      <c r="AU630" s="130">
        <v>55</v>
      </c>
      <c r="AV630" s="130">
        <v>5334810</v>
      </c>
      <c r="AW630" s="131">
        <f t="shared" si="643"/>
        <v>5.1643192488262914E-2</v>
      </c>
      <c r="AX630" s="131">
        <f t="shared" si="607"/>
        <v>0.63953488372093026</v>
      </c>
      <c r="AY630" s="130">
        <f t="shared" si="608"/>
        <v>96996.545454545456</v>
      </c>
      <c r="AZ630" s="536"/>
      <c r="BA630" s="226" t="s">
        <v>122</v>
      </c>
      <c r="BB630" s="121">
        <v>35</v>
      </c>
      <c r="BC630" s="130">
        <v>20</v>
      </c>
      <c r="BD630" s="130">
        <v>2916520</v>
      </c>
      <c r="BE630" s="131">
        <f t="shared" si="644"/>
        <v>4.77326968973747E-2</v>
      </c>
      <c r="BF630" s="131">
        <f t="shared" si="609"/>
        <v>0.5714285714285714</v>
      </c>
      <c r="BG630" s="156">
        <f t="shared" si="610"/>
        <v>145826</v>
      </c>
      <c r="BH630" s="536"/>
      <c r="BI630" s="226" t="s">
        <v>122</v>
      </c>
      <c r="BJ630" s="121">
        <f t="shared" si="611"/>
        <v>661</v>
      </c>
      <c r="BK630" s="130">
        <f t="shared" si="595"/>
        <v>432</v>
      </c>
      <c r="BL630" s="130">
        <f t="shared" si="596"/>
        <v>35373870</v>
      </c>
      <c r="BM630" s="131">
        <f t="shared" si="645"/>
        <v>4.3174095542674394E-2</v>
      </c>
      <c r="BN630" s="131">
        <f t="shared" si="612"/>
        <v>0.65355521936459904</v>
      </c>
      <c r="BO630" s="130">
        <f t="shared" si="613"/>
        <v>81883.958333333328</v>
      </c>
      <c r="BP630" s="182"/>
    </row>
    <row r="631" spans="2:68" s="75" customFormat="1">
      <c r="B631" s="546"/>
      <c r="C631" s="549"/>
      <c r="D631" s="536"/>
      <c r="E631" s="226" t="s">
        <v>123</v>
      </c>
      <c r="F631" s="121">
        <v>3</v>
      </c>
      <c r="G631" s="130">
        <v>1</v>
      </c>
      <c r="H631" s="130">
        <v>11480</v>
      </c>
      <c r="I631" s="131">
        <f t="shared" si="638"/>
        <v>0.1111111111111111</v>
      </c>
      <c r="J631" s="131">
        <f t="shared" si="597"/>
        <v>0.33333333333333331</v>
      </c>
      <c r="K631" s="156">
        <f t="shared" si="598"/>
        <v>11480</v>
      </c>
      <c r="L631" s="536"/>
      <c r="M631" s="226" t="s">
        <v>123</v>
      </c>
      <c r="N631" s="121">
        <v>16</v>
      </c>
      <c r="O631" s="130">
        <v>9</v>
      </c>
      <c r="P631" s="130">
        <v>912830</v>
      </c>
      <c r="Q631" s="131">
        <f t="shared" si="639"/>
        <v>0.18367346938775511</v>
      </c>
      <c r="R631" s="131">
        <f t="shared" si="599"/>
        <v>0.5625</v>
      </c>
      <c r="S631" s="125">
        <f t="shared" si="600"/>
        <v>101425.55555555556</v>
      </c>
      <c r="T631" s="536"/>
      <c r="U631" s="226" t="s">
        <v>123</v>
      </c>
      <c r="V631" s="121">
        <v>1398</v>
      </c>
      <c r="W631" s="130">
        <v>929</v>
      </c>
      <c r="X631" s="130">
        <v>68268190</v>
      </c>
      <c r="Y631" s="131">
        <f t="shared" si="640"/>
        <v>0.26467236467236466</v>
      </c>
      <c r="Z631" s="131">
        <f t="shared" si="601"/>
        <v>0.66452074391988558</v>
      </c>
      <c r="AA631" s="130">
        <f t="shared" si="602"/>
        <v>73485.672766415504</v>
      </c>
      <c r="AB631" s="536"/>
      <c r="AC631" s="226" t="s">
        <v>123</v>
      </c>
      <c r="AD631" s="121">
        <v>1314</v>
      </c>
      <c r="AE631" s="130">
        <v>915</v>
      </c>
      <c r="AF631" s="130">
        <v>70787050</v>
      </c>
      <c r="AG631" s="131">
        <f t="shared" si="641"/>
        <v>0.30398671096345514</v>
      </c>
      <c r="AH631" s="131">
        <f t="shared" si="603"/>
        <v>0.69634703196347036</v>
      </c>
      <c r="AI631" s="125">
        <f t="shared" si="604"/>
        <v>77362.896174863388</v>
      </c>
      <c r="AJ631" s="536"/>
      <c r="AK631" s="226" t="s">
        <v>123</v>
      </c>
      <c r="AL631" s="121">
        <v>747</v>
      </c>
      <c r="AM631" s="130">
        <v>456</v>
      </c>
      <c r="AN631" s="130">
        <v>36218350</v>
      </c>
      <c r="AO631" s="131">
        <f t="shared" si="642"/>
        <v>0.23456790123456789</v>
      </c>
      <c r="AP631" s="131">
        <f t="shared" si="605"/>
        <v>0.61044176706827313</v>
      </c>
      <c r="AQ631" s="125">
        <f t="shared" si="606"/>
        <v>79426.206140350871</v>
      </c>
      <c r="AR631" s="536"/>
      <c r="AS631" s="226" t="s">
        <v>123</v>
      </c>
      <c r="AT631" s="121">
        <v>343</v>
      </c>
      <c r="AU631" s="130">
        <v>207</v>
      </c>
      <c r="AV631" s="130">
        <v>17515240</v>
      </c>
      <c r="AW631" s="131">
        <f t="shared" si="643"/>
        <v>0.19436619718309858</v>
      </c>
      <c r="AX631" s="131">
        <f t="shared" si="607"/>
        <v>0.60349854227405253</v>
      </c>
      <c r="AY631" s="130">
        <f t="shared" si="608"/>
        <v>84614.68599033817</v>
      </c>
      <c r="AZ631" s="536"/>
      <c r="BA631" s="226" t="s">
        <v>123</v>
      </c>
      <c r="BB631" s="121">
        <v>75</v>
      </c>
      <c r="BC631" s="130">
        <v>44</v>
      </c>
      <c r="BD631" s="130">
        <v>4017610</v>
      </c>
      <c r="BE631" s="131">
        <f t="shared" si="644"/>
        <v>0.10501193317422435</v>
      </c>
      <c r="BF631" s="131">
        <f t="shared" si="609"/>
        <v>0.58666666666666667</v>
      </c>
      <c r="BG631" s="156">
        <f t="shared" si="610"/>
        <v>91309.318181818177</v>
      </c>
      <c r="BH631" s="536"/>
      <c r="BI631" s="226" t="s">
        <v>123</v>
      </c>
      <c r="BJ631" s="121">
        <f t="shared" si="611"/>
        <v>3896</v>
      </c>
      <c r="BK631" s="130">
        <f t="shared" si="595"/>
        <v>2561</v>
      </c>
      <c r="BL631" s="130">
        <f t="shared" si="596"/>
        <v>197730750</v>
      </c>
      <c r="BM631" s="131">
        <f t="shared" si="645"/>
        <v>0.25594643214071555</v>
      </c>
      <c r="BN631" s="131">
        <f t="shared" si="612"/>
        <v>0.65734086242299794</v>
      </c>
      <c r="BO631" s="130">
        <f t="shared" si="613"/>
        <v>77208.414681764931</v>
      </c>
      <c r="BP631" s="182"/>
    </row>
    <row r="632" spans="2:68" s="75" customFormat="1">
      <c r="B632" s="546"/>
      <c r="C632" s="549"/>
      <c r="D632" s="536"/>
      <c r="E632" s="226" t="s">
        <v>124</v>
      </c>
      <c r="F632" s="121">
        <v>2</v>
      </c>
      <c r="G632" s="130">
        <v>1</v>
      </c>
      <c r="H632" s="130">
        <v>11480</v>
      </c>
      <c r="I632" s="131">
        <f t="shared" si="638"/>
        <v>0.1111111111111111</v>
      </c>
      <c r="J632" s="131">
        <f t="shared" si="597"/>
        <v>0.5</v>
      </c>
      <c r="K632" s="156">
        <f t="shared" si="598"/>
        <v>11480</v>
      </c>
      <c r="L632" s="536"/>
      <c r="M632" s="226" t="s">
        <v>124</v>
      </c>
      <c r="N632" s="121">
        <v>6</v>
      </c>
      <c r="O632" s="130">
        <v>2</v>
      </c>
      <c r="P632" s="130">
        <v>312520</v>
      </c>
      <c r="Q632" s="131">
        <f t="shared" si="639"/>
        <v>4.0816326530612242E-2</v>
      </c>
      <c r="R632" s="131">
        <f t="shared" si="599"/>
        <v>0.33333333333333331</v>
      </c>
      <c r="S632" s="125">
        <f t="shared" si="600"/>
        <v>156260</v>
      </c>
      <c r="T632" s="536"/>
      <c r="U632" s="226" t="s">
        <v>124</v>
      </c>
      <c r="V632" s="121">
        <v>240</v>
      </c>
      <c r="W632" s="130">
        <v>134</v>
      </c>
      <c r="X632" s="130">
        <v>9955280</v>
      </c>
      <c r="Y632" s="131">
        <f t="shared" si="640"/>
        <v>3.8176638176638175E-2</v>
      </c>
      <c r="Z632" s="131">
        <f t="shared" si="601"/>
        <v>0.55833333333333335</v>
      </c>
      <c r="AA632" s="130">
        <f t="shared" si="602"/>
        <v>74293.13432835821</v>
      </c>
      <c r="AB632" s="536"/>
      <c r="AC632" s="226" t="s">
        <v>124</v>
      </c>
      <c r="AD632" s="121">
        <v>304</v>
      </c>
      <c r="AE632" s="130">
        <v>194</v>
      </c>
      <c r="AF632" s="130">
        <v>15713560</v>
      </c>
      <c r="AG632" s="131">
        <f t="shared" si="641"/>
        <v>6.445182724252492E-2</v>
      </c>
      <c r="AH632" s="131">
        <f t="shared" si="603"/>
        <v>0.63815789473684215</v>
      </c>
      <c r="AI632" s="125">
        <f t="shared" si="604"/>
        <v>80997.731958762888</v>
      </c>
      <c r="AJ632" s="536"/>
      <c r="AK632" s="226" t="s">
        <v>124</v>
      </c>
      <c r="AL632" s="121">
        <v>251</v>
      </c>
      <c r="AM632" s="130">
        <v>153</v>
      </c>
      <c r="AN632" s="130">
        <v>12170720</v>
      </c>
      <c r="AO632" s="131">
        <f t="shared" si="642"/>
        <v>7.8703703703703706E-2</v>
      </c>
      <c r="AP632" s="131">
        <f t="shared" si="605"/>
        <v>0.60956175298804782</v>
      </c>
      <c r="AQ632" s="125">
        <f t="shared" si="606"/>
        <v>79547.189542483655</v>
      </c>
      <c r="AR632" s="536"/>
      <c r="AS632" s="226" t="s">
        <v>124</v>
      </c>
      <c r="AT632" s="121">
        <v>182</v>
      </c>
      <c r="AU632" s="130">
        <v>106</v>
      </c>
      <c r="AV632" s="130">
        <v>9767510</v>
      </c>
      <c r="AW632" s="131">
        <f t="shared" si="643"/>
        <v>9.9530516431924884E-2</v>
      </c>
      <c r="AX632" s="131">
        <f t="shared" si="607"/>
        <v>0.58241758241758246</v>
      </c>
      <c r="AY632" s="130">
        <f t="shared" si="608"/>
        <v>92146.320754716988</v>
      </c>
      <c r="AZ632" s="536"/>
      <c r="BA632" s="226" t="s">
        <v>124</v>
      </c>
      <c r="BB632" s="121">
        <v>69</v>
      </c>
      <c r="BC632" s="130">
        <v>36</v>
      </c>
      <c r="BD632" s="130">
        <v>3550450</v>
      </c>
      <c r="BE632" s="131">
        <f t="shared" si="644"/>
        <v>8.5918854415274457E-2</v>
      </c>
      <c r="BF632" s="131">
        <f t="shared" si="609"/>
        <v>0.52173913043478259</v>
      </c>
      <c r="BG632" s="156">
        <f t="shared" si="610"/>
        <v>98623.611111111109</v>
      </c>
      <c r="BH632" s="536"/>
      <c r="BI632" s="226" t="s">
        <v>124</v>
      </c>
      <c r="BJ632" s="121">
        <f t="shared" si="611"/>
        <v>1054</v>
      </c>
      <c r="BK632" s="130">
        <f t="shared" si="595"/>
        <v>626</v>
      </c>
      <c r="BL632" s="130">
        <f t="shared" si="596"/>
        <v>51481520</v>
      </c>
      <c r="BM632" s="131">
        <f t="shared" si="645"/>
        <v>6.2562462522486512E-2</v>
      </c>
      <c r="BN632" s="131">
        <f t="shared" si="612"/>
        <v>0.59392789373814037</v>
      </c>
      <c r="BO632" s="130">
        <f t="shared" si="613"/>
        <v>82238.849840255585</v>
      </c>
      <c r="BP632" s="182"/>
    </row>
    <row r="633" spans="2:68" s="75" customFormat="1">
      <c r="B633" s="546"/>
      <c r="C633" s="549"/>
      <c r="D633" s="536"/>
      <c r="E633" s="223" t="s">
        <v>117</v>
      </c>
      <c r="F633" s="121">
        <v>0</v>
      </c>
      <c r="G633" s="130">
        <v>0</v>
      </c>
      <c r="H633" s="130">
        <v>0</v>
      </c>
      <c r="I633" s="131">
        <f t="shared" si="638"/>
        <v>0</v>
      </c>
      <c r="J633" s="131" t="str">
        <f t="shared" si="597"/>
        <v>-</v>
      </c>
      <c r="K633" s="156" t="str">
        <f t="shared" si="598"/>
        <v>-</v>
      </c>
      <c r="L633" s="536"/>
      <c r="M633" s="227" t="s">
        <v>117</v>
      </c>
      <c r="N633" s="121">
        <v>6</v>
      </c>
      <c r="O633" s="130">
        <v>3</v>
      </c>
      <c r="P633" s="130">
        <v>166960</v>
      </c>
      <c r="Q633" s="131">
        <f t="shared" si="639"/>
        <v>6.1224489795918366E-2</v>
      </c>
      <c r="R633" s="131">
        <f t="shared" si="599"/>
        <v>0.5</v>
      </c>
      <c r="S633" s="125">
        <f t="shared" si="600"/>
        <v>55653.333333333336</v>
      </c>
      <c r="T633" s="536"/>
      <c r="U633" s="227" t="s">
        <v>117</v>
      </c>
      <c r="V633" s="121">
        <v>322</v>
      </c>
      <c r="W633" s="130">
        <v>184</v>
      </c>
      <c r="X633" s="130">
        <v>10496600</v>
      </c>
      <c r="Y633" s="131">
        <f t="shared" si="640"/>
        <v>5.242165242165242E-2</v>
      </c>
      <c r="Z633" s="131">
        <f t="shared" si="601"/>
        <v>0.5714285714285714</v>
      </c>
      <c r="AA633" s="130">
        <f t="shared" si="602"/>
        <v>57046.739130434784</v>
      </c>
      <c r="AB633" s="536"/>
      <c r="AC633" s="227" t="s">
        <v>117</v>
      </c>
      <c r="AD633" s="121">
        <v>172</v>
      </c>
      <c r="AE633" s="130">
        <v>92</v>
      </c>
      <c r="AF633" s="130">
        <v>7813410</v>
      </c>
      <c r="AG633" s="131">
        <f t="shared" si="641"/>
        <v>3.0564784053156147E-2</v>
      </c>
      <c r="AH633" s="131">
        <f t="shared" si="603"/>
        <v>0.53488372093023251</v>
      </c>
      <c r="AI633" s="125">
        <f t="shared" si="604"/>
        <v>84928.369565217392</v>
      </c>
      <c r="AJ633" s="536"/>
      <c r="AK633" s="227" t="s">
        <v>117</v>
      </c>
      <c r="AL633" s="121">
        <v>99</v>
      </c>
      <c r="AM633" s="130">
        <v>43</v>
      </c>
      <c r="AN633" s="130">
        <v>4427450</v>
      </c>
      <c r="AO633" s="131">
        <f t="shared" si="642"/>
        <v>2.2119341563786008E-2</v>
      </c>
      <c r="AP633" s="131">
        <f t="shared" si="605"/>
        <v>0.43434343434343436</v>
      </c>
      <c r="AQ633" s="125">
        <f t="shared" si="606"/>
        <v>102963.95348837209</v>
      </c>
      <c r="AR633" s="536"/>
      <c r="AS633" s="227" t="s">
        <v>117</v>
      </c>
      <c r="AT633" s="121">
        <v>66</v>
      </c>
      <c r="AU633" s="130">
        <v>27</v>
      </c>
      <c r="AV633" s="130">
        <v>3392730</v>
      </c>
      <c r="AW633" s="131">
        <f t="shared" si="643"/>
        <v>2.5352112676056339E-2</v>
      </c>
      <c r="AX633" s="131">
        <f t="shared" si="607"/>
        <v>0.40909090909090912</v>
      </c>
      <c r="AY633" s="130">
        <f t="shared" si="608"/>
        <v>125656.66666666667</v>
      </c>
      <c r="AZ633" s="536"/>
      <c r="BA633" s="227" t="s">
        <v>117</v>
      </c>
      <c r="BB633" s="121">
        <v>36</v>
      </c>
      <c r="BC633" s="130">
        <v>16</v>
      </c>
      <c r="BD633" s="130">
        <v>1149780</v>
      </c>
      <c r="BE633" s="131">
        <f t="shared" si="644"/>
        <v>3.8186157517899763E-2</v>
      </c>
      <c r="BF633" s="131">
        <f t="shared" si="609"/>
        <v>0.44444444444444442</v>
      </c>
      <c r="BG633" s="156">
        <f t="shared" si="610"/>
        <v>71861.25</v>
      </c>
      <c r="BH633" s="536"/>
      <c r="BI633" s="227" t="s">
        <v>117</v>
      </c>
      <c r="BJ633" s="121">
        <f t="shared" si="611"/>
        <v>701</v>
      </c>
      <c r="BK633" s="130">
        <f t="shared" si="595"/>
        <v>365</v>
      </c>
      <c r="BL633" s="130">
        <f t="shared" si="596"/>
        <v>27446930</v>
      </c>
      <c r="BM633" s="131">
        <f t="shared" si="645"/>
        <v>3.6478113132120731E-2</v>
      </c>
      <c r="BN633" s="131">
        <f t="shared" si="612"/>
        <v>0.52068473609129817</v>
      </c>
      <c r="BO633" s="130">
        <f t="shared" si="613"/>
        <v>75197.068493150684</v>
      </c>
      <c r="BP633" s="182"/>
    </row>
    <row r="634" spans="2:68" s="75" customFormat="1">
      <c r="B634" s="546">
        <v>58</v>
      </c>
      <c r="C634" s="548" t="s">
        <v>25</v>
      </c>
      <c r="D634" s="540">
        <f>BS65</f>
        <v>3</v>
      </c>
      <c r="E634" s="224" t="s">
        <v>104</v>
      </c>
      <c r="F634" s="120">
        <v>1</v>
      </c>
      <c r="G634" s="128">
        <v>0</v>
      </c>
      <c r="H634" s="128">
        <v>0</v>
      </c>
      <c r="I634" s="129">
        <f>IFERROR(G634/$D$634,"-")</f>
        <v>0</v>
      </c>
      <c r="J634" s="129">
        <f t="shared" si="597"/>
        <v>0</v>
      </c>
      <c r="K634" s="155" t="str">
        <f t="shared" si="598"/>
        <v>-</v>
      </c>
      <c r="L634" s="540">
        <f>BT65</f>
        <v>42</v>
      </c>
      <c r="M634" s="224" t="s">
        <v>104</v>
      </c>
      <c r="N634" s="120">
        <v>22</v>
      </c>
      <c r="O634" s="128">
        <v>14</v>
      </c>
      <c r="P634" s="128">
        <v>1545820</v>
      </c>
      <c r="Q634" s="129">
        <f>IFERROR(O634/$L$634,"-")</f>
        <v>0.33333333333333331</v>
      </c>
      <c r="R634" s="129">
        <f t="shared" si="599"/>
        <v>0.63636363636363635</v>
      </c>
      <c r="S634" s="124">
        <f t="shared" si="600"/>
        <v>110415.71428571429</v>
      </c>
      <c r="T634" s="540">
        <f>BU65</f>
        <v>4022</v>
      </c>
      <c r="U634" s="224" t="s">
        <v>104</v>
      </c>
      <c r="V634" s="120">
        <v>1774</v>
      </c>
      <c r="W634" s="128">
        <v>1090</v>
      </c>
      <c r="X634" s="128">
        <v>79585300</v>
      </c>
      <c r="Y634" s="129">
        <f>IFERROR(W634/$T$634,"-")</f>
        <v>0.27100944803580307</v>
      </c>
      <c r="Z634" s="129">
        <f t="shared" si="601"/>
        <v>0.61443066516347233</v>
      </c>
      <c r="AA634" s="128">
        <f t="shared" si="602"/>
        <v>73014.036697247706</v>
      </c>
      <c r="AB634" s="540">
        <f>BV65</f>
        <v>3597</v>
      </c>
      <c r="AC634" s="224" t="s">
        <v>104</v>
      </c>
      <c r="AD634" s="120">
        <v>1886</v>
      </c>
      <c r="AE634" s="128">
        <v>1210</v>
      </c>
      <c r="AF634" s="128">
        <v>104190420</v>
      </c>
      <c r="AG634" s="129">
        <f>IFERROR(AE634/$AB$634,"-")</f>
        <v>0.3363914373088685</v>
      </c>
      <c r="AH634" s="129">
        <f t="shared" si="603"/>
        <v>0.64156945917285257</v>
      </c>
      <c r="AI634" s="124">
        <f t="shared" si="604"/>
        <v>86107.78512396694</v>
      </c>
      <c r="AJ634" s="540">
        <f>BW65</f>
        <v>2328</v>
      </c>
      <c r="AK634" s="224" t="s">
        <v>104</v>
      </c>
      <c r="AL634" s="120">
        <v>1182</v>
      </c>
      <c r="AM634" s="128">
        <v>709</v>
      </c>
      <c r="AN634" s="128">
        <v>63051060</v>
      </c>
      <c r="AO634" s="129">
        <f>IFERROR(AM634/$AJ$634,"-")</f>
        <v>0.30455326460481097</v>
      </c>
      <c r="AP634" s="129">
        <f t="shared" si="605"/>
        <v>0.59983079526226735</v>
      </c>
      <c r="AQ634" s="124">
        <f t="shared" si="606"/>
        <v>88929.562764456976</v>
      </c>
      <c r="AR634" s="540">
        <f>BX65</f>
        <v>1238</v>
      </c>
      <c r="AS634" s="224" t="s">
        <v>104</v>
      </c>
      <c r="AT634" s="120">
        <v>553</v>
      </c>
      <c r="AU634" s="128">
        <v>348</v>
      </c>
      <c r="AV634" s="128">
        <v>32481520</v>
      </c>
      <c r="AW634" s="129">
        <f>IFERROR(AU634/$AR$634,"-")</f>
        <v>0.28109854604200324</v>
      </c>
      <c r="AX634" s="129">
        <f t="shared" si="607"/>
        <v>0.62929475587703432</v>
      </c>
      <c r="AY634" s="128">
        <f t="shared" si="608"/>
        <v>93337.70114942528</v>
      </c>
      <c r="AZ634" s="540">
        <f>BY65</f>
        <v>504</v>
      </c>
      <c r="BA634" s="224" t="s">
        <v>104</v>
      </c>
      <c r="BB634" s="120">
        <v>161</v>
      </c>
      <c r="BC634" s="128">
        <v>76</v>
      </c>
      <c r="BD634" s="128">
        <v>6645660</v>
      </c>
      <c r="BE634" s="129">
        <f>IFERROR(BC634/$AZ$634,"-")</f>
        <v>0.15079365079365079</v>
      </c>
      <c r="BF634" s="129">
        <f t="shared" si="609"/>
        <v>0.47204968944099379</v>
      </c>
      <c r="BG634" s="155">
        <f t="shared" si="610"/>
        <v>87442.894736842107</v>
      </c>
      <c r="BH634" s="540">
        <f>BZ65</f>
        <v>11734</v>
      </c>
      <c r="BI634" s="224" t="s">
        <v>104</v>
      </c>
      <c r="BJ634" s="120">
        <f t="shared" si="611"/>
        <v>5579</v>
      </c>
      <c r="BK634" s="128">
        <f t="shared" si="595"/>
        <v>3447</v>
      </c>
      <c r="BL634" s="128">
        <f t="shared" si="596"/>
        <v>287499780</v>
      </c>
      <c r="BM634" s="129">
        <f>IFERROR(BK634/$BH$634,"-")</f>
        <v>0.29376171808419976</v>
      </c>
      <c r="BN634" s="129">
        <f t="shared" si="612"/>
        <v>0.61785266176734177</v>
      </c>
      <c r="BO634" s="128">
        <f t="shared" si="613"/>
        <v>83405.796344647519</v>
      </c>
      <c r="BP634" s="182"/>
    </row>
    <row r="635" spans="2:68" s="75" customFormat="1">
      <c r="B635" s="546"/>
      <c r="C635" s="549"/>
      <c r="D635" s="536"/>
      <c r="E635" s="225" t="s">
        <v>136</v>
      </c>
      <c r="F635" s="121">
        <v>0</v>
      </c>
      <c r="G635" s="130">
        <v>0</v>
      </c>
      <c r="H635" s="130">
        <v>0</v>
      </c>
      <c r="I635" s="131">
        <f t="shared" ref="I635:I644" si="646">IFERROR(G635/$D$634,"-")</f>
        <v>0</v>
      </c>
      <c r="J635" s="131" t="str">
        <f t="shared" si="597"/>
        <v>-</v>
      </c>
      <c r="K635" s="156" t="str">
        <f t="shared" si="598"/>
        <v>-</v>
      </c>
      <c r="L635" s="536"/>
      <c r="M635" s="225" t="s">
        <v>136</v>
      </c>
      <c r="N635" s="121">
        <v>17</v>
      </c>
      <c r="O635" s="130">
        <v>13</v>
      </c>
      <c r="P635" s="130">
        <v>1634850</v>
      </c>
      <c r="Q635" s="131">
        <f t="shared" ref="Q635:Q644" si="647">IFERROR(O635/$L$634,"-")</f>
        <v>0.30952380952380953</v>
      </c>
      <c r="R635" s="131">
        <f t="shared" si="599"/>
        <v>0.76470588235294112</v>
      </c>
      <c r="S635" s="125">
        <f t="shared" si="600"/>
        <v>125757.69230769231</v>
      </c>
      <c r="T635" s="536"/>
      <c r="U635" s="225" t="s">
        <v>136</v>
      </c>
      <c r="V635" s="121">
        <v>1690</v>
      </c>
      <c r="W635" s="130">
        <v>1044</v>
      </c>
      <c r="X635" s="130">
        <v>72784140</v>
      </c>
      <c r="Y635" s="131">
        <f t="shared" ref="Y635:Y644" si="648">IFERROR(W635/$T$634,"-")</f>
        <v>0.25957235206364992</v>
      </c>
      <c r="Z635" s="131">
        <f t="shared" si="601"/>
        <v>0.61775147928994079</v>
      </c>
      <c r="AA635" s="130">
        <f t="shared" si="602"/>
        <v>69716.6091954023</v>
      </c>
      <c r="AB635" s="536"/>
      <c r="AC635" s="225" t="s">
        <v>136</v>
      </c>
      <c r="AD635" s="121">
        <v>1510</v>
      </c>
      <c r="AE635" s="130">
        <v>952</v>
      </c>
      <c r="AF635" s="130">
        <v>72413100</v>
      </c>
      <c r="AG635" s="131">
        <f t="shared" ref="AG635:AG644" si="649">IFERROR(AE635/$AB$634,"-")</f>
        <v>0.26466499860995274</v>
      </c>
      <c r="AH635" s="131">
        <f t="shared" si="603"/>
        <v>0.63046357615894044</v>
      </c>
      <c r="AI635" s="125">
        <f t="shared" si="604"/>
        <v>76064.180672268907</v>
      </c>
      <c r="AJ635" s="536"/>
      <c r="AK635" s="225" t="s">
        <v>136</v>
      </c>
      <c r="AL635" s="121">
        <v>862</v>
      </c>
      <c r="AM635" s="130">
        <v>502</v>
      </c>
      <c r="AN635" s="130">
        <v>44755880</v>
      </c>
      <c r="AO635" s="131">
        <f t="shared" ref="AO635:AO644" si="650">IFERROR(AM635/$AJ$634,"-")</f>
        <v>0.21563573883161513</v>
      </c>
      <c r="AP635" s="131">
        <f t="shared" si="605"/>
        <v>0.58236658932714613</v>
      </c>
      <c r="AQ635" s="125">
        <f t="shared" si="606"/>
        <v>89155.13944223107</v>
      </c>
      <c r="AR635" s="536"/>
      <c r="AS635" s="225" t="s">
        <v>136</v>
      </c>
      <c r="AT635" s="121">
        <v>389</v>
      </c>
      <c r="AU635" s="130">
        <v>225</v>
      </c>
      <c r="AV635" s="130">
        <v>19559620</v>
      </c>
      <c r="AW635" s="131">
        <f t="shared" ref="AW635:AW644" si="651">IFERROR(AU635/$AR$634,"-")</f>
        <v>0.18174474959612277</v>
      </c>
      <c r="AX635" s="131">
        <f t="shared" si="607"/>
        <v>0.57840616966580982</v>
      </c>
      <c r="AY635" s="130">
        <f t="shared" si="608"/>
        <v>86931.64444444445</v>
      </c>
      <c r="AZ635" s="536"/>
      <c r="BA635" s="225" t="s">
        <v>136</v>
      </c>
      <c r="BB635" s="121">
        <v>86</v>
      </c>
      <c r="BC635" s="130">
        <v>39</v>
      </c>
      <c r="BD635" s="130">
        <v>3771760</v>
      </c>
      <c r="BE635" s="131">
        <f t="shared" ref="BE635:BE644" si="652">IFERROR(BC635/$AZ$634,"-")</f>
        <v>7.7380952380952384E-2</v>
      </c>
      <c r="BF635" s="131">
        <f t="shared" si="609"/>
        <v>0.45348837209302323</v>
      </c>
      <c r="BG635" s="156">
        <f t="shared" si="610"/>
        <v>96711.794871794875</v>
      </c>
      <c r="BH635" s="536"/>
      <c r="BI635" s="225" t="s">
        <v>136</v>
      </c>
      <c r="BJ635" s="121">
        <f t="shared" si="611"/>
        <v>4554</v>
      </c>
      <c r="BK635" s="130">
        <f t="shared" si="595"/>
        <v>2775</v>
      </c>
      <c r="BL635" s="130">
        <f t="shared" si="596"/>
        <v>214919350</v>
      </c>
      <c r="BM635" s="131">
        <f t="shared" ref="BM635:BM644" si="653">IFERROR(BK635/$BH$634,"-")</f>
        <v>0.23649224475882052</v>
      </c>
      <c r="BN635" s="131">
        <f t="shared" si="612"/>
        <v>0.60935441370223975</v>
      </c>
      <c r="BO635" s="130">
        <f t="shared" si="613"/>
        <v>77448.414414414408</v>
      </c>
      <c r="BP635" s="182"/>
    </row>
    <row r="636" spans="2:68" s="75" customFormat="1">
      <c r="B636" s="546"/>
      <c r="C636" s="549"/>
      <c r="D636" s="536"/>
      <c r="E636" s="226" t="s">
        <v>103</v>
      </c>
      <c r="F636" s="121">
        <v>2</v>
      </c>
      <c r="G636" s="130">
        <v>1</v>
      </c>
      <c r="H636" s="130">
        <v>37460</v>
      </c>
      <c r="I636" s="131">
        <f t="shared" si="646"/>
        <v>0.33333333333333331</v>
      </c>
      <c r="J636" s="131">
        <f t="shared" si="597"/>
        <v>0.5</v>
      </c>
      <c r="K636" s="156">
        <f t="shared" si="598"/>
        <v>37460</v>
      </c>
      <c r="L636" s="536"/>
      <c r="M636" s="226" t="s">
        <v>103</v>
      </c>
      <c r="N636" s="121">
        <v>28</v>
      </c>
      <c r="O636" s="130">
        <v>17</v>
      </c>
      <c r="P636" s="130">
        <v>2121400</v>
      </c>
      <c r="Q636" s="131">
        <f t="shared" si="647"/>
        <v>0.40476190476190477</v>
      </c>
      <c r="R636" s="131">
        <f t="shared" si="599"/>
        <v>0.6071428571428571</v>
      </c>
      <c r="S636" s="125">
        <f t="shared" si="600"/>
        <v>124788.23529411765</v>
      </c>
      <c r="T636" s="536"/>
      <c r="U636" s="226" t="s">
        <v>103</v>
      </c>
      <c r="V636" s="121">
        <v>2409</v>
      </c>
      <c r="W636" s="130">
        <v>1446</v>
      </c>
      <c r="X636" s="130">
        <v>103148730</v>
      </c>
      <c r="Y636" s="131">
        <f t="shared" si="648"/>
        <v>0.35952262555942316</v>
      </c>
      <c r="Z636" s="131">
        <f t="shared" si="601"/>
        <v>0.60024906600249062</v>
      </c>
      <c r="AA636" s="130">
        <f t="shared" si="602"/>
        <v>71333.838174273857</v>
      </c>
      <c r="AB636" s="536"/>
      <c r="AC636" s="226" t="s">
        <v>103</v>
      </c>
      <c r="AD636" s="121">
        <v>2363</v>
      </c>
      <c r="AE636" s="130">
        <v>1490</v>
      </c>
      <c r="AF636" s="130">
        <v>118105120</v>
      </c>
      <c r="AG636" s="131">
        <f t="shared" si="649"/>
        <v>0.41423408395885458</v>
      </c>
      <c r="AH636" s="131">
        <f t="shared" si="603"/>
        <v>0.63055438002539144</v>
      </c>
      <c r="AI636" s="125">
        <f t="shared" si="604"/>
        <v>79265.181208053691</v>
      </c>
      <c r="AJ636" s="536"/>
      <c r="AK636" s="226" t="s">
        <v>103</v>
      </c>
      <c r="AL636" s="121">
        <v>1510</v>
      </c>
      <c r="AM636" s="130">
        <v>892</v>
      </c>
      <c r="AN636" s="130">
        <v>81993890</v>
      </c>
      <c r="AO636" s="131">
        <f t="shared" si="650"/>
        <v>0.38316151202749144</v>
      </c>
      <c r="AP636" s="131">
        <f t="shared" si="605"/>
        <v>0.59072847682119201</v>
      </c>
      <c r="AQ636" s="125">
        <f t="shared" si="606"/>
        <v>91921.401345291481</v>
      </c>
      <c r="AR636" s="536"/>
      <c r="AS636" s="226" t="s">
        <v>103</v>
      </c>
      <c r="AT636" s="121">
        <v>793</v>
      </c>
      <c r="AU636" s="130">
        <v>488</v>
      </c>
      <c r="AV636" s="130">
        <v>48223100</v>
      </c>
      <c r="AW636" s="131">
        <f t="shared" si="651"/>
        <v>0.39418416801292405</v>
      </c>
      <c r="AX636" s="131">
        <f t="shared" si="607"/>
        <v>0.61538461538461542</v>
      </c>
      <c r="AY636" s="130">
        <f t="shared" si="608"/>
        <v>98817.827868852459</v>
      </c>
      <c r="AZ636" s="536"/>
      <c r="BA636" s="226" t="s">
        <v>103</v>
      </c>
      <c r="BB636" s="121">
        <v>265</v>
      </c>
      <c r="BC636" s="130">
        <v>131</v>
      </c>
      <c r="BD636" s="130">
        <v>14123050</v>
      </c>
      <c r="BE636" s="131">
        <f t="shared" si="652"/>
        <v>0.25992063492063494</v>
      </c>
      <c r="BF636" s="131">
        <f t="shared" si="609"/>
        <v>0.49433962264150944</v>
      </c>
      <c r="BG636" s="156">
        <f t="shared" si="610"/>
        <v>107809.54198473283</v>
      </c>
      <c r="BH636" s="536"/>
      <c r="BI636" s="226" t="s">
        <v>103</v>
      </c>
      <c r="BJ636" s="121">
        <f t="shared" si="611"/>
        <v>7370</v>
      </c>
      <c r="BK636" s="130">
        <f t="shared" si="595"/>
        <v>4465</v>
      </c>
      <c r="BL636" s="130">
        <f t="shared" si="596"/>
        <v>367752750</v>
      </c>
      <c r="BM636" s="131">
        <f t="shared" si="653"/>
        <v>0.38051815237770581</v>
      </c>
      <c r="BN636" s="131">
        <f t="shared" si="612"/>
        <v>0.60583446404341923</v>
      </c>
      <c r="BO636" s="130">
        <f t="shared" si="613"/>
        <v>82363.437849944006</v>
      </c>
      <c r="BP636" s="182"/>
    </row>
    <row r="637" spans="2:68" s="75" customFormat="1">
      <c r="B637" s="546"/>
      <c r="C637" s="549"/>
      <c r="D637" s="536"/>
      <c r="E637" s="226" t="s">
        <v>106</v>
      </c>
      <c r="F637" s="121">
        <v>0</v>
      </c>
      <c r="G637" s="130">
        <v>0</v>
      </c>
      <c r="H637" s="130">
        <v>0</v>
      </c>
      <c r="I637" s="131">
        <f t="shared" si="646"/>
        <v>0</v>
      </c>
      <c r="J637" s="131" t="str">
        <f t="shared" si="597"/>
        <v>-</v>
      </c>
      <c r="K637" s="156" t="str">
        <f t="shared" si="598"/>
        <v>-</v>
      </c>
      <c r="L637" s="536"/>
      <c r="M637" s="226" t="s">
        <v>106</v>
      </c>
      <c r="N637" s="121">
        <v>14</v>
      </c>
      <c r="O637" s="130">
        <v>10</v>
      </c>
      <c r="P637" s="130">
        <v>1079170</v>
      </c>
      <c r="Q637" s="131">
        <f t="shared" si="647"/>
        <v>0.23809523809523808</v>
      </c>
      <c r="R637" s="131">
        <f t="shared" si="599"/>
        <v>0.7142857142857143</v>
      </c>
      <c r="S637" s="125">
        <f t="shared" si="600"/>
        <v>107917</v>
      </c>
      <c r="T637" s="536"/>
      <c r="U637" s="226" t="s">
        <v>106</v>
      </c>
      <c r="V637" s="121">
        <v>622</v>
      </c>
      <c r="W637" s="130">
        <v>393</v>
      </c>
      <c r="X637" s="130">
        <v>28066020</v>
      </c>
      <c r="Y637" s="131">
        <f t="shared" si="648"/>
        <v>9.7712580805569368E-2</v>
      </c>
      <c r="Z637" s="131">
        <f t="shared" si="601"/>
        <v>0.63183279742765275</v>
      </c>
      <c r="AA637" s="130">
        <f t="shared" si="602"/>
        <v>71414.809160305347</v>
      </c>
      <c r="AB637" s="536"/>
      <c r="AC637" s="226" t="s">
        <v>106</v>
      </c>
      <c r="AD637" s="121">
        <v>813</v>
      </c>
      <c r="AE637" s="130">
        <v>530</v>
      </c>
      <c r="AF637" s="130">
        <v>41632490</v>
      </c>
      <c r="AG637" s="131">
        <f t="shared" si="649"/>
        <v>0.14734500973033082</v>
      </c>
      <c r="AH637" s="131">
        <f t="shared" si="603"/>
        <v>0.6519065190651907</v>
      </c>
      <c r="AI637" s="125">
        <f t="shared" si="604"/>
        <v>78551.867924528298</v>
      </c>
      <c r="AJ637" s="536"/>
      <c r="AK637" s="226" t="s">
        <v>106</v>
      </c>
      <c r="AL637" s="121">
        <v>558</v>
      </c>
      <c r="AM637" s="130">
        <v>333</v>
      </c>
      <c r="AN637" s="130">
        <v>30449680</v>
      </c>
      <c r="AO637" s="131">
        <f t="shared" si="650"/>
        <v>0.14304123711340205</v>
      </c>
      <c r="AP637" s="131">
        <f t="shared" si="605"/>
        <v>0.59677419354838712</v>
      </c>
      <c r="AQ637" s="125">
        <f t="shared" si="606"/>
        <v>91440.480480480473</v>
      </c>
      <c r="AR637" s="536"/>
      <c r="AS637" s="226" t="s">
        <v>106</v>
      </c>
      <c r="AT637" s="121">
        <v>316</v>
      </c>
      <c r="AU637" s="130">
        <v>192</v>
      </c>
      <c r="AV637" s="130">
        <v>17300680</v>
      </c>
      <c r="AW637" s="131">
        <f t="shared" si="651"/>
        <v>0.15508885298869143</v>
      </c>
      <c r="AX637" s="131">
        <f t="shared" si="607"/>
        <v>0.60759493670886078</v>
      </c>
      <c r="AY637" s="130">
        <f t="shared" si="608"/>
        <v>90107.708333333328</v>
      </c>
      <c r="AZ637" s="536"/>
      <c r="BA637" s="226" t="s">
        <v>106</v>
      </c>
      <c r="BB637" s="121">
        <v>108</v>
      </c>
      <c r="BC637" s="130">
        <v>49</v>
      </c>
      <c r="BD637" s="130">
        <v>4261450</v>
      </c>
      <c r="BE637" s="131">
        <f t="shared" si="652"/>
        <v>9.7222222222222224E-2</v>
      </c>
      <c r="BF637" s="131">
        <f t="shared" si="609"/>
        <v>0.45370370370370372</v>
      </c>
      <c r="BG637" s="156">
        <f t="shared" si="610"/>
        <v>86968.367346938772</v>
      </c>
      <c r="BH637" s="536"/>
      <c r="BI637" s="226" t="s">
        <v>106</v>
      </c>
      <c r="BJ637" s="121">
        <f t="shared" si="611"/>
        <v>2431</v>
      </c>
      <c r="BK637" s="130">
        <f t="shared" si="595"/>
        <v>1507</v>
      </c>
      <c r="BL637" s="130">
        <f t="shared" si="596"/>
        <v>122789490</v>
      </c>
      <c r="BM637" s="131">
        <f t="shared" si="653"/>
        <v>0.12843020282938469</v>
      </c>
      <c r="BN637" s="131">
        <f t="shared" si="612"/>
        <v>0.61990950226244346</v>
      </c>
      <c r="BO637" s="130">
        <f t="shared" si="613"/>
        <v>81479.422694094232</v>
      </c>
      <c r="BP637" s="182"/>
    </row>
    <row r="638" spans="2:68" s="75" customFormat="1">
      <c r="B638" s="546"/>
      <c r="C638" s="549"/>
      <c r="D638" s="536"/>
      <c r="E638" s="226" t="s">
        <v>119</v>
      </c>
      <c r="F638" s="121">
        <v>0</v>
      </c>
      <c r="G638" s="130">
        <v>0</v>
      </c>
      <c r="H638" s="130">
        <v>0</v>
      </c>
      <c r="I638" s="131">
        <f t="shared" si="646"/>
        <v>0</v>
      </c>
      <c r="J638" s="131" t="str">
        <f t="shared" si="597"/>
        <v>-</v>
      </c>
      <c r="K638" s="156" t="str">
        <f t="shared" si="598"/>
        <v>-</v>
      </c>
      <c r="L638" s="536"/>
      <c r="M638" s="226" t="s">
        <v>119</v>
      </c>
      <c r="N638" s="121">
        <v>14</v>
      </c>
      <c r="O638" s="130">
        <v>12</v>
      </c>
      <c r="P638" s="130">
        <v>1908750</v>
      </c>
      <c r="Q638" s="131">
        <f t="shared" si="647"/>
        <v>0.2857142857142857</v>
      </c>
      <c r="R638" s="131">
        <f t="shared" si="599"/>
        <v>0.8571428571428571</v>
      </c>
      <c r="S638" s="125">
        <f t="shared" si="600"/>
        <v>159062.5</v>
      </c>
      <c r="T638" s="536"/>
      <c r="U638" s="226" t="s">
        <v>119</v>
      </c>
      <c r="V638" s="121">
        <v>782</v>
      </c>
      <c r="W638" s="130">
        <v>498</v>
      </c>
      <c r="X638" s="130">
        <v>39022540</v>
      </c>
      <c r="Y638" s="131">
        <f t="shared" si="648"/>
        <v>0.12381899552461462</v>
      </c>
      <c r="Z638" s="131">
        <f t="shared" si="601"/>
        <v>0.63682864450127874</v>
      </c>
      <c r="AA638" s="130">
        <f t="shared" si="602"/>
        <v>78358.5140562249</v>
      </c>
      <c r="AB638" s="536"/>
      <c r="AC638" s="226" t="s">
        <v>119</v>
      </c>
      <c r="AD638" s="121">
        <v>954</v>
      </c>
      <c r="AE638" s="130">
        <v>643</v>
      </c>
      <c r="AF638" s="130">
        <v>51305960</v>
      </c>
      <c r="AG638" s="131">
        <f t="shared" si="649"/>
        <v>0.17876007784264664</v>
      </c>
      <c r="AH638" s="131">
        <f t="shared" si="603"/>
        <v>0.67400419287211744</v>
      </c>
      <c r="AI638" s="125">
        <f t="shared" si="604"/>
        <v>79791.539657853806</v>
      </c>
      <c r="AJ638" s="536"/>
      <c r="AK638" s="226" t="s">
        <v>119</v>
      </c>
      <c r="AL638" s="121">
        <v>704</v>
      </c>
      <c r="AM638" s="130">
        <v>434</v>
      </c>
      <c r="AN638" s="130">
        <v>40748890</v>
      </c>
      <c r="AO638" s="131">
        <f t="shared" si="650"/>
        <v>0.18642611683848798</v>
      </c>
      <c r="AP638" s="131">
        <f t="shared" si="605"/>
        <v>0.61647727272727271</v>
      </c>
      <c r="AQ638" s="125">
        <f t="shared" si="606"/>
        <v>93891.451612903227</v>
      </c>
      <c r="AR638" s="536"/>
      <c r="AS638" s="226" t="s">
        <v>119</v>
      </c>
      <c r="AT638" s="121">
        <v>299</v>
      </c>
      <c r="AU638" s="130">
        <v>190</v>
      </c>
      <c r="AV638" s="130">
        <v>18770770</v>
      </c>
      <c r="AW638" s="131">
        <f t="shared" si="651"/>
        <v>0.15347334410339256</v>
      </c>
      <c r="AX638" s="131">
        <f t="shared" si="607"/>
        <v>0.63545150501672243</v>
      </c>
      <c r="AY638" s="130">
        <f t="shared" si="608"/>
        <v>98793.526315789481</v>
      </c>
      <c r="AZ638" s="536"/>
      <c r="BA638" s="226" t="s">
        <v>119</v>
      </c>
      <c r="BB638" s="121">
        <v>87</v>
      </c>
      <c r="BC638" s="130">
        <v>46</v>
      </c>
      <c r="BD638" s="130">
        <v>4605520</v>
      </c>
      <c r="BE638" s="131">
        <f t="shared" si="652"/>
        <v>9.1269841269841265E-2</v>
      </c>
      <c r="BF638" s="131">
        <f t="shared" si="609"/>
        <v>0.52873563218390807</v>
      </c>
      <c r="BG638" s="156">
        <f t="shared" si="610"/>
        <v>100120</v>
      </c>
      <c r="BH638" s="536"/>
      <c r="BI638" s="226" t="s">
        <v>119</v>
      </c>
      <c r="BJ638" s="121">
        <f t="shared" si="611"/>
        <v>2840</v>
      </c>
      <c r="BK638" s="130">
        <f t="shared" si="595"/>
        <v>1823</v>
      </c>
      <c r="BL638" s="130">
        <f t="shared" si="596"/>
        <v>156362430</v>
      </c>
      <c r="BM638" s="131">
        <f t="shared" si="653"/>
        <v>0.15536049088119994</v>
      </c>
      <c r="BN638" s="131">
        <f t="shared" si="612"/>
        <v>0.6419014084507042</v>
      </c>
      <c r="BO638" s="130">
        <f t="shared" si="613"/>
        <v>85772.040592430058</v>
      </c>
      <c r="BP638" s="182"/>
    </row>
    <row r="639" spans="2:68" s="75" customFormat="1">
      <c r="B639" s="546"/>
      <c r="C639" s="549"/>
      <c r="D639" s="536"/>
      <c r="E639" s="226" t="s">
        <v>120</v>
      </c>
      <c r="F639" s="121">
        <v>0</v>
      </c>
      <c r="G639" s="130">
        <v>0</v>
      </c>
      <c r="H639" s="130">
        <v>0</v>
      </c>
      <c r="I639" s="131">
        <f t="shared" si="646"/>
        <v>0</v>
      </c>
      <c r="J639" s="131" t="str">
        <f t="shared" si="597"/>
        <v>-</v>
      </c>
      <c r="K639" s="156" t="str">
        <f t="shared" si="598"/>
        <v>-</v>
      </c>
      <c r="L639" s="536"/>
      <c r="M639" s="226" t="s">
        <v>120</v>
      </c>
      <c r="N639" s="121">
        <v>9</v>
      </c>
      <c r="O639" s="130">
        <v>6</v>
      </c>
      <c r="P639" s="130">
        <v>593730</v>
      </c>
      <c r="Q639" s="131">
        <f t="shared" si="647"/>
        <v>0.14285714285714285</v>
      </c>
      <c r="R639" s="131">
        <f t="shared" si="599"/>
        <v>0.66666666666666663</v>
      </c>
      <c r="S639" s="125">
        <f t="shared" si="600"/>
        <v>98955</v>
      </c>
      <c r="T639" s="536"/>
      <c r="U639" s="226" t="s">
        <v>120</v>
      </c>
      <c r="V639" s="121">
        <v>403</v>
      </c>
      <c r="W639" s="130">
        <v>258</v>
      </c>
      <c r="X639" s="130">
        <v>21359920</v>
      </c>
      <c r="Y639" s="131">
        <f t="shared" si="648"/>
        <v>6.4147190452511188E-2</v>
      </c>
      <c r="Z639" s="131">
        <f t="shared" si="601"/>
        <v>0.64019851116625315</v>
      </c>
      <c r="AA639" s="130">
        <f t="shared" si="602"/>
        <v>82790.387596899222</v>
      </c>
      <c r="AB639" s="536"/>
      <c r="AC639" s="226" t="s">
        <v>120</v>
      </c>
      <c r="AD639" s="121">
        <v>489</v>
      </c>
      <c r="AE639" s="130">
        <v>324</v>
      </c>
      <c r="AF639" s="130">
        <v>24346320</v>
      </c>
      <c r="AG639" s="131">
        <f t="shared" si="649"/>
        <v>9.0075062552126772E-2</v>
      </c>
      <c r="AH639" s="131">
        <f t="shared" si="603"/>
        <v>0.66257668711656437</v>
      </c>
      <c r="AI639" s="125">
        <f t="shared" si="604"/>
        <v>75142.962962962964</v>
      </c>
      <c r="AJ639" s="536"/>
      <c r="AK639" s="226" t="s">
        <v>120</v>
      </c>
      <c r="AL639" s="121">
        <v>266</v>
      </c>
      <c r="AM639" s="130">
        <v>161</v>
      </c>
      <c r="AN639" s="130">
        <v>13444240</v>
      </c>
      <c r="AO639" s="131">
        <f t="shared" si="650"/>
        <v>6.9158075601374575E-2</v>
      </c>
      <c r="AP639" s="131">
        <f t="shared" si="605"/>
        <v>0.60526315789473684</v>
      </c>
      <c r="AQ639" s="125">
        <f t="shared" si="606"/>
        <v>83504.596273291929</v>
      </c>
      <c r="AR639" s="536"/>
      <c r="AS639" s="226" t="s">
        <v>120</v>
      </c>
      <c r="AT639" s="121">
        <v>99</v>
      </c>
      <c r="AU639" s="130">
        <v>62</v>
      </c>
      <c r="AV639" s="130">
        <v>4507970</v>
      </c>
      <c r="AW639" s="131">
        <f t="shared" si="651"/>
        <v>5.0080775444264945E-2</v>
      </c>
      <c r="AX639" s="131">
        <f t="shared" si="607"/>
        <v>0.6262626262626263</v>
      </c>
      <c r="AY639" s="130">
        <f t="shared" si="608"/>
        <v>72709.193548387091</v>
      </c>
      <c r="AZ639" s="536"/>
      <c r="BA639" s="226" t="s">
        <v>120</v>
      </c>
      <c r="BB639" s="121">
        <v>24</v>
      </c>
      <c r="BC639" s="130">
        <v>15</v>
      </c>
      <c r="BD639" s="130">
        <v>1688200</v>
      </c>
      <c r="BE639" s="131">
        <f t="shared" si="652"/>
        <v>2.976190476190476E-2</v>
      </c>
      <c r="BF639" s="131">
        <f t="shared" si="609"/>
        <v>0.625</v>
      </c>
      <c r="BG639" s="156">
        <f t="shared" si="610"/>
        <v>112546.66666666667</v>
      </c>
      <c r="BH639" s="536"/>
      <c r="BI639" s="226" t="s">
        <v>120</v>
      </c>
      <c r="BJ639" s="121">
        <f t="shared" si="611"/>
        <v>1290</v>
      </c>
      <c r="BK639" s="130">
        <f t="shared" si="595"/>
        <v>826</v>
      </c>
      <c r="BL639" s="130">
        <f t="shared" si="596"/>
        <v>65940380</v>
      </c>
      <c r="BM639" s="131">
        <f t="shared" si="653"/>
        <v>7.0393727629111988E-2</v>
      </c>
      <c r="BN639" s="131">
        <f t="shared" si="612"/>
        <v>0.64031007751937985</v>
      </c>
      <c r="BO639" s="130">
        <f t="shared" si="613"/>
        <v>79830.968523002419</v>
      </c>
      <c r="BP639" s="182"/>
    </row>
    <row r="640" spans="2:68" s="75" customFormat="1">
      <c r="B640" s="546"/>
      <c r="C640" s="549"/>
      <c r="D640" s="536"/>
      <c r="E640" s="226" t="s">
        <v>121</v>
      </c>
      <c r="F640" s="121">
        <v>0</v>
      </c>
      <c r="G640" s="130">
        <v>0</v>
      </c>
      <c r="H640" s="130">
        <v>0</v>
      </c>
      <c r="I640" s="131">
        <f t="shared" si="646"/>
        <v>0</v>
      </c>
      <c r="J640" s="131" t="str">
        <f t="shared" si="597"/>
        <v>-</v>
      </c>
      <c r="K640" s="156" t="str">
        <f t="shared" si="598"/>
        <v>-</v>
      </c>
      <c r="L640" s="536"/>
      <c r="M640" s="226" t="s">
        <v>121</v>
      </c>
      <c r="N640" s="121">
        <v>11</v>
      </c>
      <c r="O640" s="130">
        <v>8</v>
      </c>
      <c r="P640" s="130">
        <v>666930</v>
      </c>
      <c r="Q640" s="131">
        <f t="shared" si="647"/>
        <v>0.19047619047619047</v>
      </c>
      <c r="R640" s="131">
        <f t="shared" si="599"/>
        <v>0.72727272727272729</v>
      </c>
      <c r="S640" s="125">
        <f t="shared" si="600"/>
        <v>83366.25</v>
      </c>
      <c r="T640" s="536"/>
      <c r="U640" s="226" t="s">
        <v>121</v>
      </c>
      <c r="V640" s="121">
        <v>401</v>
      </c>
      <c r="W640" s="130">
        <v>228</v>
      </c>
      <c r="X640" s="130">
        <v>15719890</v>
      </c>
      <c r="Y640" s="131">
        <f t="shared" si="648"/>
        <v>5.6688214818498263E-2</v>
      </c>
      <c r="Z640" s="131">
        <f t="shared" si="601"/>
        <v>0.5685785536159601</v>
      </c>
      <c r="AA640" s="130">
        <f t="shared" si="602"/>
        <v>68946.885964912275</v>
      </c>
      <c r="AB640" s="536"/>
      <c r="AC640" s="226" t="s">
        <v>121</v>
      </c>
      <c r="AD640" s="121">
        <v>442</v>
      </c>
      <c r="AE640" s="130">
        <v>262</v>
      </c>
      <c r="AF640" s="130">
        <v>24064670</v>
      </c>
      <c r="AG640" s="131">
        <f t="shared" si="649"/>
        <v>7.2838476508201272E-2</v>
      </c>
      <c r="AH640" s="131">
        <f t="shared" si="603"/>
        <v>0.59276018099547512</v>
      </c>
      <c r="AI640" s="125">
        <f t="shared" si="604"/>
        <v>91849.885496183211</v>
      </c>
      <c r="AJ640" s="536"/>
      <c r="AK640" s="226" t="s">
        <v>121</v>
      </c>
      <c r="AL640" s="121">
        <v>316</v>
      </c>
      <c r="AM640" s="130">
        <v>188</v>
      </c>
      <c r="AN640" s="130">
        <v>15162550</v>
      </c>
      <c r="AO640" s="131">
        <f t="shared" si="650"/>
        <v>8.0756013745704472E-2</v>
      </c>
      <c r="AP640" s="131">
        <f t="shared" si="605"/>
        <v>0.59493670886075944</v>
      </c>
      <c r="AQ640" s="125">
        <f t="shared" si="606"/>
        <v>80651.861702127659</v>
      </c>
      <c r="AR640" s="536"/>
      <c r="AS640" s="226" t="s">
        <v>121</v>
      </c>
      <c r="AT640" s="121">
        <v>165</v>
      </c>
      <c r="AU640" s="130">
        <v>104</v>
      </c>
      <c r="AV640" s="130">
        <v>9380960</v>
      </c>
      <c r="AW640" s="131">
        <f t="shared" si="651"/>
        <v>8.4006462035541199E-2</v>
      </c>
      <c r="AX640" s="131">
        <f t="shared" si="607"/>
        <v>0.63030303030303025</v>
      </c>
      <c r="AY640" s="130">
        <f t="shared" si="608"/>
        <v>90201.538461538468</v>
      </c>
      <c r="AZ640" s="536"/>
      <c r="BA640" s="226" t="s">
        <v>121</v>
      </c>
      <c r="BB640" s="121">
        <v>46</v>
      </c>
      <c r="BC640" s="130">
        <v>16</v>
      </c>
      <c r="BD640" s="130">
        <v>1126760</v>
      </c>
      <c r="BE640" s="131">
        <f t="shared" si="652"/>
        <v>3.1746031746031744E-2</v>
      </c>
      <c r="BF640" s="131">
        <f t="shared" si="609"/>
        <v>0.34782608695652173</v>
      </c>
      <c r="BG640" s="156">
        <f t="shared" si="610"/>
        <v>70422.5</v>
      </c>
      <c r="BH640" s="536"/>
      <c r="BI640" s="226" t="s">
        <v>121</v>
      </c>
      <c r="BJ640" s="121">
        <f t="shared" si="611"/>
        <v>1381</v>
      </c>
      <c r="BK640" s="130">
        <f t="shared" si="595"/>
        <v>806</v>
      </c>
      <c r="BL640" s="130">
        <f t="shared" si="596"/>
        <v>66121760</v>
      </c>
      <c r="BM640" s="131">
        <f t="shared" si="653"/>
        <v>6.8689279018237598E-2</v>
      </c>
      <c r="BN640" s="131">
        <f t="shared" si="612"/>
        <v>0.58363504706734248</v>
      </c>
      <c r="BO640" s="130">
        <f t="shared" si="613"/>
        <v>82036.923076923078</v>
      </c>
      <c r="BP640" s="182"/>
    </row>
    <row r="641" spans="2:68" s="75" customFormat="1">
      <c r="B641" s="546"/>
      <c r="C641" s="549"/>
      <c r="D641" s="536"/>
      <c r="E641" s="226" t="s">
        <v>122</v>
      </c>
      <c r="F641" s="121">
        <v>0</v>
      </c>
      <c r="G641" s="130">
        <v>0</v>
      </c>
      <c r="H641" s="130">
        <v>0</v>
      </c>
      <c r="I641" s="131">
        <f t="shared" si="646"/>
        <v>0</v>
      </c>
      <c r="J641" s="131" t="str">
        <f t="shared" si="597"/>
        <v>-</v>
      </c>
      <c r="K641" s="156" t="str">
        <f t="shared" si="598"/>
        <v>-</v>
      </c>
      <c r="L641" s="536"/>
      <c r="M641" s="226" t="s">
        <v>122</v>
      </c>
      <c r="N641" s="121">
        <v>1</v>
      </c>
      <c r="O641" s="130">
        <v>0</v>
      </c>
      <c r="P641" s="130">
        <v>0</v>
      </c>
      <c r="Q641" s="131">
        <f t="shared" si="647"/>
        <v>0</v>
      </c>
      <c r="R641" s="131">
        <f t="shared" si="599"/>
        <v>0</v>
      </c>
      <c r="S641" s="125" t="str">
        <f t="shared" si="600"/>
        <v>-</v>
      </c>
      <c r="T641" s="536"/>
      <c r="U641" s="226" t="s">
        <v>122</v>
      </c>
      <c r="V641" s="121">
        <v>208</v>
      </c>
      <c r="W641" s="130">
        <v>125</v>
      </c>
      <c r="X641" s="130">
        <v>8479900</v>
      </c>
      <c r="Y641" s="131">
        <f t="shared" si="648"/>
        <v>3.1079065141720538E-2</v>
      </c>
      <c r="Z641" s="131">
        <f t="shared" si="601"/>
        <v>0.60096153846153844</v>
      </c>
      <c r="AA641" s="130">
        <f t="shared" si="602"/>
        <v>67839.199999999997</v>
      </c>
      <c r="AB641" s="536"/>
      <c r="AC641" s="226" t="s">
        <v>122</v>
      </c>
      <c r="AD641" s="121">
        <v>214</v>
      </c>
      <c r="AE641" s="130">
        <v>151</v>
      </c>
      <c r="AF641" s="130">
        <v>19599430</v>
      </c>
      <c r="AG641" s="131">
        <f t="shared" si="649"/>
        <v>4.197942730052822E-2</v>
      </c>
      <c r="AH641" s="131">
        <f t="shared" si="603"/>
        <v>0.70560747663551404</v>
      </c>
      <c r="AI641" s="125">
        <f t="shared" si="604"/>
        <v>129797.54966887417</v>
      </c>
      <c r="AJ641" s="536"/>
      <c r="AK641" s="226" t="s">
        <v>122</v>
      </c>
      <c r="AL641" s="121">
        <v>196</v>
      </c>
      <c r="AM641" s="130">
        <v>131</v>
      </c>
      <c r="AN641" s="130">
        <v>13269020</v>
      </c>
      <c r="AO641" s="131">
        <f t="shared" si="650"/>
        <v>5.6271477663230242E-2</v>
      </c>
      <c r="AP641" s="131">
        <f t="shared" si="605"/>
        <v>0.66836734693877553</v>
      </c>
      <c r="AQ641" s="125">
        <f t="shared" si="606"/>
        <v>101290.22900763359</v>
      </c>
      <c r="AR641" s="536"/>
      <c r="AS641" s="226" t="s">
        <v>122</v>
      </c>
      <c r="AT641" s="121">
        <v>100</v>
      </c>
      <c r="AU641" s="130">
        <v>70</v>
      </c>
      <c r="AV641" s="130">
        <v>7235980</v>
      </c>
      <c r="AW641" s="131">
        <f t="shared" si="651"/>
        <v>5.6542810985460421E-2</v>
      </c>
      <c r="AX641" s="131">
        <f t="shared" si="607"/>
        <v>0.7</v>
      </c>
      <c r="AY641" s="130">
        <f t="shared" si="608"/>
        <v>103371.14285714286</v>
      </c>
      <c r="AZ641" s="536"/>
      <c r="BA641" s="226" t="s">
        <v>122</v>
      </c>
      <c r="BB641" s="121">
        <v>22</v>
      </c>
      <c r="BC641" s="130">
        <v>16</v>
      </c>
      <c r="BD641" s="130">
        <v>1758550</v>
      </c>
      <c r="BE641" s="131">
        <f t="shared" si="652"/>
        <v>3.1746031746031744E-2</v>
      </c>
      <c r="BF641" s="131">
        <f t="shared" si="609"/>
        <v>0.72727272727272729</v>
      </c>
      <c r="BG641" s="156">
        <f t="shared" si="610"/>
        <v>109909.375</v>
      </c>
      <c r="BH641" s="536"/>
      <c r="BI641" s="226" t="s">
        <v>122</v>
      </c>
      <c r="BJ641" s="121">
        <f t="shared" si="611"/>
        <v>741</v>
      </c>
      <c r="BK641" s="130">
        <f t="shared" si="595"/>
        <v>493</v>
      </c>
      <c r="BL641" s="130">
        <f t="shared" si="596"/>
        <v>50342880</v>
      </c>
      <c r="BM641" s="131">
        <f t="shared" si="653"/>
        <v>4.2014658258053519E-2</v>
      </c>
      <c r="BN641" s="131">
        <f t="shared" si="612"/>
        <v>0.66531713900134948</v>
      </c>
      <c r="BO641" s="130">
        <f t="shared" si="613"/>
        <v>102115.37525354969</v>
      </c>
      <c r="BP641" s="182"/>
    </row>
    <row r="642" spans="2:68" s="75" customFormat="1">
      <c r="B642" s="546"/>
      <c r="C642" s="549"/>
      <c r="D642" s="536"/>
      <c r="E642" s="226" t="s">
        <v>123</v>
      </c>
      <c r="F642" s="121">
        <v>1</v>
      </c>
      <c r="G642" s="130">
        <v>0</v>
      </c>
      <c r="H642" s="130">
        <v>0</v>
      </c>
      <c r="I642" s="131">
        <f t="shared" si="646"/>
        <v>0</v>
      </c>
      <c r="J642" s="131">
        <f t="shared" si="597"/>
        <v>0</v>
      </c>
      <c r="K642" s="156" t="str">
        <f t="shared" si="598"/>
        <v>-</v>
      </c>
      <c r="L642" s="536"/>
      <c r="M642" s="226" t="s">
        <v>123</v>
      </c>
      <c r="N642" s="121">
        <v>21</v>
      </c>
      <c r="O642" s="130">
        <v>17</v>
      </c>
      <c r="P642" s="130">
        <v>1879350</v>
      </c>
      <c r="Q642" s="131">
        <f t="shared" si="647"/>
        <v>0.40476190476190477</v>
      </c>
      <c r="R642" s="131">
        <f t="shared" si="599"/>
        <v>0.80952380952380953</v>
      </c>
      <c r="S642" s="125">
        <f t="shared" si="600"/>
        <v>110550</v>
      </c>
      <c r="T642" s="536"/>
      <c r="U642" s="226" t="s">
        <v>123</v>
      </c>
      <c r="V642" s="121">
        <v>1547</v>
      </c>
      <c r="W642" s="130">
        <v>1005</v>
      </c>
      <c r="X642" s="130">
        <v>70929330</v>
      </c>
      <c r="Y642" s="131">
        <f t="shared" si="648"/>
        <v>0.24987568373943311</v>
      </c>
      <c r="Z642" s="131">
        <f t="shared" si="601"/>
        <v>0.64964447317388496</v>
      </c>
      <c r="AA642" s="130">
        <f t="shared" si="602"/>
        <v>70576.447761194024</v>
      </c>
      <c r="AB642" s="536"/>
      <c r="AC642" s="226" t="s">
        <v>123</v>
      </c>
      <c r="AD642" s="121">
        <v>1590</v>
      </c>
      <c r="AE642" s="130">
        <v>1048</v>
      </c>
      <c r="AF642" s="130">
        <v>85921130</v>
      </c>
      <c r="AG642" s="131">
        <f t="shared" si="649"/>
        <v>0.29135390603280509</v>
      </c>
      <c r="AH642" s="131">
        <f t="shared" si="603"/>
        <v>0.65911949685534588</v>
      </c>
      <c r="AI642" s="125">
        <f t="shared" si="604"/>
        <v>81985.811068702285</v>
      </c>
      <c r="AJ642" s="536"/>
      <c r="AK642" s="226" t="s">
        <v>123</v>
      </c>
      <c r="AL642" s="121">
        <v>864</v>
      </c>
      <c r="AM642" s="130">
        <v>530</v>
      </c>
      <c r="AN642" s="130">
        <v>44493490</v>
      </c>
      <c r="AO642" s="131">
        <f t="shared" si="650"/>
        <v>0.22766323024054982</v>
      </c>
      <c r="AP642" s="131">
        <f t="shared" si="605"/>
        <v>0.61342592592592593</v>
      </c>
      <c r="AQ642" s="125">
        <f t="shared" si="606"/>
        <v>83949.981132075467</v>
      </c>
      <c r="AR642" s="536"/>
      <c r="AS642" s="226" t="s">
        <v>123</v>
      </c>
      <c r="AT642" s="121">
        <v>391</v>
      </c>
      <c r="AU642" s="130">
        <v>251</v>
      </c>
      <c r="AV642" s="130">
        <v>21338880</v>
      </c>
      <c r="AW642" s="131">
        <f t="shared" si="651"/>
        <v>0.20274636510500807</v>
      </c>
      <c r="AX642" s="131">
        <f t="shared" si="607"/>
        <v>0.64194373401534521</v>
      </c>
      <c r="AY642" s="130">
        <f t="shared" si="608"/>
        <v>85015.458167330682</v>
      </c>
      <c r="AZ642" s="536"/>
      <c r="BA642" s="226" t="s">
        <v>123</v>
      </c>
      <c r="BB642" s="121">
        <v>107</v>
      </c>
      <c r="BC642" s="130">
        <v>57</v>
      </c>
      <c r="BD642" s="130">
        <v>4546000</v>
      </c>
      <c r="BE642" s="131">
        <f t="shared" si="652"/>
        <v>0.1130952380952381</v>
      </c>
      <c r="BF642" s="131">
        <f t="shared" si="609"/>
        <v>0.53271028037383172</v>
      </c>
      <c r="BG642" s="156">
        <f t="shared" si="610"/>
        <v>79754.385964912275</v>
      </c>
      <c r="BH642" s="536"/>
      <c r="BI642" s="226" t="s">
        <v>123</v>
      </c>
      <c r="BJ642" s="121">
        <f t="shared" si="611"/>
        <v>4521</v>
      </c>
      <c r="BK642" s="130">
        <f t="shared" si="595"/>
        <v>2908</v>
      </c>
      <c r="BL642" s="130">
        <f t="shared" si="596"/>
        <v>229108180</v>
      </c>
      <c r="BM642" s="131">
        <f t="shared" si="653"/>
        <v>0.24782682802113518</v>
      </c>
      <c r="BN642" s="131">
        <f t="shared" si="612"/>
        <v>0.64322052643220529</v>
      </c>
      <c r="BO642" s="130">
        <f t="shared" si="613"/>
        <v>78785.481430536456</v>
      </c>
      <c r="BP642" s="182"/>
    </row>
    <row r="643" spans="2:68" s="75" customFormat="1">
      <c r="B643" s="546"/>
      <c r="C643" s="549"/>
      <c r="D643" s="536"/>
      <c r="E643" s="226" t="s">
        <v>124</v>
      </c>
      <c r="F643" s="121">
        <v>0</v>
      </c>
      <c r="G643" s="130">
        <v>0</v>
      </c>
      <c r="H643" s="130">
        <v>0</v>
      </c>
      <c r="I643" s="131">
        <f t="shared" si="646"/>
        <v>0</v>
      </c>
      <c r="J643" s="131" t="str">
        <f t="shared" si="597"/>
        <v>-</v>
      </c>
      <c r="K643" s="156" t="str">
        <f t="shared" si="598"/>
        <v>-</v>
      </c>
      <c r="L643" s="536"/>
      <c r="M643" s="226" t="s">
        <v>124</v>
      </c>
      <c r="N643" s="121">
        <v>6</v>
      </c>
      <c r="O643" s="130">
        <v>4</v>
      </c>
      <c r="P643" s="130">
        <v>600230</v>
      </c>
      <c r="Q643" s="131">
        <f t="shared" si="647"/>
        <v>9.5238095238095233E-2</v>
      </c>
      <c r="R643" s="131">
        <f t="shared" si="599"/>
        <v>0.66666666666666663</v>
      </c>
      <c r="S643" s="125">
        <f t="shared" si="600"/>
        <v>150057.5</v>
      </c>
      <c r="T643" s="536"/>
      <c r="U643" s="226" t="s">
        <v>124</v>
      </c>
      <c r="V643" s="121">
        <v>272</v>
      </c>
      <c r="W643" s="130">
        <v>174</v>
      </c>
      <c r="X643" s="130">
        <v>13510920</v>
      </c>
      <c r="Y643" s="131">
        <f t="shared" si="648"/>
        <v>4.3262058677274985E-2</v>
      </c>
      <c r="Z643" s="131">
        <f t="shared" si="601"/>
        <v>0.63970588235294112</v>
      </c>
      <c r="AA643" s="130">
        <f t="shared" si="602"/>
        <v>77648.965517241377</v>
      </c>
      <c r="AB643" s="536"/>
      <c r="AC643" s="226" t="s">
        <v>124</v>
      </c>
      <c r="AD643" s="121">
        <v>376</v>
      </c>
      <c r="AE643" s="130">
        <v>231</v>
      </c>
      <c r="AF643" s="130">
        <v>25036360</v>
      </c>
      <c r="AG643" s="131">
        <f t="shared" si="649"/>
        <v>6.4220183486238536E-2</v>
      </c>
      <c r="AH643" s="131">
        <f t="shared" si="603"/>
        <v>0.61436170212765961</v>
      </c>
      <c r="AI643" s="125">
        <f t="shared" si="604"/>
        <v>108382.51082251083</v>
      </c>
      <c r="AJ643" s="536"/>
      <c r="AK643" s="226" t="s">
        <v>124</v>
      </c>
      <c r="AL643" s="121">
        <v>290</v>
      </c>
      <c r="AM643" s="130">
        <v>180</v>
      </c>
      <c r="AN643" s="130">
        <v>17641870</v>
      </c>
      <c r="AO643" s="131">
        <f t="shared" si="650"/>
        <v>7.7319587628865982E-2</v>
      </c>
      <c r="AP643" s="131">
        <f t="shared" si="605"/>
        <v>0.62068965517241381</v>
      </c>
      <c r="AQ643" s="125">
        <f t="shared" si="606"/>
        <v>98010.388888888891</v>
      </c>
      <c r="AR643" s="536"/>
      <c r="AS643" s="226" t="s">
        <v>124</v>
      </c>
      <c r="AT643" s="121">
        <v>184</v>
      </c>
      <c r="AU643" s="130">
        <v>112</v>
      </c>
      <c r="AV643" s="130">
        <v>9227100</v>
      </c>
      <c r="AW643" s="131">
        <f t="shared" si="651"/>
        <v>9.0468497576736667E-2</v>
      </c>
      <c r="AX643" s="131">
        <f t="shared" si="607"/>
        <v>0.60869565217391308</v>
      </c>
      <c r="AY643" s="130">
        <f t="shared" si="608"/>
        <v>82384.821428571435</v>
      </c>
      <c r="AZ643" s="536"/>
      <c r="BA643" s="226" t="s">
        <v>124</v>
      </c>
      <c r="BB643" s="121">
        <v>82</v>
      </c>
      <c r="BC643" s="130">
        <v>47</v>
      </c>
      <c r="BD643" s="130">
        <v>4144040</v>
      </c>
      <c r="BE643" s="131">
        <f t="shared" si="652"/>
        <v>9.3253968253968256E-2</v>
      </c>
      <c r="BF643" s="131">
        <f t="shared" si="609"/>
        <v>0.57317073170731703</v>
      </c>
      <c r="BG643" s="156">
        <f t="shared" si="610"/>
        <v>88171.063829787236</v>
      </c>
      <c r="BH643" s="536"/>
      <c r="BI643" s="226" t="s">
        <v>124</v>
      </c>
      <c r="BJ643" s="121">
        <f t="shared" si="611"/>
        <v>1210</v>
      </c>
      <c r="BK643" s="130">
        <f t="shared" si="595"/>
        <v>748</v>
      </c>
      <c r="BL643" s="130">
        <f t="shared" si="596"/>
        <v>70160520</v>
      </c>
      <c r="BM643" s="131">
        <f t="shared" si="653"/>
        <v>6.3746378046701899E-2</v>
      </c>
      <c r="BN643" s="131">
        <f t="shared" si="612"/>
        <v>0.61818181818181817</v>
      </c>
      <c r="BO643" s="130">
        <f t="shared" si="613"/>
        <v>93797.486631016043</v>
      </c>
      <c r="BP643" s="182"/>
    </row>
    <row r="644" spans="2:68" s="75" customFormat="1">
      <c r="B644" s="546"/>
      <c r="C644" s="549"/>
      <c r="D644" s="536"/>
      <c r="E644" s="223" t="s">
        <v>117</v>
      </c>
      <c r="F644" s="121">
        <v>0</v>
      </c>
      <c r="G644" s="130">
        <v>0</v>
      </c>
      <c r="H644" s="130">
        <v>0</v>
      </c>
      <c r="I644" s="131">
        <f t="shared" si="646"/>
        <v>0</v>
      </c>
      <c r="J644" s="131" t="str">
        <f t="shared" si="597"/>
        <v>-</v>
      </c>
      <c r="K644" s="156" t="str">
        <f t="shared" si="598"/>
        <v>-</v>
      </c>
      <c r="L644" s="536"/>
      <c r="M644" s="227" t="s">
        <v>117</v>
      </c>
      <c r="N644" s="121">
        <v>4</v>
      </c>
      <c r="O644" s="130">
        <v>3</v>
      </c>
      <c r="P644" s="130">
        <v>410460</v>
      </c>
      <c r="Q644" s="131">
        <f t="shared" si="647"/>
        <v>7.1428571428571425E-2</v>
      </c>
      <c r="R644" s="131">
        <f t="shared" si="599"/>
        <v>0.75</v>
      </c>
      <c r="S644" s="125">
        <f t="shared" si="600"/>
        <v>136820</v>
      </c>
      <c r="T644" s="536"/>
      <c r="U644" s="227" t="s">
        <v>117</v>
      </c>
      <c r="V644" s="121">
        <v>415</v>
      </c>
      <c r="W644" s="130">
        <v>236</v>
      </c>
      <c r="X644" s="130">
        <v>15839750</v>
      </c>
      <c r="Y644" s="131">
        <f t="shared" si="648"/>
        <v>5.8677274987568376E-2</v>
      </c>
      <c r="Z644" s="131">
        <f t="shared" si="601"/>
        <v>0.56867469879518073</v>
      </c>
      <c r="AA644" s="130">
        <f t="shared" si="602"/>
        <v>67117.58474576271</v>
      </c>
      <c r="AB644" s="536"/>
      <c r="AC644" s="227" t="s">
        <v>117</v>
      </c>
      <c r="AD644" s="121">
        <v>218</v>
      </c>
      <c r="AE644" s="130">
        <v>129</v>
      </c>
      <c r="AF644" s="130">
        <v>9611850</v>
      </c>
      <c r="AG644" s="131">
        <f t="shared" si="649"/>
        <v>3.5863219349457881E-2</v>
      </c>
      <c r="AH644" s="131">
        <f t="shared" si="603"/>
        <v>0.59174311926605505</v>
      </c>
      <c r="AI644" s="125">
        <f t="shared" si="604"/>
        <v>74510.465116279069</v>
      </c>
      <c r="AJ644" s="536"/>
      <c r="AK644" s="227" t="s">
        <v>117</v>
      </c>
      <c r="AL644" s="121">
        <v>122</v>
      </c>
      <c r="AM644" s="130">
        <v>64</v>
      </c>
      <c r="AN644" s="130">
        <v>5592220</v>
      </c>
      <c r="AO644" s="131">
        <f t="shared" si="650"/>
        <v>2.7491408934707903E-2</v>
      </c>
      <c r="AP644" s="131">
        <f t="shared" si="605"/>
        <v>0.52459016393442626</v>
      </c>
      <c r="AQ644" s="125">
        <f t="shared" si="606"/>
        <v>87378.4375</v>
      </c>
      <c r="AR644" s="536"/>
      <c r="AS644" s="227" t="s">
        <v>117</v>
      </c>
      <c r="AT644" s="121">
        <v>56</v>
      </c>
      <c r="AU644" s="130">
        <v>30</v>
      </c>
      <c r="AV644" s="130">
        <v>3627260</v>
      </c>
      <c r="AW644" s="131">
        <f t="shared" si="651"/>
        <v>2.4232633279483037E-2</v>
      </c>
      <c r="AX644" s="131">
        <f t="shared" si="607"/>
        <v>0.5357142857142857</v>
      </c>
      <c r="AY644" s="130">
        <f t="shared" si="608"/>
        <v>120908.66666666667</v>
      </c>
      <c r="AZ644" s="536"/>
      <c r="BA644" s="227" t="s">
        <v>117</v>
      </c>
      <c r="BB644" s="121">
        <v>35</v>
      </c>
      <c r="BC644" s="130">
        <v>14</v>
      </c>
      <c r="BD644" s="130">
        <v>1581930</v>
      </c>
      <c r="BE644" s="131">
        <f t="shared" si="652"/>
        <v>2.7777777777777776E-2</v>
      </c>
      <c r="BF644" s="131">
        <f t="shared" si="609"/>
        <v>0.4</v>
      </c>
      <c r="BG644" s="156">
        <f t="shared" si="610"/>
        <v>112995</v>
      </c>
      <c r="BH644" s="536"/>
      <c r="BI644" s="227" t="s">
        <v>117</v>
      </c>
      <c r="BJ644" s="121">
        <f t="shared" si="611"/>
        <v>850</v>
      </c>
      <c r="BK644" s="130">
        <f t="shared" si="595"/>
        <v>476</v>
      </c>
      <c r="BL644" s="130">
        <f t="shared" si="596"/>
        <v>36663470</v>
      </c>
      <c r="BM644" s="131">
        <f t="shared" si="653"/>
        <v>4.0565876938810294E-2</v>
      </c>
      <c r="BN644" s="131">
        <f t="shared" si="612"/>
        <v>0.56000000000000005</v>
      </c>
      <c r="BO644" s="130">
        <f t="shared" si="613"/>
        <v>77024.096638655465</v>
      </c>
      <c r="BP644" s="182"/>
    </row>
    <row r="645" spans="2:68" s="75" customFormat="1">
      <c r="B645" s="546">
        <v>59</v>
      </c>
      <c r="C645" s="548" t="s">
        <v>20</v>
      </c>
      <c r="D645" s="540">
        <f>BS66</f>
        <v>44</v>
      </c>
      <c r="E645" s="224" t="s">
        <v>104</v>
      </c>
      <c r="F645" s="120">
        <v>19</v>
      </c>
      <c r="G645" s="128">
        <v>11</v>
      </c>
      <c r="H645" s="128">
        <v>1141860</v>
      </c>
      <c r="I645" s="129">
        <f>IFERROR(G645/$D$645,"-")</f>
        <v>0.25</v>
      </c>
      <c r="J645" s="129">
        <f t="shared" si="597"/>
        <v>0.57894736842105265</v>
      </c>
      <c r="K645" s="155">
        <f t="shared" si="598"/>
        <v>103805.45454545454</v>
      </c>
      <c r="L645" s="540">
        <f>BT66</f>
        <v>123</v>
      </c>
      <c r="M645" s="224" t="s">
        <v>104</v>
      </c>
      <c r="N645" s="120">
        <v>81</v>
      </c>
      <c r="O645" s="128">
        <v>52</v>
      </c>
      <c r="P645" s="128">
        <v>4998990</v>
      </c>
      <c r="Q645" s="129">
        <f>IFERROR(O645/$L$645,"-")</f>
        <v>0.42276422764227645</v>
      </c>
      <c r="R645" s="129">
        <f t="shared" si="599"/>
        <v>0.64197530864197527</v>
      </c>
      <c r="S645" s="124">
        <f t="shared" si="600"/>
        <v>96134.423076923078</v>
      </c>
      <c r="T645" s="540">
        <f>BU66</f>
        <v>29861</v>
      </c>
      <c r="U645" s="224" t="s">
        <v>104</v>
      </c>
      <c r="V645" s="120">
        <v>15238</v>
      </c>
      <c r="W645" s="128">
        <v>9456</v>
      </c>
      <c r="X645" s="128">
        <v>718740730</v>
      </c>
      <c r="Y645" s="129">
        <f>IFERROR(W645/$T$645,"-")</f>
        <v>0.31666722480827836</v>
      </c>
      <c r="Z645" s="129">
        <f t="shared" si="601"/>
        <v>0.62055387846174037</v>
      </c>
      <c r="AA645" s="128">
        <f t="shared" si="602"/>
        <v>76008.96044839255</v>
      </c>
      <c r="AB645" s="540">
        <f>BV66</f>
        <v>26394</v>
      </c>
      <c r="AC645" s="224" t="s">
        <v>104</v>
      </c>
      <c r="AD645" s="120">
        <v>15114</v>
      </c>
      <c r="AE645" s="128">
        <v>9661</v>
      </c>
      <c r="AF645" s="128">
        <v>792854090</v>
      </c>
      <c r="AG645" s="129">
        <f>IFERROR(AE645/$AB$645,"-")</f>
        <v>0.36603015836932634</v>
      </c>
      <c r="AH645" s="129">
        <f t="shared" si="603"/>
        <v>0.63920868069339687</v>
      </c>
      <c r="AI645" s="124">
        <f t="shared" si="604"/>
        <v>82067.497153503777</v>
      </c>
      <c r="AJ645" s="540">
        <f>BW66</f>
        <v>16785</v>
      </c>
      <c r="AK645" s="224" t="s">
        <v>104</v>
      </c>
      <c r="AL645" s="120">
        <v>9571</v>
      </c>
      <c r="AM645" s="128">
        <v>5654</v>
      </c>
      <c r="AN645" s="128">
        <v>481410610</v>
      </c>
      <c r="AO645" s="129">
        <f>IFERROR(AM645/$AJ$645,"-")</f>
        <v>0.33684837652666072</v>
      </c>
      <c r="AP645" s="129">
        <f t="shared" si="605"/>
        <v>0.59074286908369034</v>
      </c>
      <c r="AQ645" s="124">
        <f t="shared" si="606"/>
        <v>85145.137955429789</v>
      </c>
      <c r="AR645" s="540">
        <f>BX66</f>
        <v>7601</v>
      </c>
      <c r="AS645" s="224" t="s">
        <v>104</v>
      </c>
      <c r="AT645" s="120">
        <v>3858</v>
      </c>
      <c r="AU645" s="128">
        <v>2094</v>
      </c>
      <c r="AV645" s="128">
        <v>190532420</v>
      </c>
      <c r="AW645" s="129">
        <f>IFERROR(AU645/$AR$645,"-")</f>
        <v>0.2754900670964347</v>
      </c>
      <c r="AX645" s="129">
        <f t="shared" si="607"/>
        <v>0.5427682737169518</v>
      </c>
      <c r="AY645" s="128">
        <f t="shared" si="608"/>
        <v>90989.694364851952</v>
      </c>
      <c r="AZ645" s="540">
        <f>BY66</f>
        <v>2806</v>
      </c>
      <c r="BA645" s="224" t="s">
        <v>104</v>
      </c>
      <c r="BB645" s="120">
        <v>1082</v>
      </c>
      <c r="BC645" s="128">
        <v>520</v>
      </c>
      <c r="BD645" s="128">
        <v>53841410</v>
      </c>
      <c r="BE645" s="129">
        <f>IFERROR(BC645/$AZ$645,"-")</f>
        <v>0.18531717747683535</v>
      </c>
      <c r="BF645" s="129">
        <f t="shared" si="609"/>
        <v>0.48059149722735672</v>
      </c>
      <c r="BG645" s="155">
        <f t="shared" si="610"/>
        <v>103541.17307692308</v>
      </c>
      <c r="BH645" s="540">
        <f>BZ66</f>
        <v>83614</v>
      </c>
      <c r="BI645" s="224" t="s">
        <v>104</v>
      </c>
      <c r="BJ645" s="120">
        <f t="shared" si="611"/>
        <v>44963</v>
      </c>
      <c r="BK645" s="128">
        <f t="shared" si="595"/>
        <v>27448</v>
      </c>
      <c r="BL645" s="128">
        <f t="shared" si="596"/>
        <v>2243520110</v>
      </c>
      <c r="BM645" s="129">
        <f>IFERROR(BK645/$BH$645,"-")</f>
        <v>0.32827038534216757</v>
      </c>
      <c r="BN645" s="129">
        <f t="shared" si="612"/>
        <v>0.61045748726730864</v>
      </c>
      <c r="BO645" s="128">
        <f t="shared" si="613"/>
        <v>81737.106893034099</v>
      </c>
      <c r="BP645" s="182"/>
    </row>
    <row r="646" spans="2:68" s="75" customFormat="1">
      <c r="B646" s="546"/>
      <c r="C646" s="549"/>
      <c r="D646" s="536"/>
      <c r="E646" s="225" t="s">
        <v>136</v>
      </c>
      <c r="F646" s="121">
        <v>17</v>
      </c>
      <c r="G646" s="130">
        <v>10</v>
      </c>
      <c r="H646" s="130">
        <v>994570</v>
      </c>
      <c r="I646" s="131">
        <f t="shared" ref="I646:I655" si="654">IFERROR(G646/$D$645,"-")</f>
        <v>0.22727272727272727</v>
      </c>
      <c r="J646" s="131">
        <f t="shared" si="597"/>
        <v>0.58823529411764708</v>
      </c>
      <c r="K646" s="156">
        <f t="shared" si="598"/>
        <v>99457</v>
      </c>
      <c r="L646" s="536"/>
      <c r="M646" s="225" t="s">
        <v>136</v>
      </c>
      <c r="N646" s="121">
        <v>57</v>
      </c>
      <c r="O646" s="130">
        <v>40</v>
      </c>
      <c r="P646" s="130">
        <v>3432000</v>
      </c>
      <c r="Q646" s="131">
        <f t="shared" ref="Q646:Q655" si="655">IFERROR(O646/$L$645,"-")</f>
        <v>0.32520325203252032</v>
      </c>
      <c r="R646" s="131">
        <f t="shared" si="599"/>
        <v>0.70175438596491224</v>
      </c>
      <c r="S646" s="125">
        <f t="shared" si="600"/>
        <v>85800</v>
      </c>
      <c r="T646" s="536"/>
      <c r="U646" s="225" t="s">
        <v>136</v>
      </c>
      <c r="V646" s="121">
        <v>13236</v>
      </c>
      <c r="W646" s="130">
        <v>8395</v>
      </c>
      <c r="X646" s="130">
        <v>604999440</v>
      </c>
      <c r="Y646" s="131">
        <f t="shared" ref="Y646:Y655" si="656">IFERROR(W646/$T$645,"-")</f>
        <v>0.28113592980811092</v>
      </c>
      <c r="Z646" s="131">
        <f t="shared" si="601"/>
        <v>0.63425506195225145</v>
      </c>
      <c r="AA646" s="130">
        <f t="shared" si="602"/>
        <v>72066.639666468138</v>
      </c>
      <c r="AB646" s="536"/>
      <c r="AC646" s="225" t="s">
        <v>136</v>
      </c>
      <c r="AD646" s="121">
        <v>11752</v>
      </c>
      <c r="AE646" s="130">
        <v>7609</v>
      </c>
      <c r="AF646" s="130">
        <v>603402940</v>
      </c>
      <c r="AG646" s="131">
        <f t="shared" ref="AG646:AG655" si="657">IFERROR(AE646/$AB$645,"-")</f>
        <v>0.28828521633704629</v>
      </c>
      <c r="AH646" s="131">
        <f t="shared" si="603"/>
        <v>0.6474642614023145</v>
      </c>
      <c r="AI646" s="125">
        <f t="shared" si="604"/>
        <v>79301.214351425937</v>
      </c>
      <c r="AJ646" s="536"/>
      <c r="AK646" s="225" t="s">
        <v>136</v>
      </c>
      <c r="AL646" s="121">
        <v>6786</v>
      </c>
      <c r="AM646" s="130">
        <v>4087</v>
      </c>
      <c r="AN646" s="130">
        <v>349318850</v>
      </c>
      <c r="AO646" s="131">
        <f t="shared" ref="AO646:AO655" si="658">IFERROR(AM646/$AJ$645,"-")</f>
        <v>0.24349121239201668</v>
      </c>
      <c r="AP646" s="131">
        <f t="shared" si="605"/>
        <v>0.6022693781314471</v>
      </c>
      <c r="AQ646" s="125">
        <f t="shared" si="606"/>
        <v>85470.724247614387</v>
      </c>
      <c r="AR646" s="536"/>
      <c r="AS646" s="225" t="s">
        <v>136</v>
      </c>
      <c r="AT646" s="121">
        <v>2416</v>
      </c>
      <c r="AU646" s="130">
        <v>1292</v>
      </c>
      <c r="AV646" s="130">
        <v>112613780</v>
      </c>
      <c r="AW646" s="131">
        <f t="shared" ref="AW646:AW655" si="659">IFERROR(AU646/$AR$645,"-")</f>
        <v>0.16997763452177345</v>
      </c>
      <c r="AX646" s="131">
        <f t="shared" si="607"/>
        <v>0.53476821192052981</v>
      </c>
      <c r="AY646" s="130">
        <f t="shared" si="608"/>
        <v>87162.368421052626</v>
      </c>
      <c r="AZ646" s="536"/>
      <c r="BA646" s="225" t="s">
        <v>136</v>
      </c>
      <c r="BB646" s="121">
        <v>528</v>
      </c>
      <c r="BC646" s="130">
        <v>253</v>
      </c>
      <c r="BD646" s="130">
        <v>27243170</v>
      </c>
      <c r="BE646" s="131">
        <f t="shared" ref="BE646:BE655" si="660">IFERROR(BC646/$AZ$645,"-")</f>
        <v>9.0163934426229511E-2</v>
      </c>
      <c r="BF646" s="131">
        <f t="shared" si="609"/>
        <v>0.47916666666666669</v>
      </c>
      <c r="BG646" s="156">
        <f t="shared" si="610"/>
        <v>107680.5138339921</v>
      </c>
      <c r="BH646" s="536"/>
      <c r="BI646" s="225" t="s">
        <v>136</v>
      </c>
      <c r="BJ646" s="121">
        <f t="shared" si="611"/>
        <v>34792</v>
      </c>
      <c r="BK646" s="130">
        <f t="shared" si="595"/>
        <v>21686</v>
      </c>
      <c r="BL646" s="130">
        <f t="shared" si="596"/>
        <v>1702004750</v>
      </c>
      <c r="BM646" s="131">
        <f t="shared" ref="BM646:BM655" si="661">IFERROR(BK646/$BH$645,"-")</f>
        <v>0.25935848063721384</v>
      </c>
      <c r="BN646" s="131">
        <f t="shared" si="612"/>
        <v>0.62330420786387675</v>
      </c>
      <c r="BO646" s="130">
        <f t="shared" si="613"/>
        <v>78484.033477819787</v>
      </c>
      <c r="BP646" s="182"/>
    </row>
    <row r="647" spans="2:68" s="75" customFormat="1">
      <c r="B647" s="546"/>
      <c r="C647" s="549"/>
      <c r="D647" s="536"/>
      <c r="E647" s="226" t="s">
        <v>103</v>
      </c>
      <c r="F647" s="121">
        <v>28</v>
      </c>
      <c r="G647" s="130">
        <v>17</v>
      </c>
      <c r="H647" s="130">
        <v>2319590</v>
      </c>
      <c r="I647" s="131">
        <f t="shared" si="654"/>
        <v>0.38636363636363635</v>
      </c>
      <c r="J647" s="131">
        <f t="shared" si="597"/>
        <v>0.6071428571428571</v>
      </c>
      <c r="K647" s="156">
        <f t="shared" si="598"/>
        <v>136446.4705882353</v>
      </c>
      <c r="L647" s="536"/>
      <c r="M647" s="226" t="s">
        <v>103</v>
      </c>
      <c r="N647" s="121">
        <v>83</v>
      </c>
      <c r="O647" s="130">
        <v>56</v>
      </c>
      <c r="P647" s="130">
        <v>4829460</v>
      </c>
      <c r="Q647" s="131">
        <f t="shared" si="655"/>
        <v>0.45528455284552843</v>
      </c>
      <c r="R647" s="131">
        <f t="shared" si="599"/>
        <v>0.67469879518072284</v>
      </c>
      <c r="S647" s="125">
        <f t="shared" si="600"/>
        <v>86240.357142857145</v>
      </c>
      <c r="T647" s="536"/>
      <c r="U647" s="226" t="s">
        <v>103</v>
      </c>
      <c r="V647" s="121">
        <v>18229</v>
      </c>
      <c r="W647" s="130">
        <v>11203</v>
      </c>
      <c r="X647" s="130">
        <v>833347360</v>
      </c>
      <c r="Y647" s="131">
        <f t="shared" si="656"/>
        <v>0.3751716285455946</v>
      </c>
      <c r="Z647" s="131">
        <f t="shared" si="601"/>
        <v>0.61457019035602611</v>
      </c>
      <c r="AA647" s="130">
        <f t="shared" si="602"/>
        <v>74386.089440328476</v>
      </c>
      <c r="AB647" s="536"/>
      <c r="AC647" s="226" t="s">
        <v>103</v>
      </c>
      <c r="AD647" s="121">
        <v>18001</v>
      </c>
      <c r="AE647" s="130">
        <v>11346</v>
      </c>
      <c r="AF647" s="130">
        <v>946411670</v>
      </c>
      <c r="AG647" s="131">
        <f t="shared" si="657"/>
        <v>0.42987042509661288</v>
      </c>
      <c r="AH647" s="131">
        <f t="shared" si="603"/>
        <v>0.63029831676018</v>
      </c>
      <c r="AI647" s="125">
        <f t="shared" si="604"/>
        <v>83413.684999118632</v>
      </c>
      <c r="AJ647" s="536"/>
      <c r="AK647" s="226" t="s">
        <v>103</v>
      </c>
      <c r="AL647" s="121">
        <v>11740</v>
      </c>
      <c r="AM647" s="130">
        <v>6837</v>
      </c>
      <c r="AN647" s="130">
        <v>594849340</v>
      </c>
      <c r="AO647" s="131">
        <f t="shared" si="658"/>
        <v>0.40732797140303845</v>
      </c>
      <c r="AP647" s="131">
        <f t="shared" si="605"/>
        <v>0.58236797274275975</v>
      </c>
      <c r="AQ647" s="125">
        <f t="shared" si="606"/>
        <v>87004.437618838667</v>
      </c>
      <c r="AR647" s="536"/>
      <c r="AS647" s="226" t="s">
        <v>103</v>
      </c>
      <c r="AT647" s="121">
        <v>5129</v>
      </c>
      <c r="AU647" s="130">
        <v>2789</v>
      </c>
      <c r="AV647" s="130">
        <v>263427640</v>
      </c>
      <c r="AW647" s="131">
        <f t="shared" si="659"/>
        <v>0.36692540455203265</v>
      </c>
      <c r="AX647" s="131">
        <f t="shared" si="607"/>
        <v>0.5437707155390914</v>
      </c>
      <c r="AY647" s="130">
        <f t="shared" si="608"/>
        <v>94452.362854069564</v>
      </c>
      <c r="AZ647" s="536"/>
      <c r="BA647" s="226" t="s">
        <v>103</v>
      </c>
      <c r="BB647" s="121">
        <v>1583</v>
      </c>
      <c r="BC647" s="130">
        <v>753</v>
      </c>
      <c r="BD647" s="130">
        <v>78763810</v>
      </c>
      <c r="BE647" s="131">
        <f t="shared" si="660"/>
        <v>0.2683535281539558</v>
      </c>
      <c r="BF647" s="131">
        <f t="shared" si="609"/>
        <v>0.47567909033480732</v>
      </c>
      <c r="BG647" s="156">
        <f t="shared" si="610"/>
        <v>104600.01328021249</v>
      </c>
      <c r="BH647" s="536"/>
      <c r="BI647" s="226" t="s">
        <v>103</v>
      </c>
      <c r="BJ647" s="121">
        <f t="shared" si="611"/>
        <v>54793</v>
      </c>
      <c r="BK647" s="130">
        <f t="shared" ref="BK647:BK710" si="662">SUM(G647,O647,W647,AE647,AM647,AU647,BC647)</f>
        <v>33001</v>
      </c>
      <c r="BL647" s="130">
        <f t="shared" ref="BL647:BL710" si="663">SUM(H647,P647,X647,AF647,AN647,AV647,BD647)</f>
        <v>2723948870</v>
      </c>
      <c r="BM647" s="131">
        <f t="shared" si="661"/>
        <v>0.39468270863730953</v>
      </c>
      <c r="BN647" s="131">
        <f t="shared" si="612"/>
        <v>0.60228496340773452</v>
      </c>
      <c r="BO647" s="130">
        <f t="shared" si="613"/>
        <v>82541.403896851611</v>
      </c>
      <c r="BP647" s="182"/>
    </row>
    <row r="648" spans="2:68" s="75" customFormat="1">
      <c r="B648" s="546"/>
      <c r="C648" s="549"/>
      <c r="D648" s="536"/>
      <c r="E648" s="226" t="s">
        <v>106</v>
      </c>
      <c r="F648" s="121">
        <v>13</v>
      </c>
      <c r="G648" s="130">
        <v>9</v>
      </c>
      <c r="H648" s="130">
        <v>1140730</v>
      </c>
      <c r="I648" s="131">
        <f t="shared" si="654"/>
        <v>0.20454545454545456</v>
      </c>
      <c r="J648" s="131">
        <f t="shared" ref="J648:J711" si="664">IFERROR(G648/F648,"-")</f>
        <v>0.69230769230769229</v>
      </c>
      <c r="K648" s="156">
        <f t="shared" ref="K648:K711" si="665">IFERROR(H648/G648,"-")</f>
        <v>126747.77777777778</v>
      </c>
      <c r="L648" s="536"/>
      <c r="M648" s="226" t="s">
        <v>106</v>
      </c>
      <c r="N648" s="121">
        <v>38</v>
      </c>
      <c r="O648" s="130">
        <v>27</v>
      </c>
      <c r="P648" s="130">
        <v>2229520</v>
      </c>
      <c r="Q648" s="131">
        <f t="shared" si="655"/>
        <v>0.21951219512195122</v>
      </c>
      <c r="R648" s="131">
        <f t="shared" ref="R648:R711" si="666">IFERROR(O648/N648,"-")</f>
        <v>0.71052631578947367</v>
      </c>
      <c r="S648" s="125">
        <f t="shared" ref="S648:S711" si="667">IFERROR(P648/O648,"-")</f>
        <v>82574.814814814818</v>
      </c>
      <c r="T648" s="536"/>
      <c r="U648" s="226" t="s">
        <v>106</v>
      </c>
      <c r="V648" s="121">
        <v>5736</v>
      </c>
      <c r="W648" s="130">
        <v>3619</v>
      </c>
      <c r="X648" s="130">
        <v>276087560</v>
      </c>
      <c r="Y648" s="131">
        <f t="shared" si="656"/>
        <v>0.12119486956230535</v>
      </c>
      <c r="Z648" s="131">
        <f t="shared" ref="Z648:Z711" si="668">IFERROR(W648/V648,"-")</f>
        <v>0.63092747559274753</v>
      </c>
      <c r="AA648" s="130">
        <f t="shared" ref="AA648:AA711" si="669">IFERROR(X648/W648,"-")</f>
        <v>76288.355899419723</v>
      </c>
      <c r="AB648" s="536"/>
      <c r="AC648" s="226" t="s">
        <v>106</v>
      </c>
      <c r="AD648" s="121">
        <v>6679</v>
      </c>
      <c r="AE648" s="130">
        <v>4274</v>
      </c>
      <c r="AF648" s="130">
        <v>359496860</v>
      </c>
      <c r="AG648" s="131">
        <f t="shared" si="657"/>
        <v>0.1619307418352656</v>
      </c>
      <c r="AH648" s="131">
        <f t="shared" ref="AH648:AH711" si="670">IFERROR(AE648/AD648,"-")</f>
        <v>0.6399161551130409</v>
      </c>
      <c r="AI648" s="125">
        <f t="shared" ref="AI648:AI711" si="671">IFERROR(AF648/AE648,"-")</f>
        <v>84112.508189050073</v>
      </c>
      <c r="AJ648" s="536"/>
      <c r="AK648" s="226" t="s">
        <v>106</v>
      </c>
      <c r="AL648" s="121">
        <v>4655</v>
      </c>
      <c r="AM648" s="130">
        <v>2798</v>
      </c>
      <c r="AN648" s="130">
        <v>239355720</v>
      </c>
      <c r="AO648" s="131">
        <f t="shared" si="658"/>
        <v>0.16669645516830503</v>
      </c>
      <c r="AP648" s="131">
        <f t="shared" ref="AP648:AP711" si="672">IFERROR(AM648/AL648,"-")</f>
        <v>0.60107411385606879</v>
      </c>
      <c r="AQ648" s="125">
        <f t="shared" ref="AQ648:AQ711" si="673">IFERROR(AN648/AM648,"-")</f>
        <v>85545.289492494645</v>
      </c>
      <c r="AR648" s="536"/>
      <c r="AS648" s="226" t="s">
        <v>106</v>
      </c>
      <c r="AT648" s="121">
        <v>2136</v>
      </c>
      <c r="AU648" s="130">
        <v>1186</v>
      </c>
      <c r="AV648" s="130">
        <v>110979020</v>
      </c>
      <c r="AW648" s="131">
        <f t="shared" si="659"/>
        <v>0.15603210103933693</v>
      </c>
      <c r="AX648" s="131">
        <f t="shared" ref="AX648:AX711" si="674">IFERROR(AU648/AT648,"-")</f>
        <v>0.55524344569288386</v>
      </c>
      <c r="AY648" s="130">
        <f t="shared" ref="AY648:AY711" si="675">IFERROR(AV648/AU648,"-")</f>
        <v>93574.215851602028</v>
      </c>
      <c r="AZ648" s="536"/>
      <c r="BA648" s="226" t="s">
        <v>106</v>
      </c>
      <c r="BB648" s="121">
        <v>668</v>
      </c>
      <c r="BC648" s="130">
        <v>320</v>
      </c>
      <c r="BD648" s="130">
        <v>34918260</v>
      </c>
      <c r="BE648" s="131">
        <f t="shared" si="660"/>
        <v>0.11404133998574484</v>
      </c>
      <c r="BF648" s="131">
        <f t="shared" ref="BF648:BF711" si="676">IFERROR(BC648/BB648,"-")</f>
        <v>0.47904191616766467</v>
      </c>
      <c r="BG648" s="156">
        <f t="shared" ref="BG648:BG711" si="677">IFERROR(BD648/BC648,"-")</f>
        <v>109119.5625</v>
      </c>
      <c r="BH648" s="536"/>
      <c r="BI648" s="226" t="s">
        <v>106</v>
      </c>
      <c r="BJ648" s="121">
        <f t="shared" ref="BJ648:BJ711" si="678">SUM(F648,N648,V648,AD648,AL648,AT648,BB648)</f>
        <v>19925</v>
      </c>
      <c r="BK648" s="130">
        <f t="shared" si="662"/>
        <v>12233</v>
      </c>
      <c r="BL648" s="130">
        <f t="shared" si="663"/>
        <v>1024207670</v>
      </c>
      <c r="BM648" s="131">
        <f t="shared" si="661"/>
        <v>0.14630325065180472</v>
      </c>
      <c r="BN648" s="131">
        <f t="shared" ref="BN648:BN711" si="679">IFERROR(BK648/BJ648,"-")</f>
        <v>0.61395232120451693</v>
      </c>
      <c r="BO648" s="130">
        <f t="shared" ref="BO648:BO711" si="680">IFERROR(BL648/BK648,"-")</f>
        <v>83724.979154745364</v>
      </c>
      <c r="BP648" s="182"/>
    </row>
    <row r="649" spans="2:68" s="75" customFormat="1">
      <c r="B649" s="546"/>
      <c r="C649" s="549"/>
      <c r="D649" s="536"/>
      <c r="E649" s="226" t="s">
        <v>119</v>
      </c>
      <c r="F649" s="121">
        <v>14</v>
      </c>
      <c r="G649" s="130">
        <v>8</v>
      </c>
      <c r="H649" s="130">
        <v>786970</v>
      </c>
      <c r="I649" s="131">
        <f t="shared" si="654"/>
        <v>0.18181818181818182</v>
      </c>
      <c r="J649" s="131">
        <f t="shared" si="664"/>
        <v>0.5714285714285714</v>
      </c>
      <c r="K649" s="156">
        <f t="shared" si="665"/>
        <v>98371.25</v>
      </c>
      <c r="L649" s="536"/>
      <c r="M649" s="226" t="s">
        <v>119</v>
      </c>
      <c r="N649" s="121">
        <v>39</v>
      </c>
      <c r="O649" s="130">
        <v>26</v>
      </c>
      <c r="P649" s="130">
        <v>2748130</v>
      </c>
      <c r="Q649" s="131">
        <f t="shared" si="655"/>
        <v>0.21138211382113822</v>
      </c>
      <c r="R649" s="131">
        <f t="shared" si="666"/>
        <v>0.66666666666666663</v>
      </c>
      <c r="S649" s="125">
        <f t="shared" si="667"/>
        <v>105697.30769230769</v>
      </c>
      <c r="T649" s="536"/>
      <c r="U649" s="226" t="s">
        <v>119</v>
      </c>
      <c r="V649" s="121">
        <v>5962</v>
      </c>
      <c r="W649" s="130">
        <v>3749</v>
      </c>
      <c r="X649" s="130">
        <v>299466650</v>
      </c>
      <c r="Y649" s="131">
        <f t="shared" si="656"/>
        <v>0.12554837413348516</v>
      </c>
      <c r="Z649" s="131">
        <f t="shared" si="668"/>
        <v>0.62881583361288163</v>
      </c>
      <c r="AA649" s="130">
        <f t="shared" si="669"/>
        <v>79879.074419845289</v>
      </c>
      <c r="AB649" s="536"/>
      <c r="AC649" s="226" t="s">
        <v>119</v>
      </c>
      <c r="AD649" s="121">
        <v>6928</v>
      </c>
      <c r="AE649" s="130">
        <v>4463</v>
      </c>
      <c r="AF649" s="130">
        <v>375027860</v>
      </c>
      <c r="AG649" s="131">
        <f t="shared" si="657"/>
        <v>0.16909146018034402</v>
      </c>
      <c r="AH649" s="131">
        <f t="shared" si="670"/>
        <v>0.64419745958429564</v>
      </c>
      <c r="AI649" s="125">
        <f t="shared" si="671"/>
        <v>84030.441407125254</v>
      </c>
      <c r="AJ649" s="536"/>
      <c r="AK649" s="226" t="s">
        <v>119</v>
      </c>
      <c r="AL649" s="121">
        <v>4895</v>
      </c>
      <c r="AM649" s="130">
        <v>2995</v>
      </c>
      <c r="AN649" s="130">
        <v>273650680</v>
      </c>
      <c r="AO649" s="131">
        <f t="shared" si="658"/>
        <v>0.17843312481382187</v>
      </c>
      <c r="AP649" s="131">
        <f t="shared" si="672"/>
        <v>0.61184882533197138</v>
      </c>
      <c r="AQ649" s="125">
        <f t="shared" si="673"/>
        <v>91369.175292153595</v>
      </c>
      <c r="AR649" s="536"/>
      <c r="AS649" s="226" t="s">
        <v>119</v>
      </c>
      <c r="AT649" s="121">
        <v>2149</v>
      </c>
      <c r="AU649" s="130">
        <v>1212</v>
      </c>
      <c r="AV649" s="130">
        <v>116521440</v>
      </c>
      <c r="AW649" s="131">
        <f t="shared" si="659"/>
        <v>0.15945270359163269</v>
      </c>
      <c r="AX649" s="131">
        <f t="shared" si="674"/>
        <v>0.56398324802233601</v>
      </c>
      <c r="AY649" s="130">
        <f t="shared" si="675"/>
        <v>96139.801980198026</v>
      </c>
      <c r="AZ649" s="536"/>
      <c r="BA649" s="226" t="s">
        <v>119</v>
      </c>
      <c r="BB649" s="121">
        <v>638</v>
      </c>
      <c r="BC649" s="130">
        <v>321</v>
      </c>
      <c r="BD649" s="130">
        <v>32233670</v>
      </c>
      <c r="BE649" s="131">
        <f t="shared" si="660"/>
        <v>0.11439771917320028</v>
      </c>
      <c r="BF649" s="131">
        <f t="shared" si="676"/>
        <v>0.50313479623824453</v>
      </c>
      <c r="BG649" s="156">
        <f t="shared" si="677"/>
        <v>100416.41744548286</v>
      </c>
      <c r="BH649" s="536"/>
      <c r="BI649" s="226" t="s">
        <v>119</v>
      </c>
      <c r="BJ649" s="121">
        <f t="shared" si="678"/>
        <v>20625</v>
      </c>
      <c r="BK649" s="130">
        <f t="shared" si="662"/>
        <v>12774</v>
      </c>
      <c r="BL649" s="130">
        <f t="shared" si="663"/>
        <v>1100435400</v>
      </c>
      <c r="BM649" s="131">
        <f t="shared" si="661"/>
        <v>0.15277345899012126</v>
      </c>
      <c r="BN649" s="131">
        <f t="shared" si="679"/>
        <v>0.61934545454545453</v>
      </c>
      <c r="BO649" s="130">
        <f t="shared" si="680"/>
        <v>86146.500704556136</v>
      </c>
      <c r="BP649" s="182"/>
    </row>
    <row r="650" spans="2:68" s="75" customFormat="1">
      <c r="B650" s="546"/>
      <c r="C650" s="549"/>
      <c r="D650" s="536"/>
      <c r="E650" s="226" t="s">
        <v>120</v>
      </c>
      <c r="F650" s="121">
        <v>7</v>
      </c>
      <c r="G650" s="130">
        <v>4</v>
      </c>
      <c r="H650" s="130">
        <v>741480</v>
      </c>
      <c r="I650" s="131">
        <f t="shared" si="654"/>
        <v>9.0909090909090912E-2</v>
      </c>
      <c r="J650" s="131">
        <f t="shared" si="664"/>
        <v>0.5714285714285714</v>
      </c>
      <c r="K650" s="156">
        <f t="shared" si="665"/>
        <v>185370</v>
      </c>
      <c r="L650" s="536"/>
      <c r="M650" s="226" t="s">
        <v>120</v>
      </c>
      <c r="N650" s="121">
        <v>23</v>
      </c>
      <c r="O650" s="130">
        <v>13</v>
      </c>
      <c r="P650" s="130">
        <v>1591510</v>
      </c>
      <c r="Q650" s="131">
        <f t="shared" si="655"/>
        <v>0.10569105691056911</v>
      </c>
      <c r="R650" s="131">
        <f t="shared" si="666"/>
        <v>0.56521739130434778</v>
      </c>
      <c r="S650" s="125">
        <f t="shared" si="667"/>
        <v>122423.84615384616</v>
      </c>
      <c r="T650" s="536"/>
      <c r="U650" s="226" t="s">
        <v>120</v>
      </c>
      <c r="V650" s="121">
        <v>3146</v>
      </c>
      <c r="W650" s="130">
        <v>2031</v>
      </c>
      <c r="X650" s="130">
        <v>150331590</v>
      </c>
      <c r="Y650" s="131">
        <f t="shared" si="656"/>
        <v>6.8015136800509024E-2</v>
      </c>
      <c r="Z650" s="131">
        <f t="shared" si="668"/>
        <v>0.64558169103623653</v>
      </c>
      <c r="AA650" s="130">
        <f t="shared" si="669"/>
        <v>74018.508124076805</v>
      </c>
      <c r="AB650" s="536"/>
      <c r="AC650" s="226" t="s">
        <v>120</v>
      </c>
      <c r="AD650" s="121">
        <v>3457</v>
      </c>
      <c r="AE650" s="130">
        <v>2305</v>
      </c>
      <c r="AF650" s="130">
        <v>180043320</v>
      </c>
      <c r="AG650" s="131">
        <f t="shared" si="657"/>
        <v>8.7330453891035845E-2</v>
      </c>
      <c r="AH650" s="131">
        <f t="shared" si="670"/>
        <v>0.66676308938385886</v>
      </c>
      <c r="AI650" s="125">
        <f t="shared" si="671"/>
        <v>78109.900216919734</v>
      </c>
      <c r="AJ650" s="536"/>
      <c r="AK650" s="226" t="s">
        <v>120</v>
      </c>
      <c r="AL650" s="121">
        <v>2066</v>
      </c>
      <c r="AM650" s="130">
        <v>1296</v>
      </c>
      <c r="AN650" s="130">
        <v>112991410</v>
      </c>
      <c r="AO650" s="131">
        <f t="shared" si="658"/>
        <v>7.7211796246648798E-2</v>
      </c>
      <c r="AP650" s="131">
        <f t="shared" si="672"/>
        <v>0.62729912875121008</v>
      </c>
      <c r="AQ650" s="125">
        <f t="shared" si="673"/>
        <v>87184.729938271601</v>
      </c>
      <c r="AR650" s="536"/>
      <c r="AS650" s="226" t="s">
        <v>120</v>
      </c>
      <c r="AT650" s="121">
        <v>808</v>
      </c>
      <c r="AU650" s="130">
        <v>472</v>
      </c>
      <c r="AV650" s="130">
        <v>42820240</v>
      </c>
      <c r="AW650" s="131">
        <f t="shared" si="659"/>
        <v>6.2097092487830546E-2</v>
      </c>
      <c r="AX650" s="131">
        <f t="shared" si="674"/>
        <v>0.58415841584158412</v>
      </c>
      <c r="AY650" s="130">
        <f t="shared" si="675"/>
        <v>90720.847457627126</v>
      </c>
      <c r="AZ650" s="536"/>
      <c r="BA650" s="226" t="s">
        <v>120</v>
      </c>
      <c r="BB650" s="121">
        <v>178</v>
      </c>
      <c r="BC650" s="130">
        <v>106</v>
      </c>
      <c r="BD650" s="130">
        <v>10850660</v>
      </c>
      <c r="BE650" s="131">
        <f t="shared" si="660"/>
        <v>3.7776193870277974E-2</v>
      </c>
      <c r="BF650" s="131">
        <f t="shared" si="676"/>
        <v>0.5955056179775281</v>
      </c>
      <c r="BG650" s="156">
        <f t="shared" si="677"/>
        <v>102364.71698113208</v>
      </c>
      <c r="BH650" s="536"/>
      <c r="BI650" s="226" t="s">
        <v>120</v>
      </c>
      <c r="BJ650" s="121">
        <f t="shared" si="678"/>
        <v>9685</v>
      </c>
      <c r="BK650" s="130">
        <f t="shared" si="662"/>
        <v>6227</v>
      </c>
      <c r="BL650" s="130">
        <f t="shared" si="663"/>
        <v>499370210</v>
      </c>
      <c r="BM650" s="131">
        <f t="shared" si="661"/>
        <v>7.4473174348793261E-2</v>
      </c>
      <c r="BN650" s="131">
        <f t="shared" si="679"/>
        <v>0.64295302013422817</v>
      </c>
      <c r="BO650" s="130">
        <f t="shared" si="680"/>
        <v>80194.34880359724</v>
      </c>
      <c r="BP650" s="182"/>
    </row>
    <row r="651" spans="2:68" s="75" customFormat="1">
      <c r="B651" s="546"/>
      <c r="C651" s="549"/>
      <c r="D651" s="536"/>
      <c r="E651" s="226" t="s">
        <v>121</v>
      </c>
      <c r="F651" s="121">
        <v>11</v>
      </c>
      <c r="G651" s="130">
        <v>7</v>
      </c>
      <c r="H651" s="130">
        <v>644680</v>
      </c>
      <c r="I651" s="131">
        <f t="shared" si="654"/>
        <v>0.15909090909090909</v>
      </c>
      <c r="J651" s="131">
        <f t="shared" si="664"/>
        <v>0.63636363636363635</v>
      </c>
      <c r="K651" s="156">
        <f t="shared" si="665"/>
        <v>92097.142857142855</v>
      </c>
      <c r="L651" s="536"/>
      <c r="M651" s="226" t="s">
        <v>121</v>
      </c>
      <c r="N651" s="121">
        <v>22</v>
      </c>
      <c r="O651" s="130">
        <v>15</v>
      </c>
      <c r="P651" s="130">
        <v>1613980</v>
      </c>
      <c r="Q651" s="131">
        <f t="shared" si="655"/>
        <v>0.12195121951219512</v>
      </c>
      <c r="R651" s="131">
        <f t="shared" si="666"/>
        <v>0.68181818181818177</v>
      </c>
      <c r="S651" s="125">
        <f t="shared" si="667"/>
        <v>107598.66666666667</v>
      </c>
      <c r="T651" s="536"/>
      <c r="U651" s="226" t="s">
        <v>121</v>
      </c>
      <c r="V651" s="121">
        <v>2273</v>
      </c>
      <c r="W651" s="130">
        <v>1337</v>
      </c>
      <c r="X651" s="130">
        <v>99313820</v>
      </c>
      <c r="Y651" s="131">
        <f t="shared" si="656"/>
        <v>4.4774120089749174E-2</v>
      </c>
      <c r="Z651" s="131">
        <f t="shared" si="668"/>
        <v>0.58820941487021561</v>
      </c>
      <c r="AA651" s="130">
        <f t="shared" si="669"/>
        <v>74281.091997008232</v>
      </c>
      <c r="AB651" s="536"/>
      <c r="AC651" s="226" t="s">
        <v>121</v>
      </c>
      <c r="AD651" s="121">
        <v>2926</v>
      </c>
      <c r="AE651" s="130">
        <v>1746</v>
      </c>
      <c r="AF651" s="130">
        <v>150664270</v>
      </c>
      <c r="AG651" s="131">
        <f t="shared" si="657"/>
        <v>6.6151398045010232E-2</v>
      </c>
      <c r="AH651" s="131">
        <f t="shared" si="670"/>
        <v>0.59671907040328098</v>
      </c>
      <c r="AI651" s="125">
        <f t="shared" si="671"/>
        <v>86291.105383734248</v>
      </c>
      <c r="AJ651" s="536"/>
      <c r="AK651" s="226" t="s">
        <v>121</v>
      </c>
      <c r="AL651" s="121">
        <v>2380</v>
      </c>
      <c r="AM651" s="130">
        <v>1302</v>
      </c>
      <c r="AN651" s="130">
        <v>105887450</v>
      </c>
      <c r="AO651" s="131">
        <f t="shared" si="658"/>
        <v>7.7569258266309199E-2</v>
      </c>
      <c r="AP651" s="131">
        <f t="shared" si="672"/>
        <v>0.54705882352941182</v>
      </c>
      <c r="AQ651" s="125">
        <f t="shared" si="673"/>
        <v>81326.766513056835</v>
      </c>
      <c r="AR651" s="536"/>
      <c r="AS651" s="226" t="s">
        <v>121</v>
      </c>
      <c r="AT651" s="121">
        <v>1197</v>
      </c>
      <c r="AU651" s="130">
        <v>633</v>
      </c>
      <c r="AV651" s="130">
        <v>62938590</v>
      </c>
      <c r="AW651" s="131">
        <f t="shared" si="659"/>
        <v>8.3278515984738843E-2</v>
      </c>
      <c r="AX651" s="131">
        <f t="shared" si="674"/>
        <v>0.52882205513784464</v>
      </c>
      <c r="AY651" s="130">
        <f t="shared" si="675"/>
        <v>99429.052132701428</v>
      </c>
      <c r="AZ651" s="536"/>
      <c r="BA651" s="226" t="s">
        <v>121</v>
      </c>
      <c r="BB651" s="121">
        <v>398</v>
      </c>
      <c r="BC651" s="130">
        <v>190</v>
      </c>
      <c r="BD651" s="130">
        <v>20645150</v>
      </c>
      <c r="BE651" s="131">
        <f t="shared" si="660"/>
        <v>6.7712045616535987E-2</v>
      </c>
      <c r="BF651" s="131">
        <f t="shared" si="676"/>
        <v>0.47738693467336685</v>
      </c>
      <c r="BG651" s="156">
        <f t="shared" si="677"/>
        <v>108658.68421052632</v>
      </c>
      <c r="BH651" s="536"/>
      <c r="BI651" s="226" t="s">
        <v>121</v>
      </c>
      <c r="BJ651" s="121">
        <f t="shared" si="678"/>
        <v>9207</v>
      </c>
      <c r="BK651" s="130">
        <f t="shared" si="662"/>
        <v>5230</v>
      </c>
      <c r="BL651" s="130">
        <f t="shared" si="663"/>
        <v>441707940</v>
      </c>
      <c r="BM651" s="131">
        <f t="shared" si="661"/>
        <v>6.2549333843614704E-2</v>
      </c>
      <c r="BN651" s="131">
        <f t="shared" si="679"/>
        <v>0.56804605191701962</v>
      </c>
      <c r="BO651" s="130">
        <f t="shared" si="680"/>
        <v>84456.585086042061</v>
      </c>
      <c r="BP651" s="182"/>
    </row>
    <row r="652" spans="2:68" s="75" customFormat="1">
      <c r="B652" s="546"/>
      <c r="C652" s="549"/>
      <c r="D652" s="536"/>
      <c r="E652" s="226" t="s">
        <v>122</v>
      </c>
      <c r="F652" s="121">
        <v>8</v>
      </c>
      <c r="G652" s="130">
        <v>6</v>
      </c>
      <c r="H652" s="130">
        <v>663470</v>
      </c>
      <c r="I652" s="131">
        <f t="shared" si="654"/>
        <v>0.13636363636363635</v>
      </c>
      <c r="J652" s="131">
        <f t="shared" si="664"/>
        <v>0.75</v>
      </c>
      <c r="K652" s="156">
        <f t="shared" si="665"/>
        <v>110578.33333333333</v>
      </c>
      <c r="L652" s="536"/>
      <c r="M652" s="226" t="s">
        <v>122</v>
      </c>
      <c r="N652" s="121">
        <v>11</v>
      </c>
      <c r="O652" s="130">
        <v>5</v>
      </c>
      <c r="P652" s="130">
        <v>768120</v>
      </c>
      <c r="Q652" s="131">
        <f t="shared" si="655"/>
        <v>4.065040650406504E-2</v>
      </c>
      <c r="R652" s="131">
        <f t="shared" si="666"/>
        <v>0.45454545454545453</v>
      </c>
      <c r="S652" s="125">
        <f t="shared" si="667"/>
        <v>153624</v>
      </c>
      <c r="T652" s="536"/>
      <c r="U652" s="226" t="s">
        <v>122</v>
      </c>
      <c r="V652" s="121">
        <v>1375</v>
      </c>
      <c r="W652" s="130">
        <v>902</v>
      </c>
      <c r="X652" s="130">
        <v>66403510</v>
      </c>
      <c r="Y652" s="131">
        <f t="shared" si="656"/>
        <v>3.0206624024647532E-2</v>
      </c>
      <c r="Z652" s="131">
        <f t="shared" si="668"/>
        <v>0.65600000000000003</v>
      </c>
      <c r="AA652" s="130">
        <f t="shared" si="669"/>
        <v>73618.082039911314</v>
      </c>
      <c r="AB652" s="536"/>
      <c r="AC652" s="226" t="s">
        <v>122</v>
      </c>
      <c r="AD652" s="121">
        <v>1599</v>
      </c>
      <c r="AE652" s="130">
        <v>1076</v>
      </c>
      <c r="AF652" s="130">
        <v>102164600</v>
      </c>
      <c r="AG652" s="131">
        <f t="shared" si="657"/>
        <v>4.0766840948700464E-2</v>
      </c>
      <c r="AH652" s="131">
        <f t="shared" si="670"/>
        <v>0.6729205753595997</v>
      </c>
      <c r="AI652" s="125">
        <f t="shared" si="671"/>
        <v>94948.513011152419</v>
      </c>
      <c r="AJ652" s="536"/>
      <c r="AK652" s="226" t="s">
        <v>122</v>
      </c>
      <c r="AL652" s="121">
        <v>1177</v>
      </c>
      <c r="AM652" s="130">
        <v>765</v>
      </c>
      <c r="AN652" s="130">
        <v>68548500</v>
      </c>
      <c r="AO652" s="131">
        <f t="shared" si="658"/>
        <v>4.5576407506702415E-2</v>
      </c>
      <c r="AP652" s="131">
        <f t="shared" si="672"/>
        <v>0.64995751911639765</v>
      </c>
      <c r="AQ652" s="125">
        <f t="shared" si="673"/>
        <v>89605.882352941175</v>
      </c>
      <c r="AR652" s="536"/>
      <c r="AS652" s="226" t="s">
        <v>122</v>
      </c>
      <c r="AT652" s="121">
        <v>509</v>
      </c>
      <c r="AU652" s="130">
        <v>309</v>
      </c>
      <c r="AV652" s="130">
        <v>34021740</v>
      </c>
      <c r="AW652" s="131">
        <f t="shared" si="659"/>
        <v>4.0652545717668728E-2</v>
      </c>
      <c r="AX652" s="131">
        <f t="shared" si="674"/>
        <v>0.60707269155206289</v>
      </c>
      <c r="AY652" s="130">
        <f t="shared" si="675"/>
        <v>110102.71844660194</v>
      </c>
      <c r="AZ652" s="536"/>
      <c r="BA652" s="226" t="s">
        <v>122</v>
      </c>
      <c r="BB652" s="121">
        <v>147</v>
      </c>
      <c r="BC652" s="130">
        <v>80</v>
      </c>
      <c r="BD652" s="130">
        <v>8984460</v>
      </c>
      <c r="BE652" s="131">
        <f t="shared" si="660"/>
        <v>2.851033499643621E-2</v>
      </c>
      <c r="BF652" s="131">
        <f t="shared" si="676"/>
        <v>0.54421768707482998</v>
      </c>
      <c r="BG652" s="156">
        <f t="shared" si="677"/>
        <v>112305.75</v>
      </c>
      <c r="BH652" s="536"/>
      <c r="BI652" s="226" t="s">
        <v>122</v>
      </c>
      <c r="BJ652" s="121">
        <f t="shared" si="678"/>
        <v>4826</v>
      </c>
      <c r="BK652" s="130">
        <f t="shared" si="662"/>
        <v>3143</v>
      </c>
      <c r="BL652" s="130">
        <f t="shared" si="663"/>
        <v>281554400</v>
      </c>
      <c r="BM652" s="131">
        <f t="shared" si="661"/>
        <v>3.7589398904489681E-2</v>
      </c>
      <c r="BN652" s="131">
        <f t="shared" si="679"/>
        <v>0.65126398673849983</v>
      </c>
      <c r="BO652" s="130">
        <f t="shared" si="680"/>
        <v>89581.419026407893</v>
      </c>
      <c r="BP652" s="182"/>
    </row>
    <row r="653" spans="2:68" s="75" customFormat="1">
      <c r="B653" s="546"/>
      <c r="C653" s="549"/>
      <c r="D653" s="536"/>
      <c r="E653" s="226" t="s">
        <v>123</v>
      </c>
      <c r="F653" s="121">
        <v>20</v>
      </c>
      <c r="G653" s="130">
        <v>11</v>
      </c>
      <c r="H653" s="130">
        <v>1654380</v>
      </c>
      <c r="I653" s="131">
        <f t="shared" si="654"/>
        <v>0.25</v>
      </c>
      <c r="J653" s="131">
        <f t="shared" si="664"/>
        <v>0.55000000000000004</v>
      </c>
      <c r="K653" s="156">
        <f t="shared" si="665"/>
        <v>150398.18181818182</v>
      </c>
      <c r="L653" s="536"/>
      <c r="M653" s="226" t="s">
        <v>123</v>
      </c>
      <c r="N653" s="121">
        <v>59</v>
      </c>
      <c r="O653" s="130">
        <v>42</v>
      </c>
      <c r="P653" s="130">
        <v>4118830</v>
      </c>
      <c r="Q653" s="131">
        <f t="shared" si="655"/>
        <v>0.34146341463414637</v>
      </c>
      <c r="R653" s="131">
        <f t="shared" si="666"/>
        <v>0.71186440677966101</v>
      </c>
      <c r="S653" s="125">
        <f t="shared" si="667"/>
        <v>98067.380952380947</v>
      </c>
      <c r="T653" s="536"/>
      <c r="U653" s="226" t="s">
        <v>123</v>
      </c>
      <c r="V653" s="121">
        <v>10975</v>
      </c>
      <c r="W653" s="130">
        <v>7256</v>
      </c>
      <c r="X653" s="130">
        <v>548710220</v>
      </c>
      <c r="Y653" s="131">
        <f t="shared" si="656"/>
        <v>0.24299253206523558</v>
      </c>
      <c r="Z653" s="131">
        <f t="shared" si="668"/>
        <v>0.66113895216400909</v>
      </c>
      <c r="AA653" s="130">
        <f t="shared" si="669"/>
        <v>75621.58489525909</v>
      </c>
      <c r="AB653" s="536"/>
      <c r="AC653" s="226" t="s">
        <v>123</v>
      </c>
      <c r="AD653" s="121">
        <v>10678</v>
      </c>
      <c r="AE653" s="130">
        <v>7174</v>
      </c>
      <c r="AF653" s="130">
        <v>602287590</v>
      </c>
      <c r="AG653" s="131">
        <f t="shared" si="657"/>
        <v>0.27180419792377053</v>
      </c>
      <c r="AH653" s="131">
        <f t="shared" si="670"/>
        <v>0.67184866079790218</v>
      </c>
      <c r="AI653" s="125">
        <f t="shared" si="671"/>
        <v>83954.222191246168</v>
      </c>
      <c r="AJ653" s="536"/>
      <c r="AK653" s="226" t="s">
        <v>123</v>
      </c>
      <c r="AL653" s="121">
        <v>6366</v>
      </c>
      <c r="AM653" s="130">
        <v>3867</v>
      </c>
      <c r="AN653" s="130">
        <v>331502010</v>
      </c>
      <c r="AO653" s="131">
        <f t="shared" si="658"/>
        <v>0.23038427167113495</v>
      </c>
      <c r="AP653" s="131">
        <f t="shared" si="672"/>
        <v>0.6074458058435438</v>
      </c>
      <c r="AQ653" s="125">
        <f t="shared" si="673"/>
        <v>85725.888285492634</v>
      </c>
      <c r="AR653" s="536"/>
      <c r="AS653" s="226" t="s">
        <v>123</v>
      </c>
      <c r="AT653" s="121">
        <v>2492</v>
      </c>
      <c r="AU653" s="130">
        <v>1402</v>
      </c>
      <c r="AV653" s="130">
        <v>124804980</v>
      </c>
      <c r="AW653" s="131">
        <f t="shared" si="659"/>
        <v>0.18444941455071701</v>
      </c>
      <c r="AX653" s="131">
        <f t="shared" si="674"/>
        <v>0.5626003210272873</v>
      </c>
      <c r="AY653" s="130">
        <f t="shared" si="675"/>
        <v>89019.243937232532</v>
      </c>
      <c r="AZ653" s="536"/>
      <c r="BA653" s="226" t="s">
        <v>123</v>
      </c>
      <c r="BB653" s="121">
        <v>618</v>
      </c>
      <c r="BC653" s="130">
        <v>297</v>
      </c>
      <c r="BD653" s="130">
        <v>29867100</v>
      </c>
      <c r="BE653" s="131">
        <f t="shared" si="660"/>
        <v>0.10584461867426942</v>
      </c>
      <c r="BF653" s="131">
        <f t="shared" si="676"/>
        <v>0.48058252427184467</v>
      </c>
      <c r="BG653" s="156">
        <f t="shared" si="677"/>
        <v>100562.62626262626</v>
      </c>
      <c r="BH653" s="536"/>
      <c r="BI653" s="226" t="s">
        <v>123</v>
      </c>
      <c r="BJ653" s="121">
        <f t="shared" si="678"/>
        <v>31208</v>
      </c>
      <c r="BK653" s="130">
        <f t="shared" si="662"/>
        <v>20049</v>
      </c>
      <c r="BL653" s="130">
        <f t="shared" si="663"/>
        <v>1642945110</v>
      </c>
      <c r="BM653" s="131">
        <f t="shared" si="661"/>
        <v>0.23978041954696583</v>
      </c>
      <c r="BN653" s="131">
        <f t="shared" si="679"/>
        <v>0.64243142783901563</v>
      </c>
      <c r="BO653" s="130">
        <f t="shared" si="680"/>
        <v>81946.486607810861</v>
      </c>
      <c r="BP653" s="182"/>
    </row>
    <row r="654" spans="2:68" s="75" customFormat="1">
      <c r="B654" s="546"/>
      <c r="C654" s="549"/>
      <c r="D654" s="536"/>
      <c r="E654" s="226" t="s">
        <v>124</v>
      </c>
      <c r="F654" s="121">
        <v>6</v>
      </c>
      <c r="G654" s="130">
        <v>3</v>
      </c>
      <c r="H654" s="130">
        <v>123820</v>
      </c>
      <c r="I654" s="131">
        <f t="shared" si="654"/>
        <v>6.8181818181818177E-2</v>
      </c>
      <c r="J654" s="131">
        <f t="shared" si="664"/>
        <v>0.5</v>
      </c>
      <c r="K654" s="156">
        <f t="shared" si="665"/>
        <v>41273.333333333336</v>
      </c>
      <c r="L654" s="536"/>
      <c r="M654" s="226" t="s">
        <v>124</v>
      </c>
      <c r="N654" s="121">
        <v>13</v>
      </c>
      <c r="O654" s="130">
        <v>10</v>
      </c>
      <c r="P654" s="130">
        <v>1309300</v>
      </c>
      <c r="Q654" s="131">
        <f t="shared" si="655"/>
        <v>8.1300813008130079E-2</v>
      </c>
      <c r="R654" s="131">
        <f t="shared" si="666"/>
        <v>0.76923076923076927</v>
      </c>
      <c r="S654" s="125">
        <f t="shared" si="667"/>
        <v>130930</v>
      </c>
      <c r="T654" s="536"/>
      <c r="U654" s="226" t="s">
        <v>124</v>
      </c>
      <c r="V654" s="121">
        <v>2336</v>
      </c>
      <c r="W654" s="130">
        <v>1416</v>
      </c>
      <c r="X654" s="130">
        <v>105965540</v>
      </c>
      <c r="Y654" s="131">
        <f t="shared" si="656"/>
        <v>4.7419711329158433E-2</v>
      </c>
      <c r="Z654" s="131">
        <f t="shared" si="668"/>
        <v>0.60616438356164382</v>
      </c>
      <c r="AA654" s="130">
        <f t="shared" si="669"/>
        <v>74834.4209039548</v>
      </c>
      <c r="AB654" s="536"/>
      <c r="AC654" s="226" t="s">
        <v>124</v>
      </c>
      <c r="AD654" s="121">
        <v>3058</v>
      </c>
      <c r="AE654" s="130">
        <v>1929</v>
      </c>
      <c r="AF654" s="130">
        <v>167136330</v>
      </c>
      <c r="AG654" s="131">
        <f t="shared" si="657"/>
        <v>7.3084791998181409E-2</v>
      </c>
      <c r="AH654" s="131">
        <f t="shared" si="670"/>
        <v>0.63080444735121</v>
      </c>
      <c r="AI654" s="125">
        <f t="shared" si="671"/>
        <v>86644.027993779164</v>
      </c>
      <c r="AJ654" s="536"/>
      <c r="AK654" s="226" t="s">
        <v>124</v>
      </c>
      <c r="AL654" s="121">
        <v>2457</v>
      </c>
      <c r="AM654" s="130">
        <v>1446</v>
      </c>
      <c r="AN654" s="130">
        <v>119566010</v>
      </c>
      <c r="AO654" s="131">
        <f t="shared" si="658"/>
        <v>8.6148346738159076E-2</v>
      </c>
      <c r="AP654" s="131">
        <f t="shared" si="672"/>
        <v>0.58852258852258854</v>
      </c>
      <c r="AQ654" s="125">
        <f t="shared" si="673"/>
        <v>82687.42047026279</v>
      </c>
      <c r="AR654" s="536"/>
      <c r="AS654" s="226" t="s">
        <v>124</v>
      </c>
      <c r="AT654" s="121">
        <v>1306</v>
      </c>
      <c r="AU654" s="130">
        <v>697</v>
      </c>
      <c r="AV654" s="130">
        <v>63026650</v>
      </c>
      <c r="AW654" s="131">
        <f t="shared" si="659"/>
        <v>9.1698460728851461E-2</v>
      </c>
      <c r="AX654" s="131">
        <f t="shared" si="674"/>
        <v>0.53369065849923425</v>
      </c>
      <c r="AY654" s="130">
        <f t="shared" si="675"/>
        <v>90425.609756097561</v>
      </c>
      <c r="AZ654" s="536"/>
      <c r="BA654" s="226" t="s">
        <v>124</v>
      </c>
      <c r="BB654" s="121">
        <v>461</v>
      </c>
      <c r="BC654" s="130">
        <v>228</v>
      </c>
      <c r="BD654" s="130">
        <v>21100110</v>
      </c>
      <c r="BE654" s="131">
        <f t="shared" si="660"/>
        <v>8.125445473984319E-2</v>
      </c>
      <c r="BF654" s="131">
        <f t="shared" si="676"/>
        <v>0.49457700650759218</v>
      </c>
      <c r="BG654" s="156">
        <f t="shared" si="677"/>
        <v>92544.34210526316</v>
      </c>
      <c r="BH654" s="536"/>
      <c r="BI654" s="226" t="s">
        <v>124</v>
      </c>
      <c r="BJ654" s="121">
        <f t="shared" si="678"/>
        <v>9637</v>
      </c>
      <c r="BK654" s="130">
        <f t="shared" si="662"/>
        <v>5729</v>
      </c>
      <c r="BL654" s="130">
        <f t="shared" si="663"/>
        <v>478227760</v>
      </c>
      <c r="BM654" s="131">
        <f t="shared" si="661"/>
        <v>6.8517233956036067E-2</v>
      </c>
      <c r="BN654" s="131">
        <f t="shared" si="679"/>
        <v>0.59447960983708625</v>
      </c>
      <c r="BO654" s="130">
        <f t="shared" si="680"/>
        <v>83474.910106475829</v>
      </c>
      <c r="BP654" s="182"/>
    </row>
    <row r="655" spans="2:68" s="75" customFormat="1">
      <c r="B655" s="546"/>
      <c r="C655" s="549"/>
      <c r="D655" s="536"/>
      <c r="E655" s="223" t="s">
        <v>117</v>
      </c>
      <c r="F655" s="121">
        <v>5</v>
      </c>
      <c r="G655" s="130">
        <v>3</v>
      </c>
      <c r="H655" s="130">
        <v>293290</v>
      </c>
      <c r="I655" s="131">
        <f t="shared" si="654"/>
        <v>6.8181818181818177E-2</v>
      </c>
      <c r="J655" s="131">
        <f t="shared" si="664"/>
        <v>0.6</v>
      </c>
      <c r="K655" s="156">
        <f t="shared" si="665"/>
        <v>97763.333333333328</v>
      </c>
      <c r="L655" s="536"/>
      <c r="M655" s="227" t="s">
        <v>117</v>
      </c>
      <c r="N655" s="121">
        <v>3</v>
      </c>
      <c r="O655" s="130">
        <v>2</v>
      </c>
      <c r="P655" s="130">
        <v>188470</v>
      </c>
      <c r="Q655" s="131">
        <f t="shared" si="655"/>
        <v>1.6260162601626018E-2</v>
      </c>
      <c r="R655" s="131">
        <f t="shared" si="666"/>
        <v>0.66666666666666663</v>
      </c>
      <c r="S655" s="125">
        <f t="shared" si="667"/>
        <v>94235</v>
      </c>
      <c r="T655" s="536"/>
      <c r="U655" s="227" t="s">
        <v>117</v>
      </c>
      <c r="V655" s="121">
        <v>2851</v>
      </c>
      <c r="W655" s="130">
        <v>1644</v>
      </c>
      <c r="X655" s="130">
        <v>108102420</v>
      </c>
      <c r="Y655" s="131">
        <f t="shared" si="656"/>
        <v>5.5055088577073773E-2</v>
      </c>
      <c r="Z655" s="131">
        <f t="shared" si="668"/>
        <v>0.57663977551736234</v>
      </c>
      <c r="AA655" s="130">
        <f t="shared" si="669"/>
        <v>65755.729927007298</v>
      </c>
      <c r="AB655" s="536"/>
      <c r="AC655" s="227" t="s">
        <v>117</v>
      </c>
      <c r="AD655" s="121">
        <v>1635</v>
      </c>
      <c r="AE655" s="130">
        <v>942</v>
      </c>
      <c r="AF655" s="130">
        <v>77549940</v>
      </c>
      <c r="AG655" s="131">
        <f t="shared" si="657"/>
        <v>3.5689929529438509E-2</v>
      </c>
      <c r="AH655" s="131">
        <f t="shared" si="670"/>
        <v>0.57614678899082572</v>
      </c>
      <c r="AI655" s="125">
        <f t="shared" si="671"/>
        <v>82324.77707006369</v>
      </c>
      <c r="AJ655" s="536"/>
      <c r="AK655" s="227" t="s">
        <v>117</v>
      </c>
      <c r="AL655" s="121">
        <v>834</v>
      </c>
      <c r="AM655" s="130">
        <v>405</v>
      </c>
      <c r="AN655" s="130">
        <v>41412600</v>
      </c>
      <c r="AO655" s="131">
        <f t="shared" si="658"/>
        <v>2.4128686327077747E-2</v>
      </c>
      <c r="AP655" s="131">
        <f t="shared" si="672"/>
        <v>0.48561151079136688</v>
      </c>
      <c r="AQ655" s="125">
        <f t="shared" si="673"/>
        <v>102253.33333333333</v>
      </c>
      <c r="AR655" s="536"/>
      <c r="AS655" s="227" t="s">
        <v>117</v>
      </c>
      <c r="AT655" s="121">
        <v>390</v>
      </c>
      <c r="AU655" s="130">
        <v>182</v>
      </c>
      <c r="AV655" s="130">
        <v>23698580</v>
      </c>
      <c r="AW655" s="131">
        <f t="shared" si="659"/>
        <v>2.3944217866070254E-2</v>
      </c>
      <c r="AX655" s="131">
        <f t="shared" si="674"/>
        <v>0.46666666666666667</v>
      </c>
      <c r="AY655" s="130">
        <f t="shared" si="675"/>
        <v>130211.97802197802</v>
      </c>
      <c r="AZ655" s="536"/>
      <c r="BA655" s="227" t="s">
        <v>117</v>
      </c>
      <c r="BB655" s="121">
        <v>181</v>
      </c>
      <c r="BC655" s="130">
        <v>76</v>
      </c>
      <c r="BD655" s="130">
        <v>8607690</v>
      </c>
      <c r="BE655" s="131">
        <f t="shared" si="660"/>
        <v>2.7084818246614399E-2</v>
      </c>
      <c r="BF655" s="131">
        <f t="shared" si="676"/>
        <v>0.41988950276243092</v>
      </c>
      <c r="BG655" s="156">
        <f t="shared" si="677"/>
        <v>113259.07894736843</v>
      </c>
      <c r="BH655" s="536"/>
      <c r="BI655" s="227" t="s">
        <v>117</v>
      </c>
      <c r="BJ655" s="121">
        <f t="shared" si="678"/>
        <v>5899</v>
      </c>
      <c r="BK655" s="130">
        <f t="shared" si="662"/>
        <v>3254</v>
      </c>
      <c r="BL655" s="130">
        <f t="shared" si="663"/>
        <v>259852990</v>
      </c>
      <c r="BM655" s="131">
        <f t="shared" si="661"/>
        <v>3.8916927787212667E-2</v>
      </c>
      <c r="BN655" s="131">
        <f t="shared" si="679"/>
        <v>0.55161891846075606</v>
      </c>
      <c r="BO655" s="130">
        <f t="shared" si="680"/>
        <v>79856.481253841426</v>
      </c>
      <c r="BP655" s="182"/>
    </row>
    <row r="656" spans="2:68" s="75" customFormat="1">
      <c r="B656" s="546">
        <v>60</v>
      </c>
      <c r="C656" s="547" t="s">
        <v>44</v>
      </c>
      <c r="D656" s="539">
        <f>BS67</f>
        <v>39</v>
      </c>
      <c r="E656" s="224" t="s">
        <v>104</v>
      </c>
      <c r="F656" s="120">
        <v>16</v>
      </c>
      <c r="G656" s="128">
        <v>6</v>
      </c>
      <c r="H656" s="128">
        <v>380960</v>
      </c>
      <c r="I656" s="129">
        <f>IFERROR(G656/$D$656,"-")</f>
        <v>0.15384615384615385</v>
      </c>
      <c r="J656" s="129">
        <f t="shared" si="664"/>
        <v>0.375</v>
      </c>
      <c r="K656" s="155">
        <f t="shared" si="665"/>
        <v>63493.333333333336</v>
      </c>
      <c r="L656" s="539">
        <f>BT67</f>
        <v>43</v>
      </c>
      <c r="M656" s="224" t="s">
        <v>104</v>
      </c>
      <c r="N656" s="120">
        <v>25</v>
      </c>
      <c r="O656" s="128">
        <v>13</v>
      </c>
      <c r="P656" s="128">
        <v>822850</v>
      </c>
      <c r="Q656" s="129">
        <f>IFERROR(O656/$L$656,"-")</f>
        <v>0.30232558139534882</v>
      </c>
      <c r="R656" s="129">
        <f t="shared" si="666"/>
        <v>0.52</v>
      </c>
      <c r="S656" s="124">
        <f t="shared" si="667"/>
        <v>63296.153846153844</v>
      </c>
      <c r="T656" s="539">
        <f>BU67</f>
        <v>4075</v>
      </c>
      <c r="U656" s="224" t="s">
        <v>104</v>
      </c>
      <c r="V656" s="120">
        <v>1889</v>
      </c>
      <c r="W656" s="128">
        <v>1116</v>
      </c>
      <c r="X656" s="128">
        <v>75507350</v>
      </c>
      <c r="Y656" s="129">
        <f>IFERROR(W656/$T$656,"-")</f>
        <v>0.27386503067484663</v>
      </c>
      <c r="Z656" s="129">
        <f t="shared" si="668"/>
        <v>0.59078877713075706</v>
      </c>
      <c r="AA656" s="128">
        <f t="shared" si="669"/>
        <v>67658.915770609325</v>
      </c>
      <c r="AB656" s="539">
        <f>BV67</f>
        <v>3496</v>
      </c>
      <c r="AC656" s="224" t="s">
        <v>104</v>
      </c>
      <c r="AD656" s="120">
        <v>1792</v>
      </c>
      <c r="AE656" s="128">
        <v>1082</v>
      </c>
      <c r="AF656" s="128">
        <v>79535260</v>
      </c>
      <c r="AG656" s="129">
        <f>IFERROR(AE656/$AB$656,"-")</f>
        <v>0.3094965675057208</v>
      </c>
      <c r="AH656" s="129">
        <f t="shared" si="670"/>
        <v>0.6037946428571429</v>
      </c>
      <c r="AI656" s="124">
        <f t="shared" si="671"/>
        <v>73507.634011090573</v>
      </c>
      <c r="AJ656" s="539">
        <f>BW67</f>
        <v>2072</v>
      </c>
      <c r="AK656" s="224" t="s">
        <v>104</v>
      </c>
      <c r="AL656" s="120">
        <v>1073</v>
      </c>
      <c r="AM656" s="128">
        <v>565</v>
      </c>
      <c r="AN656" s="128">
        <v>42088000</v>
      </c>
      <c r="AO656" s="129">
        <f>IFERROR(AM656/$AJ$656,"-")</f>
        <v>0.27268339768339767</v>
      </c>
      <c r="AP656" s="129">
        <f t="shared" si="672"/>
        <v>0.52656104380242308</v>
      </c>
      <c r="AQ656" s="124">
        <f t="shared" si="673"/>
        <v>74492.035398230088</v>
      </c>
      <c r="AR656" s="539">
        <f>BX67</f>
        <v>1049</v>
      </c>
      <c r="AS656" s="224" t="s">
        <v>104</v>
      </c>
      <c r="AT656" s="120">
        <v>473</v>
      </c>
      <c r="AU656" s="128">
        <v>233</v>
      </c>
      <c r="AV656" s="128">
        <v>20430200</v>
      </c>
      <c r="AW656" s="129">
        <f>IFERROR(AU656/$AR$656,"-")</f>
        <v>0.2221163012392755</v>
      </c>
      <c r="AX656" s="129">
        <f t="shared" si="674"/>
        <v>0.492600422832981</v>
      </c>
      <c r="AY656" s="128">
        <f t="shared" si="675"/>
        <v>87683.261802575114</v>
      </c>
      <c r="AZ656" s="539">
        <f>BY67</f>
        <v>403</v>
      </c>
      <c r="BA656" s="224" t="s">
        <v>104</v>
      </c>
      <c r="BB656" s="120">
        <v>160</v>
      </c>
      <c r="BC656" s="128">
        <v>62</v>
      </c>
      <c r="BD656" s="128">
        <v>5355080</v>
      </c>
      <c r="BE656" s="129">
        <f>IFERROR(BC656/$AZ$656,"-")</f>
        <v>0.15384615384615385</v>
      </c>
      <c r="BF656" s="129">
        <f t="shared" si="676"/>
        <v>0.38750000000000001</v>
      </c>
      <c r="BG656" s="155">
        <f t="shared" si="677"/>
        <v>86372.258064516136</v>
      </c>
      <c r="BH656" s="539">
        <f>BZ67</f>
        <v>11177</v>
      </c>
      <c r="BI656" s="224" t="s">
        <v>104</v>
      </c>
      <c r="BJ656" s="120">
        <f t="shared" si="678"/>
        <v>5428</v>
      </c>
      <c r="BK656" s="128">
        <f t="shared" si="662"/>
        <v>3077</v>
      </c>
      <c r="BL656" s="128">
        <f t="shared" si="663"/>
        <v>224119700</v>
      </c>
      <c r="BM656" s="129">
        <f>IFERROR(BK656/$BH$656,"-")</f>
        <v>0.27529748590856223</v>
      </c>
      <c r="BN656" s="129">
        <f t="shared" si="679"/>
        <v>0.56687546057479732</v>
      </c>
      <c r="BO656" s="128">
        <f t="shared" si="680"/>
        <v>72837.081572960669</v>
      </c>
      <c r="BP656" s="182"/>
    </row>
    <row r="657" spans="2:68" s="75" customFormat="1">
      <c r="B657" s="546"/>
      <c r="C657" s="547"/>
      <c r="D657" s="539"/>
      <c r="E657" s="225" t="s">
        <v>136</v>
      </c>
      <c r="F657" s="121">
        <v>16</v>
      </c>
      <c r="G657" s="130">
        <v>9</v>
      </c>
      <c r="H657" s="130">
        <v>750700</v>
      </c>
      <c r="I657" s="131">
        <f t="shared" ref="I657:I666" si="681">IFERROR(G657/$D$656,"-")</f>
        <v>0.23076923076923078</v>
      </c>
      <c r="J657" s="131">
        <f t="shared" si="664"/>
        <v>0.5625</v>
      </c>
      <c r="K657" s="156">
        <f t="shared" si="665"/>
        <v>83411.111111111109</v>
      </c>
      <c r="L657" s="539"/>
      <c r="M657" s="225" t="s">
        <v>136</v>
      </c>
      <c r="N657" s="121">
        <v>16</v>
      </c>
      <c r="O657" s="130">
        <v>8</v>
      </c>
      <c r="P657" s="130">
        <v>460210</v>
      </c>
      <c r="Q657" s="131">
        <f t="shared" ref="Q657:Q666" si="682">IFERROR(O657/$L$656,"-")</f>
        <v>0.18604651162790697</v>
      </c>
      <c r="R657" s="131">
        <f t="shared" si="666"/>
        <v>0.5</v>
      </c>
      <c r="S657" s="125">
        <f t="shared" si="667"/>
        <v>57526.25</v>
      </c>
      <c r="T657" s="539"/>
      <c r="U657" s="225" t="s">
        <v>136</v>
      </c>
      <c r="V657" s="121">
        <v>1689</v>
      </c>
      <c r="W657" s="130">
        <v>995</v>
      </c>
      <c r="X657" s="130">
        <v>70577370</v>
      </c>
      <c r="Y657" s="131">
        <f t="shared" ref="Y657:Y666" si="683">IFERROR(W657/$T$656,"-")</f>
        <v>0.2441717791411043</v>
      </c>
      <c r="Z657" s="131">
        <f t="shared" si="668"/>
        <v>0.58910597986974544</v>
      </c>
      <c r="AA657" s="130">
        <f t="shared" si="669"/>
        <v>70932.030150753766</v>
      </c>
      <c r="AB657" s="539"/>
      <c r="AC657" s="225" t="s">
        <v>136</v>
      </c>
      <c r="AD657" s="121">
        <v>1477</v>
      </c>
      <c r="AE657" s="130">
        <v>920</v>
      </c>
      <c r="AF657" s="130">
        <v>63944230</v>
      </c>
      <c r="AG657" s="131">
        <f t="shared" ref="AG657:AG666" si="684">IFERROR(AE657/$AB$656,"-")</f>
        <v>0.26315789473684209</v>
      </c>
      <c r="AH657" s="131">
        <f t="shared" si="670"/>
        <v>0.62288422477995942</v>
      </c>
      <c r="AI657" s="125">
        <f t="shared" si="671"/>
        <v>69504.59782608696</v>
      </c>
      <c r="AJ657" s="539"/>
      <c r="AK657" s="225" t="s">
        <v>136</v>
      </c>
      <c r="AL657" s="121">
        <v>799</v>
      </c>
      <c r="AM657" s="130">
        <v>433</v>
      </c>
      <c r="AN657" s="130">
        <v>30967300</v>
      </c>
      <c r="AO657" s="131">
        <f t="shared" ref="AO657:AO666" si="685">IFERROR(AM657/$AJ$656,"-")</f>
        <v>0.20897683397683398</v>
      </c>
      <c r="AP657" s="131">
        <f t="shared" si="672"/>
        <v>0.54192740926157701</v>
      </c>
      <c r="AQ657" s="125">
        <f t="shared" si="673"/>
        <v>71518.013856812933</v>
      </c>
      <c r="AR657" s="539"/>
      <c r="AS657" s="225" t="s">
        <v>136</v>
      </c>
      <c r="AT657" s="121">
        <v>309</v>
      </c>
      <c r="AU657" s="130">
        <v>137</v>
      </c>
      <c r="AV657" s="130">
        <v>10446500</v>
      </c>
      <c r="AW657" s="131">
        <f t="shared" ref="AW657:AW666" si="686">IFERROR(AU657/$AR$656,"-")</f>
        <v>0.13060057197330791</v>
      </c>
      <c r="AX657" s="131">
        <f t="shared" si="674"/>
        <v>0.44336569579288027</v>
      </c>
      <c r="AY657" s="130">
        <f t="shared" si="675"/>
        <v>76251.824817518253</v>
      </c>
      <c r="AZ657" s="539"/>
      <c r="BA657" s="225" t="s">
        <v>136</v>
      </c>
      <c r="BB657" s="121">
        <v>72</v>
      </c>
      <c r="BC657" s="130">
        <v>29</v>
      </c>
      <c r="BD657" s="130">
        <v>2870600</v>
      </c>
      <c r="BE657" s="131">
        <f t="shared" ref="BE657:BE666" si="687">IFERROR(BC657/$AZ$656,"-")</f>
        <v>7.1960297766749379E-2</v>
      </c>
      <c r="BF657" s="131">
        <f t="shared" si="676"/>
        <v>0.40277777777777779</v>
      </c>
      <c r="BG657" s="156">
        <f t="shared" si="677"/>
        <v>98986.206896551725</v>
      </c>
      <c r="BH657" s="539"/>
      <c r="BI657" s="225" t="s">
        <v>136</v>
      </c>
      <c r="BJ657" s="121">
        <f t="shared" si="678"/>
        <v>4378</v>
      </c>
      <c r="BK657" s="130">
        <f t="shared" si="662"/>
        <v>2531</v>
      </c>
      <c r="BL657" s="130">
        <f t="shared" si="663"/>
        <v>180016910</v>
      </c>
      <c r="BM657" s="131">
        <f t="shared" ref="BM657:BM666" si="688">IFERROR(BK657/$BH$656,"-")</f>
        <v>0.22644716829202827</v>
      </c>
      <c r="BN657" s="131">
        <f t="shared" si="679"/>
        <v>0.57811786203746007</v>
      </c>
      <c r="BO657" s="130">
        <f t="shared" si="680"/>
        <v>71124.816278150931</v>
      </c>
      <c r="BP657" s="182"/>
    </row>
    <row r="658" spans="2:68" s="75" customFormat="1">
      <c r="B658" s="546"/>
      <c r="C658" s="547"/>
      <c r="D658" s="539"/>
      <c r="E658" s="226" t="s">
        <v>103</v>
      </c>
      <c r="F658" s="121">
        <v>24</v>
      </c>
      <c r="G658" s="130">
        <v>12</v>
      </c>
      <c r="H658" s="130">
        <v>858820</v>
      </c>
      <c r="I658" s="131">
        <f t="shared" si="681"/>
        <v>0.30769230769230771</v>
      </c>
      <c r="J658" s="131">
        <f t="shared" si="664"/>
        <v>0.5</v>
      </c>
      <c r="K658" s="156">
        <f t="shared" si="665"/>
        <v>71568.333333333328</v>
      </c>
      <c r="L658" s="539"/>
      <c r="M658" s="226" t="s">
        <v>103</v>
      </c>
      <c r="N658" s="121">
        <v>27</v>
      </c>
      <c r="O658" s="130">
        <v>15</v>
      </c>
      <c r="P658" s="130">
        <v>984430</v>
      </c>
      <c r="Q658" s="131">
        <f t="shared" si="682"/>
        <v>0.34883720930232559</v>
      </c>
      <c r="R658" s="131">
        <f t="shared" si="666"/>
        <v>0.55555555555555558</v>
      </c>
      <c r="S658" s="125">
        <f t="shared" si="667"/>
        <v>65628.666666666672</v>
      </c>
      <c r="T658" s="539"/>
      <c r="U658" s="226" t="s">
        <v>103</v>
      </c>
      <c r="V658" s="121">
        <v>2541</v>
      </c>
      <c r="W658" s="130">
        <v>1442</v>
      </c>
      <c r="X658" s="130">
        <v>103124830</v>
      </c>
      <c r="Y658" s="131">
        <f t="shared" si="683"/>
        <v>0.35386503067484665</v>
      </c>
      <c r="Z658" s="131">
        <f t="shared" si="668"/>
        <v>0.56749311294765836</v>
      </c>
      <c r="AA658" s="130">
        <f t="shared" si="669"/>
        <v>71515.138696255206</v>
      </c>
      <c r="AB658" s="539"/>
      <c r="AC658" s="226" t="s">
        <v>103</v>
      </c>
      <c r="AD658" s="121">
        <v>2345</v>
      </c>
      <c r="AE658" s="130">
        <v>1406</v>
      </c>
      <c r="AF658" s="130">
        <v>103298320</v>
      </c>
      <c r="AG658" s="131">
        <f t="shared" si="684"/>
        <v>0.40217391304347827</v>
      </c>
      <c r="AH658" s="131">
        <f t="shared" si="670"/>
        <v>0.59957356076759061</v>
      </c>
      <c r="AI658" s="125">
        <f t="shared" si="671"/>
        <v>73469.644381223334</v>
      </c>
      <c r="AJ658" s="539"/>
      <c r="AK658" s="226" t="s">
        <v>103</v>
      </c>
      <c r="AL658" s="121">
        <v>1455</v>
      </c>
      <c r="AM658" s="130">
        <v>744</v>
      </c>
      <c r="AN658" s="130">
        <v>57440930</v>
      </c>
      <c r="AO658" s="131">
        <f t="shared" si="685"/>
        <v>0.35907335907335908</v>
      </c>
      <c r="AP658" s="131">
        <f t="shared" si="672"/>
        <v>0.51134020618556697</v>
      </c>
      <c r="AQ658" s="125">
        <f t="shared" si="673"/>
        <v>77205.551075268813</v>
      </c>
      <c r="AR658" s="539"/>
      <c r="AS658" s="226" t="s">
        <v>103</v>
      </c>
      <c r="AT658" s="121">
        <v>681</v>
      </c>
      <c r="AU658" s="130">
        <v>313</v>
      </c>
      <c r="AV658" s="130">
        <v>27248830</v>
      </c>
      <c r="AW658" s="131">
        <f t="shared" si="686"/>
        <v>0.29837940896091514</v>
      </c>
      <c r="AX658" s="131">
        <f t="shared" si="674"/>
        <v>0.45961820851688695</v>
      </c>
      <c r="AY658" s="130">
        <f t="shared" si="675"/>
        <v>87056.964856230028</v>
      </c>
      <c r="AZ658" s="539"/>
      <c r="BA658" s="226" t="s">
        <v>103</v>
      </c>
      <c r="BB658" s="121">
        <v>244</v>
      </c>
      <c r="BC658" s="130">
        <v>93</v>
      </c>
      <c r="BD658" s="130">
        <v>7746270</v>
      </c>
      <c r="BE658" s="131">
        <f t="shared" si="687"/>
        <v>0.23076923076923078</v>
      </c>
      <c r="BF658" s="131">
        <f t="shared" si="676"/>
        <v>0.38114754098360654</v>
      </c>
      <c r="BG658" s="156">
        <f t="shared" si="677"/>
        <v>83293.225806451606</v>
      </c>
      <c r="BH658" s="539"/>
      <c r="BI658" s="226" t="s">
        <v>103</v>
      </c>
      <c r="BJ658" s="121">
        <f t="shared" si="678"/>
        <v>7317</v>
      </c>
      <c r="BK658" s="130">
        <f t="shared" si="662"/>
        <v>4025</v>
      </c>
      <c r="BL658" s="130">
        <f t="shared" si="663"/>
        <v>300702430</v>
      </c>
      <c r="BM658" s="131">
        <f t="shared" si="688"/>
        <v>0.36011452089111567</v>
      </c>
      <c r="BN658" s="131">
        <f t="shared" si="679"/>
        <v>0.55008883422167554</v>
      </c>
      <c r="BO658" s="130">
        <f t="shared" si="680"/>
        <v>74708.678260869565</v>
      </c>
      <c r="BP658" s="182"/>
    </row>
    <row r="659" spans="2:68" s="75" customFormat="1">
      <c r="B659" s="546"/>
      <c r="C659" s="547"/>
      <c r="D659" s="539"/>
      <c r="E659" s="226" t="s">
        <v>106</v>
      </c>
      <c r="F659" s="121">
        <v>10</v>
      </c>
      <c r="G659" s="130">
        <v>6</v>
      </c>
      <c r="H659" s="130">
        <v>408650</v>
      </c>
      <c r="I659" s="131">
        <f t="shared" si="681"/>
        <v>0.15384615384615385</v>
      </c>
      <c r="J659" s="131">
        <f t="shared" si="664"/>
        <v>0.6</v>
      </c>
      <c r="K659" s="156">
        <f t="shared" si="665"/>
        <v>68108.333333333328</v>
      </c>
      <c r="L659" s="539"/>
      <c r="M659" s="226" t="s">
        <v>106</v>
      </c>
      <c r="N659" s="121">
        <v>10</v>
      </c>
      <c r="O659" s="130">
        <v>4</v>
      </c>
      <c r="P659" s="130">
        <v>269770</v>
      </c>
      <c r="Q659" s="131">
        <f t="shared" si="682"/>
        <v>9.3023255813953487E-2</v>
      </c>
      <c r="R659" s="131">
        <f t="shared" si="666"/>
        <v>0.4</v>
      </c>
      <c r="S659" s="125">
        <f t="shared" si="667"/>
        <v>67442.5</v>
      </c>
      <c r="T659" s="539"/>
      <c r="U659" s="226" t="s">
        <v>106</v>
      </c>
      <c r="V659" s="121">
        <v>673</v>
      </c>
      <c r="W659" s="130">
        <v>383</v>
      </c>
      <c r="X659" s="130">
        <v>31138670</v>
      </c>
      <c r="Y659" s="131">
        <f t="shared" si="683"/>
        <v>9.3987730061349695E-2</v>
      </c>
      <c r="Z659" s="131">
        <f t="shared" si="668"/>
        <v>0.5690936106983655</v>
      </c>
      <c r="AA659" s="130">
        <f t="shared" si="669"/>
        <v>81302.01044386423</v>
      </c>
      <c r="AB659" s="539"/>
      <c r="AC659" s="226" t="s">
        <v>106</v>
      </c>
      <c r="AD659" s="121">
        <v>786</v>
      </c>
      <c r="AE659" s="130">
        <v>484</v>
      </c>
      <c r="AF659" s="130">
        <v>33983830</v>
      </c>
      <c r="AG659" s="131">
        <f t="shared" si="684"/>
        <v>0.13844393592677345</v>
      </c>
      <c r="AH659" s="131">
        <f t="shared" si="670"/>
        <v>0.61577608142493634</v>
      </c>
      <c r="AI659" s="125">
        <f t="shared" si="671"/>
        <v>70214.524793388424</v>
      </c>
      <c r="AJ659" s="539"/>
      <c r="AK659" s="226" t="s">
        <v>106</v>
      </c>
      <c r="AL659" s="121">
        <v>502</v>
      </c>
      <c r="AM659" s="130">
        <v>264</v>
      </c>
      <c r="AN659" s="130">
        <v>18858040</v>
      </c>
      <c r="AO659" s="131">
        <f t="shared" si="685"/>
        <v>0.12741312741312741</v>
      </c>
      <c r="AP659" s="131">
        <f t="shared" si="672"/>
        <v>0.52589641434262946</v>
      </c>
      <c r="AQ659" s="125">
        <f t="shared" si="673"/>
        <v>71431.969696969696</v>
      </c>
      <c r="AR659" s="539"/>
      <c r="AS659" s="226" t="s">
        <v>106</v>
      </c>
      <c r="AT659" s="121">
        <v>242</v>
      </c>
      <c r="AU659" s="130">
        <v>119</v>
      </c>
      <c r="AV659" s="130">
        <v>10504210</v>
      </c>
      <c r="AW659" s="131">
        <f t="shared" si="686"/>
        <v>0.11344137273593899</v>
      </c>
      <c r="AX659" s="131">
        <f t="shared" si="674"/>
        <v>0.49173553719008267</v>
      </c>
      <c r="AY659" s="130">
        <f t="shared" si="675"/>
        <v>88270.672268907569</v>
      </c>
      <c r="AZ659" s="539"/>
      <c r="BA659" s="226" t="s">
        <v>106</v>
      </c>
      <c r="BB659" s="121">
        <v>100</v>
      </c>
      <c r="BC659" s="130">
        <v>31</v>
      </c>
      <c r="BD659" s="130">
        <v>2704390</v>
      </c>
      <c r="BE659" s="131">
        <f t="shared" si="687"/>
        <v>7.6923076923076927E-2</v>
      </c>
      <c r="BF659" s="131">
        <f t="shared" si="676"/>
        <v>0.31</v>
      </c>
      <c r="BG659" s="156">
        <f t="shared" si="677"/>
        <v>87238.387096774197</v>
      </c>
      <c r="BH659" s="539"/>
      <c r="BI659" s="226" t="s">
        <v>106</v>
      </c>
      <c r="BJ659" s="121">
        <f t="shared" si="678"/>
        <v>2323</v>
      </c>
      <c r="BK659" s="130">
        <f t="shared" si="662"/>
        <v>1291</v>
      </c>
      <c r="BL659" s="130">
        <f t="shared" si="663"/>
        <v>97867560</v>
      </c>
      <c r="BM659" s="131">
        <f t="shared" si="688"/>
        <v>0.1155050550237094</v>
      </c>
      <c r="BN659" s="131">
        <f t="shared" si="679"/>
        <v>0.55574687903572961</v>
      </c>
      <c r="BO659" s="130">
        <f t="shared" si="680"/>
        <v>75807.560030983732</v>
      </c>
      <c r="BP659" s="182"/>
    </row>
    <row r="660" spans="2:68" s="75" customFormat="1">
      <c r="B660" s="546"/>
      <c r="C660" s="547"/>
      <c r="D660" s="539"/>
      <c r="E660" s="226" t="s">
        <v>119</v>
      </c>
      <c r="F660" s="121">
        <v>14</v>
      </c>
      <c r="G660" s="130">
        <v>10</v>
      </c>
      <c r="H660" s="130">
        <v>752510</v>
      </c>
      <c r="I660" s="131">
        <f t="shared" si="681"/>
        <v>0.25641025641025639</v>
      </c>
      <c r="J660" s="131">
        <f t="shared" si="664"/>
        <v>0.7142857142857143</v>
      </c>
      <c r="K660" s="156">
        <f t="shared" si="665"/>
        <v>75251</v>
      </c>
      <c r="L660" s="539"/>
      <c r="M660" s="226" t="s">
        <v>119</v>
      </c>
      <c r="N660" s="121">
        <v>15</v>
      </c>
      <c r="O660" s="130">
        <v>6</v>
      </c>
      <c r="P660" s="130">
        <v>426680</v>
      </c>
      <c r="Q660" s="131">
        <f t="shared" si="682"/>
        <v>0.13953488372093023</v>
      </c>
      <c r="R660" s="131">
        <f t="shared" si="666"/>
        <v>0.4</v>
      </c>
      <c r="S660" s="125">
        <f t="shared" si="667"/>
        <v>71113.333333333328</v>
      </c>
      <c r="T660" s="539"/>
      <c r="U660" s="226" t="s">
        <v>119</v>
      </c>
      <c r="V660" s="121">
        <v>729</v>
      </c>
      <c r="W660" s="130">
        <v>432</v>
      </c>
      <c r="X660" s="130">
        <v>30563840</v>
      </c>
      <c r="Y660" s="131">
        <f t="shared" si="683"/>
        <v>0.1060122699386503</v>
      </c>
      <c r="Z660" s="131">
        <f t="shared" si="668"/>
        <v>0.59259259259259256</v>
      </c>
      <c r="AA660" s="130">
        <f t="shared" si="669"/>
        <v>70749.629629629635</v>
      </c>
      <c r="AB660" s="539"/>
      <c r="AC660" s="226" t="s">
        <v>119</v>
      </c>
      <c r="AD660" s="121">
        <v>885</v>
      </c>
      <c r="AE660" s="130">
        <v>554</v>
      </c>
      <c r="AF660" s="130">
        <v>44290840</v>
      </c>
      <c r="AG660" s="131">
        <f t="shared" si="684"/>
        <v>0.15846681922196795</v>
      </c>
      <c r="AH660" s="131">
        <f t="shared" si="670"/>
        <v>0.6259887005649718</v>
      </c>
      <c r="AI660" s="125">
        <f t="shared" si="671"/>
        <v>79947.364620938635</v>
      </c>
      <c r="AJ660" s="539"/>
      <c r="AK660" s="226" t="s">
        <v>119</v>
      </c>
      <c r="AL660" s="121">
        <v>647</v>
      </c>
      <c r="AM660" s="130">
        <v>326</v>
      </c>
      <c r="AN660" s="130">
        <v>26557180</v>
      </c>
      <c r="AO660" s="131">
        <f t="shared" si="685"/>
        <v>0.15733590733590733</v>
      </c>
      <c r="AP660" s="131">
        <f t="shared" si="672"/>
        <v>0.50386398763523954</v>
      </c>
      <c r="AQ660" s="125">
        <f t="shared" si="673"/>
        <v>81463.742331288347</v>
      </c>
      <c r="AR660" s="539"/>
      <c r="AS660" s="226" t="s">
        <v>119</v>
      </c>
      <c r="AT660" s="121">
        <v>316</v>
      </c>
      <c r="AU660" s="130">
        <v>145</v>
      </c>
      <c r="AV660" s="130">
        <v>13826190</v>
      </c>
      <c r="AW660" s="131">
        <f t="shared" si="686"/>
        <v>0.13822688274547187</v>
      </c>
      <c r="AX660" s="131">
        <f t="shared" si="674"/>
        <v>0.45886075949367089</v>
      </c>
      <c r="AY660" s="130">
        <f t="shared" si="675"/>
        <v>95353.034482758623</v>
      </c>
      <c r="AZ660" s="539"/>
      <c r="BA660" s="226" t="s">
        <v>119</v>
      </c>
      <c r="BB660" s="121">
        <v>108</v>
      </c>
      <c r="BC660" s="130">
        <v>32</v>
      </c>
      <c r="BD660" s="130">
        <v>2318700</v>
      </c>
      <c r="BE660" s="131">
        <f t="shared" si="687"/>
        <v>7.9404466501240695E-2</v>
      </c>
      <c r="BF660" s="131">
        <f t="shared" si="676"/>
        <v>0.29629629629629628</v>
      </c>
      <c r="BG660" s="156">
        <f t="shared" si="677"/>
        <v>72459.375</v>
      </c>
      <c r="BH660" s="539"/>
      <c r="BI660" s="226" t="s">
        <v>119</v>
      </c>
      <c r="BJ660" s="121">
        <f t="shared" si="678"/>
        <v>2714</v>
      </c>
      <c r="BK660" s="130">
        <f t="shared" si="662"/>
        <v>1505</v>
      </c>
      <c r="BL660" s="130">
        <f t="shared" si="663"/>
        <v>118735940</v>
      </c>
      <c r="BM660" s="131">
        <f t="shared" si="688"/>
        <v>0.13465151650711282</v>
      </c>
      <c r="BN660" s="131">
        <f t="shared" si="679"/>
        <v>0.55453205600589539</v>
      </c>
      <c r="BO660" s="130">
        <f t="shared" si="680"/>
        <v>78894.312292358809</v>
      </c>
      <c r="BP660" s="182"/>
    </row>
    <row r="661" spans="2:68" s="75" customFormat="1">
      <c r="B661" s="546"/>
      <c r="C661" s="547"/>
      <c r="D661" s="539"/>
      <c r="E661" s="226" t="s">
        <v>120</v>
      </c>
      <c r="F661" s="121">
        <v>8</v>
      </c>
      <c r="G661" s="130">
        <v>4</v>
      </c>
      <c r="H661" s="130">
        <v>235570</v>
      </c>
      <c r="I661" s="131">
        <f t="shared" si="681"/>
        <v>0.10256410256410256</v>
      </c>
      <c r="J661" s="131">
        <f t="shared" si="664"/>
        <v>0.5</v>
      </c>
      <c r="K661" s="156">
        <f t="shared" si="665"/>
        <v>58892.5</v>
      </c>
      <c r="L661" s="539"/>
      <c r="M661" s="226" t="s">
        <v>120</v>
      </c>
      <c r="N661" s="121">
        <v>8</v>
      </c>
      <c r="O661" s="130">
        <v>7</v>
      </c>
      <c r="P661" s="130">
        <v>518730</v>
      </c>
      <c r="Q661" s="131">
        <f t="shared" si="682"/>
        <v>0.16279069767441862</v>
      </c>
      <c r="R661" s="131">
        <f t="shared" si="666"/>
        <v>0.875</v>
      </c>
      <c r="S661" s="125">
        <f t="shared" si="667"/>
        <v>74104.28571428571</v>
      </c>
      <c r="T661" s="539"/>
      <c r="U661" s="226" t="s">
        <v>120</v>
      </c>
      <c r="V661" s="121">
        <v>343</v>
      </c>
      <c r="W661" s="130">
        <v>218</v>
      </c>
      <c r="X661" s="130">
        <v>18875500</v>
      </c>
      <c r="Y661" s="131">
        <f t="shared" si="683"/>
        <v>5.3496932515337423E-2</v>
      </c>
      <c r="Z661" s="131">
        <f t="shared" si="668"/>
        <v>0.63556851311953355</v>
      </c>
      <c r="AA661" s="130">
        <f t="shared" si="669"/>
        <v>86584.862385321103</v>
      </c>
      <c r="AB661" s="539"/>
      <c r="AC661" s="226" t="s">
        <v>120</v>
      </c>
      <c r="AD661" s="121">
        <v>348</v>
      </c>
      <c r="AE661" s="130">
        <v>211</v>
      </c>
      <c r="AF661" s="130">
        <v>13367300</v>
      </c>
      <c r="AG661" s="131">
        <f t="shared" si="684"/>
        <v>6.0354691075514874E-2</v>
      </c>
      <c r="AH661" s="131">
        <f t="shared" si="670"/>
        <v>0.60632183908045978</v>
      </c>
      <c r="AI661" s="125">
        <f t="shared" si="671"/>
        <v>63352.132701421804</v>
      </c>
      <c r="AJ661" s="539"/>
      <c r="AK661" s="226" t="s">
        <v>120</v>
      </c>
      <c r="AL661" s="121">
        <v>213</v>
      </c>
      <c r="AM661" s="130">
        <v>119</v>
      </c>
      <c r="AN661" s="130">
        <v>8869980</v>
      </c>
      <c r="AO661" s="131">
        <f t="shared" si="685"/>
        <v>5.7432432432432436E-2</v>
      </c>
      <c r="AP661" s="131">
        <f t="shared" si="672"/>
        <v>0.55868544600938963</v>
      </c>
      <c r="AQ661" s="125">
        <f t="shared" si="673"/>
        <v>74537.647058823524</v>
      </c>
      <c r="AR661" s="539"/>
      <c r="AS661" s="226" t="s">
        <v>120</v>
      </c>
      <c r="AT661" s="121">
        <v>71</v>
      </c>
      <c r="AU661" s="130">
        <v>36</v>
      </c>
      <c r="AV661" s="130">
        <v>3099260</v>
      </c>
      <c r="AW661" s="131">
        <f t="shared" si="686"/>
        <v>3.4318398474737846E-2</v>
      </c>
      <c r="AX661" s="131">
        <f t="shared" si="674"/>
        <v>0.50704225352112675</v>
      </c>
      <c r="AY661" s="130">
        <f t="shared" si="675"/>
        <v>86090.555555555562</v>
      </c>
      <c r="AZ661" s="539"/>
      <c r="BA661" s="226" t="s">
        <v>120</v>
      </c>
      <c r="BB661" s="121">
        <v>24</v>
      </c>
      <c r="BC661" s="130">
        <v>10</v>
      </c>
      <c r="BD661" s="130">
        <v>1396490</v>
      </c>
      <c r="BE661" s="131">
        <f t="shared" si="687"/>
        <v>2.4813895781637719E-2</v>
      </c>
      <c r="BF661" s="131">
        <f t="shared" si="676"/>
        <v>0.41666666666666669</v>
      </c>
      <c r="BG661" s="156">
        <f t="shared" si="677"/>
        <v>139649</v>
      </c>
      <c r="BH661" s="539"/>
      <c r="BI661" s="226" t="s">
        <v>120</v>
      </c>
      <c r="BJ661" s="121">
        <f t="shared" si="678"/>
        <v>1015</v>
      </c>
      <c r="BK661" s="130">
        <f t="shared" si="662"/>
        <v>605</v>
      </c>
      <c r="BL661" s="130">
        <f t="shared" si="663"/>
        <v>46362830</v>
      </c>
      <c r="BM661" s="131">
        <f t="shared" si="688"/>
        <v>5.4129014941397512E-2</v>
      </c>
      <c r="BN661" s="131">
        <f t="shared" si="679"/>
        <v>0.59605911330049266</v>
      </c>
      <c r="BO661" s="130">
        <f t="shared" si="680"/>
        <v>76632.776859504127</v>
      </c>
      <c r="BP661" s="182"/>
    </row>
    <row r="662" spans="2:68" s="75" customFormat="1">
      <c r="B662" s="546"/>
      <c r="C662" s="547"/>
      <c r="D662" s="539"/>
      <c r="E662" s="226" t="s">
        <v>121</v>
      </c>
      <c r="F662" s="121">
        <v>7</v>
      </c>
      <c r="G662" s="130">
        <v>3</v>
      </c>
      <c r="H662" s="130">
        <v>156940</v>
      </c>
      <c r="I662" s="131">
        <f t="shared" si="681"/>
        <v>7.6923076923076927E-2</v>
      </c>
      <c r="J662" s="131">
        <f t="shared" si="664"/>
        <v>0.42857142857142855</v>
      </c>
      <c r="K662" s="156">
        <f t="shared" si="665"/>
        <v>52313.333333333336</v>
      </c>
      <c r="L662" s="539"/>
      <c r="M662" s="226" t="s">
        <v>121</v>
      </c>
      <c r="N662" s="121">
        <v>6</v>
      </c>
      <c r="O662" s="130">
        <v>5</v>
      </c>
      <c r="P662" s="130">
        <v>307940</v>
      </c>
      <c r="Q662" s="131">
        <f t="shared" si="682"/>
        <v>0.11627906976744186</v>
      </c>
      <c r="R662" s="131">
        <f t="shared" si="666"/>
        <v>0.83333333333333337</v>
      </c>
      <c r="S662" s="125">
        <f t="shared" si="667"/>
        <v>61588</v>
      </c>
      <c r="T662" s="539"/>
      <c r="U662" s="226" t="s">
        <v>121</v>
      </c>
      <c r="V662" s="121">
        <v>244</v>
      </c>
      <c r="W662" s="130">
        <v>137</v>
      </c>
      <c r="X662" s="130">
        <v>8805070</v>
      </c>
      <c r="Y662" s="131">
        <f t="shared" si="683"/>
        <v>3.3619631901840488E-2</v>
      </c>
      <c r="Z662" s="131">
        <f t="shared" si="668"/>
        <v>0.56147540983606559</v>
      </c>
      <c r="AA662" s="130">
        <f t="shared" si="669"/>
        <v>64270.583941605837</v>
      </c>
      <c r="AB662" s="539"/>
      <c r="AC662" s="226" t="s">
        <v>121</v>
      </c>
      <c r="AD662" s="121">
        <v>355</v>
      </c>
      <c r="AE662" s="130">
        <v>182</v>
      </c>
      <c r="AF662" s="130">
        <v>11960960</v>
      </c>
      <c r="AG662" s="131">
        <f t="shared" si="684"/>
        <v>5.205949656750572E-2</v>
      </c>
      <c r="AH662" s="131">
        <f t="shared" si="670"/>
        <v>0.51267605633802815</v>
      </c>
      <c r="AI662" s="125">
        <f t="shared" si="671"/>
        <v>65719.560439560446</v>
      </c>
      <c r="AJ662" s="539"/>
      <c r="AK662" s="226" t="s">
        <v>121</v>
      </c>
      <c r="AL662" s="121">
        <v>281</v>
      </c>
      <c r="AM662" s="130">
        <v>135</v>
      </c>
      <c r="AN662" s="130">
        <v>9843270</v>
      </c>
      <c r="AO662" s="131">
        <f t="shared" si="685"/>
        <v>6.5154440154440149E-2</v>
      </c>
      <c r="AP662" s="131">
        <f t="shared" si="672"/>
        <v>0.4804270462633452</v>
      </c>
      <c r="AQ662" s="125">
        <f t="shared" si="673"/>
        <v>72913.111111111109</v>
      </c>
      <c r="AR662" s="539"/>
      <c r="AS662" s="226" t="s">
        <v>121</v>
      </c>
      <c r="AT662" s="121">
        <v>145</v>
      </c>
      <c r="AU662" s="130">
        <v>73</v>
      </c>
      <c r="AV662" s="130">
        <v>6985660</v>
      </c>
      <c r="AW662" s="131">
        <f t="shared" si="686"/>
        <v>6.9590085795996182E-2</v>
      </c>
      <c r="AX662" s="131">
        <f t="shared" si="674"/>
        <v>0.50344827586206897</v>
      </c>
      <c r="AY662" s="130">
        <f t="shared" si="675"/>
        <v>95693.972602739726</v>
      </c>
      <c r="AZ662" s="539"/>
      <c r="BA662" s="226" t="s">
        <v>121</v>
      </c>
      <c r="BB662" s="121">
        <v>50</v>
      </c>
      <c r="BC662" s="130">
        <v>16</v>
      </c>
      <c r="BD662" s="130">
        <v>845890</v>
      </c>
      <c r="BE662" s="131">
        <f t="shared" si="687"/>
        <v>3.9702233250620347E-2</v>
      </c>
      <c r="BF662" s="131">
        <f t="shared" si="676"/>
        <v>0.32</v>
      </c>
      <c r="BG662" s="156">
        <f t="shared" si="677"/>
        <v>52868.125</v>
      </c>
      <c r="BH662" s="539"/>
      <c r="BI662" s="226" t="s">
        <v>121</v>
      </c>
      <c r="BJ662" s="121">
        <f t="shared" si="678"/>
        <v>1088</v>
      </c>
      <c r="BK662" s="130">
        <f t="shared" si="662"/>
        <v>551</v>
      </c>
      <c r="BL662" s="130">
        <f t="shared" si="663"/>
        <v>38905730</v>
      </c>
      <c r="BM662" s="131">
        <f t="shared" si="688"/>
        <v>4.9297664847454598E-2</v>
      </c>
      <c r="BN662" s="131">
        <f t="shared" si="679"/>
        <v>0.5064338235294118</v>
      </c>
      <c r="BO662" s="130">
        <f t="shared" si="680"/>
        <v>70609.31034482758</v>
      </c>
      <c r="BP662" s="182"/>
    </row>
    <row r="663" spans="2:68" s="75" customFormat="1">
      <c r="B663" s="546"/>
      <c r="C663" s="547"/>
      <c r="D663" s="539"/>
      <c r="E663" s="226" t="s">
        <v>122</v>
      </c>
      <c r="F663" s="121">
        <v>4</v>
      </c>
      <c r="G663" s="130">
        <v>3</v>
      </c>
      <c r="H663" s="130">
        <v>179490</v>
      </c>
      <c r="I663" s="131">
        <f t="shared" si="681"/>
        <v>7.6923076923076927E-2</v>
      </c>
      <c r="J663" s="131">
        <f t="shared" si="664"/>
        <v>0.75</v>
      </c>
      <c r="K663" s="156">
        <f t="shared" si="665"/>
        <v>59830</v>
      </c>
      <c r="L663" s="539"/>
      <c r="M663" s="226" t="s">
        <v>122</v>
      </c>
      <c r="N663" s="121">
        <v>4</v>
      </c>
      <c r="O663" s="130">
        <v>3</v>
      </c>
      <c r="P663" s="130">
        <v>160970</v>
      </c>
      <c r="Q663" s="131">
        <f t="shared" si="682"/>
        <v>6.9767441860465115E-2</v>
      </c>
      <c r="R663" s="131">
        <f t="shared" si="666"/>
        <v>0.75</v>
      </c>
      <c r="S663" s="125">
        <f t="shared" si="667"/>
        <v>53656.666666666664</v>
      </c>
      <c r="T663" s="539"/>
      <c r="U663" s="226" t="s">
        <v>122</v>
      </c>
      <c r="V663" s="121">
        <v>206</v>
      </c>
      <c r="W663" s="130">
        <v>120</v>
      </c>
      <c r="X663" s="130">
        <v>9129320</v>
      </c>
      <c r="Y663" s="131">
        <f t="shared" si="683"/>
        <v>2.9447852760736196E-2</v>
      </c>
      <c r="Z663" s="131">
        <f t="shared" si="668"/>
        <v>0.58252427184466016</v>
      </c>
      <c r="AA663" s="130">
        <f t="shared" si="669"/>
        <v>76077.666666666672</v>
      </c>
      <c r="AB663" s="539"/>
      <c r="AC663" s="226" t="s">
        <v>122</v>
      </c>
      <c r="AD663" s="121">
        <v>206</v>
      </c>
      <c r="AE663" s="130">
        <v>133</v>
      </c>
      <c r="AF663" s="130">
        <v>10421280</v>
      </c>
      <c r="AG663" s="131">
        <f t="shared" si="684"/>
        <v>3.8043478260869568E-2</v>
      </c>
      <c r="AH663" s="131">
        <f t="shared" si="670"/>
        <v>0.64563106796116509</v>
      </c>
      <c r="AI663" s="125">
        <f t="shared" si="671"/>
        <v>78355.488721804504</v>
      </c>
      <c r="AJ663" s="539"/>
      <c r="AK663" s="226" t="s">
        <v>122</v>
      </c>
      <c r="AL663" s="121">
        <v>152</v>
      </c>
      <c r="AM663" s="130">
        <v>82</v>
      </c>
      <c r="AN663" s="130">
        <v>8383280</v>
      </c>
      <c r="AO663" s="131">
        <f t="shared" si="685"/>
        <v>3.9575289575289573E-2</v>
      </c>
      <c r="AP663" s="131">
        <f t="shared" si="672"/>
        <v>0.53947368421052633</v>
      </c>
      <c r="AQ663" s="125">
        <f t="shared" si="673"/>
        <v>102235.12195121951</v>
      </c>
      <c r="AR663" s="539"/>
      <c r="AS663" s="226" t="s">
        <v>122</v>
      </c>
      <c r="AT663" s="121">
        <v>99</v>
      </c>
      <c r="AU663" s="130">
        <v>45</v>
      </c>
      <c r="AV663" s="130">
        <v>4386060</v>
      </c>
      <c r="AW663" s="131">
        <f t="shared" si="686"/>
        <v>4.2897998093422304E-2</v>
      </c>
      <c r="AX663" s="131">
        <f t="shared" si="674"/>
        <v>0.45454545454545453</v>
      </c>
      <c r="AY663" s="130">
        <f t="shared" si="675"/>
        <v>97468</v>
      </c>
      <c r="AZ663" s="539"/>
      <c r="BA663" s="226" t="s">
        <v>122</v>
      </c>
      <c r="BB663" s="121">
        <v>27</v>
      </c>
      <c r="BC663" s="130">
        <v>10</v>
      </c>
      <c r="BD663" s="130">
        <v>1179320</v>
      </c>
      <c r="BE663" s="131">
        <f t="shared" si="687"/>
        <v>2.4813895781637719E-2</v>
      </c>
      <c r="BF663" s="131">
        <f t="shared" si="676"/>
        <v>0.37037037037037035</v>
      </c>
      <c r="BG663" s="156">
        <f t="shared" si="677"/>
        <v>117932</v>
      </c>
      <c r="BH663" s="539"/>
      <c r="BI663" s="226" t="s">
        <v>122</v>
      </c>
      <c r="BJ663" s="121">
        <f t="shared" si="678"/>
        <v>698</v>
      </c>
      <c r="BK663" s="130">
        <f t="shared" si="662"/>
        <v>396</v>
      </c>
      <c r="BL663" s="130">
        <f t="shared" si="663"/>
        <v>33839720</v>
      </c>
      <c r="BM663" s="131">
        <f t="shared" si="688"/>
        <v>3.5429900688914738E-2</v>
      </c>
      <c r="BN663" s="131">
        <f t="shared" si="679"/>
        <v>0.56733524355300857</v>
      </c>
      <c r="BO663" s="130">
        <f t="shared" si="680"/>
        <v>85453.838383838389</v>
      </c>
      <c r="BP663" s="182"/>
    </row>
    <row r="664" spans="2:68" s="75" customFormat="1">
      <c r="B664" s="546"/>
      <c r="C664" s="547"/>
      <c r="D664" s="539"/>
      <c r="E664" s="226" t="s">
        <v>123</v>
      </c>
      <c r="F664" s="121">
        <v>11</v>
      </c>
      <c r="G664" s="130">
        <v>7</v>
      </c>
      <c r="H664" s="130">
        <v>378840</v>
      </c>
      <c r="I664" s="131">
        <f t="shared" si="681"/>
        <v>0.17948717948717949</v>
      </c>
      <c r="J664" s="131">
        <f t="shared" si="664"/>
        <v>0.63636363636363635</v>
      </c>
      <c r="K664" s="156">
        <f t="shared" si="665"/>
        <v>54120</v>
      </c>
      <c r="L664" s="539"/>
      <c r="M664" s="226" t="s">
        <v>123</v>
      </c>
      <c r="N664" s="121">
        <v>15</v>
      </c>
      <c r="O664" s="130">
        <v>11</v>
      </c>
      <c r="P664" s="130">
        <v>619550</v>
      </c>
      <c r="Q664" s="131">
        <f t="shared" si="682"/>
        <v>0.2558139534883721</v>
      </c>
      <c r="R664" s="131">
        <f t="shared" si="666"/>
        <v>0.73333333333333328</v>
      </c>
      <c r="S664" s="125">
        <f t="shared" si="667"/>
        <v>56322.727272727272</v>
      </c>
      <c r="T664" s="539"/>
      <c r="U664" s="226" t="s">
        <v>123</v>
      </c>
      <c r="V664" s="121">
        <v>1558</v>
      </c>
      <c r="W664" s="130">
        <v>969</v>
      </c>
      <c r="X664" s="130">
        <v>71639810</v>
      </c>
      <c r="Y664" s="131">
        <f t="shared" si="683"/>
        <v>0.23779141104294479</v>
      </c>
      <c r="Z664" s="131">
        <f t="shared" si="668"/>
        <v>0.62195121951219512</v>
      </c>
      <c r="AA664" s="130">
        <f t="shared" si="669"/>
        <v>73931.69246646027</v>
      </c>
      <c r="AB664" s="539"/>
      <c r="AC664" s="226" t="s">
        <v>123</v>
      </c>
      <c r="AD664" s="121">
        <v>1494</v>
      </c>
      <c r="AE664" s="130">
        <v>920</v>
      </c>
      <c r="AF664" s="130">
        <v>67950420</v>
      </c>
      <c r="AG664" s="131">
        <f t="shared" si="684"/>
        <v>0.26315789473684209</v>
      </c>
      <c r="AH664" s="131">
        <f t="shared" si="670"/>
        <v>0.61579651941097724</v>
      </c>
      <c r="AI664" s="125">
        <f t="shared" si="671"/>
        <v>73859.15217391304</v>
      </c>
      <c r="AJ664" s="539"/>
      <c r="AK664" s="226" t="s">
        <v>123</v>
      </c>
      <c r="AL664" s="121">
        <v>862</v>
      </c>
      <c r="AM664" s="130">
        <v>459</v>
      </c>
      <c r="AN664" s="130">
        <v>37489570</v>
      </c>
      <c r="AO664" s="131">
        <f t="shared" si="685"/>
        <v>0.22152509652509653</v>
      </c>
      <c r="AP664" s="131">
        <f t="shared" si="672"/>
        <v>0.5324825986078886</v>
      </c>
      <c r="AQ664" s="125">
        <f t="shared" si="673"/>
        <v>81676.623093681919</v>
      </c>
      <c r="AR664" s="539"/>
      <c r="AS664" s="226" t="s">
        <v>123</v>
      </c>
      <c r="AT664" s="121">
        <v>352</v>
      </c>
      <c r="AU664" s="130">
        <v>176</v>
      </c>
      <c r="AV664" s="130">
        <v>15032000</v>
      </c>
      <c r="AW664" s="131">
        <f t="shared" si="686"/>
        <v>0.16777883698760723</v>
      </c>
      <c r="AX664" s="131">
        <f t="shared" si="674"/>
        <v>0.5</v>
      </c>
      <c r="AY664" s="130">
        <f t="shared" si="675"/>
        <v>85409.090909090912</v>
      </c>
      <c r="AZ664" s="539"/>
      <c r="BA664" s="226" t="s">
        <v>123</v>
      </c>
      <c r="BB664" s="121">
        <v>108</v>
      </c>
      <c r="BC664" s="130">
        <v>36</v>
      </c>
      <c r="BD664" s="130">
        <v>2246500</v>
      </c>
      <c r="BE664" s="131">
        <f t="shared" si="687"/>
        <v>8.9330024813895778E-2</v>
      </c>
      <c r="BF664" s="131">
        <f t="shared" si="676"/>
        <v>0.33333333333333331</v>
      </c>
      <c r="BG664" s="156">
        <f t="shared" si="677"/>
        <v>62402.777777777781</v>
      </c>
      <c r="BH664" s="539"/>
      <c r="BI664" s="226" t="s">
        <v>123</v>
      </c>
      <c r="BJ664" s="121">
        <f t="shared" si="678"/>
        <v>4400</v>
      </c>
      <c r="BK664" s="130">
        <f t="shared" si="662"/>
        <v>2578</v>
      </c>
      <c r="BL664" s="130">
        <f t="shared" si="663"/>
        <v>195356690</v>
      </c>
      <c r="BM664" s="131">
        <f t="shared" si="688"/>
        <v>0.23065223226268231</v>
      </c>
      <c r="BN664" s="131">
        <f t="shared" si="679"/>
        <v>0.58590909090909093</v>
      </c>
      <c r="BO664" s="130">
        <f t="shared" si="680"/>
        <v>75778.390224980598</v>
      </c>
      <c r="BP664" s="182"/>
    </row>
    <row r="665" spans="2:68" s="75" customFormat="1">
      <c r="B665" s="546"/>
      <c r="C665" s="547"/>
      <c r="D665" s="539"/>
      <c r="E665" s="226" t="s">
        <v>124</v>
      </c>
      <c r="F665" s="121">
        <v>3</v>
      </c>
      <c r="G665" s="130">
        <v>2</v>
      </c>
      <c r="H665" s="130">
        <v>174060</v>
      </c>
      <c r="I665" s="131">
        <f t="shared" si="681"/>
        <v>5.128205128205128E-2</v>
      </c>
      <c r="J665" s="131">
        <f t="shared" si="664"/>
        <v>0.66666666666666663</v>
      </c>
      <c r="K665" s="156">
        <f t="shared" si="665"/>
        <v>87030</v>
      </c>
      <c r="L665" s="539"/>
      <c r="M665" s="226" t="s">
        <v>124</v>
      </c>
      <c r="N665" s="121">
        <v>6</v>
      </c>
      <c r="O665" s="130">
        <v>3</v>
      </c>
      <c r="P665" s="130">
        <v>242760</v>
      </c>
      <c r="Q665" s="131">
        <f t="shared" si="682"/>
        <v>6.9767441860465115E-2</v>
      </c>
      <c r="R665" s="131">
        <f t="shared" si="666"/>
        <v>0.5</v>
      </c>
      <c r="S665" s="125">
        <f t="shared" si="667"/>
        <v>80920</v>
      </c>
      <c r="T665" s="539"/>
      <c r="U665" s="226" t="s">
        <v>124</v>
      </c>
      <c r="V665" s="121">
        <v>225</v>
      </c>
      <c r="W665" s="130">
        <v>126</v>
      </c>
      <c r="X665" s="130">
        <v>8335450</v>
      </c>
      <c r="Y665" s="131">
        <f t="shared" si="683"/>
        <v>3.0920245398773007E-2</v>
      </c>
      <c r="Z665" s="131">
        <f t="shared" si="668"/>
        <v>0.56000000000000005</v>
      </c>
      <c r="AA665" s="130">
        <f t="shared" si="669"/>
        <v>66154.365079365074</v>
      </c>
      <c r="AB665" s="539"/>
      <c r="AC665" s="226" t="s">
        <v>124</v>
      </c>
      <c r="AD665" s="121">
        <v>338</v>
      </c>
      <c r="AE665" s="130">
        <v>199</v>
      </c>
      <c r="AF665" s="130">
        <v>17581660</v>
      </c>
      <c r="AG665" s="131">
        <f t="shared" si="684"/>
        <v>5.692219679633867E-2</v>
      </c>
      <c r="AH665" s="131">
        <f t="shared" si="670"/>
        <v>0.58875739644970415</v>
      </c>
      <c r="AI665" s="125">
        <f t="shared" si="671"/>
        <v>88350.050251256282</v>
      </c>
      <c r="AJ665" s="539"/>
      <c r="AK665" s="226" t="s">
        <v>124</v>
      </c>
      <c r="AL665" s="121">
        <v>277</v>
      </c>
      <c r="AM665" s="130">
        <v>129</v>
      </c>
      <c r="AN665" s="130">
        <v>12331920</v>
      </c>
      <c r="AO665" s="131">
        <f t="shared" si="685"/>
        <v>6.2258687258687259E-2</v>
      </c>
      <c r="AP665" s="131">
        <f t="shared" si="672"/>
        <v>0.46570397111913359</v>
      </c>
      <c r="AQ665" s="125">
        <f t="shared" si="673"/>
        <v>95596.279069767435</v>
      </c>
      <c r="AR665" s="539"/>
      <c r="AS665" s="226" t="s">
        <v>124</v>
      </c>
      <c r="AT665" s="121">
        <v>191</v>
      </c>
      <c r="AU665" s="130">
        <v>82</v>
      </c>
      <c r="AV665" s="130">
        <v>7287190</v>
      </c>
      <c r="AW665" s="131">
        <f t="shared" si="686"/>
        <v>7.8169685414680654E-2</v>
      </c>
      <c r="AX665" s="131">
        <f t="shared" si="674"/>
        <v>0.4293193717277487</v>
      </c>
      <c r="AY665" s="130">
        <f t="shared" si="675"/>
        <v>88868.170731707316</v>
      </c>
      <c r="AZ665" s="539"/>
      <c r="BA665" s="226" t="s">
        <v>124</v>
      </c>
      <c r="BB665" s="121">
        <v>74</v>
      </c>
      <c r="BC665" s="130">
        <v>30</v>
      </c>
      <c r="BD665" s="130">
        <v>2776300</v>
      </c>
      <c r="BE665" s="131">
        <f t="shared" si="687"/>
        <v>7.4441687344913146E-2</v>
      </c>
      <c r="BF665" s="131">
        <f t="shared" si="676"/>
        <v>0.40540540540540543</v>
      </c>
      <c r="BG665" s="156">
        <f t="shared" si="677"/>
        <v>92543.333333333328</v>
      </c>
      <c r="BH665" s="539"/>
      <c r="BI665" s="226" t="s">
        <v>124</v>
      </c>
      <c r="BJ665" s="121">
        <f t="shared" si="678"/>
        <v>1114</v>
      </c>
      <c r="BK665" s="130">
        <f t="shared" si="662"/>
        <v>571</v>
      </c>
      <c r="BL665" s="130">
        <f t="shared" si="663"/>
        <v>48729340</v>
      </c>
      <c r="BM665" s="131">
        <f t="shared" si="688"/>
        <v>5.1087053771137154E-2</v>
      </c>
      <c r="BN665" s="131">
        <f t="shared" si="679"/>
        <v>0.5125673249551167</v>
      </c>
      <c r="BO665" s="130">
        <f t="shared" si="680"/>
        <v>85340.350262697029</v>
      </c>
      <c r="BP665" s="182"/>
    </row>
    <row r="666" spans="2:68" s="75" customFormat="1">
      <c r="B666" s="546"/>
      <c r="C666" s="547"/>
      <c r="D666" s="539"/>
      <c r="E666" s="223" t="s">
        <v>117</v>
      </c>
      <c r="F666" s="123">
        <v>4</v>
      </c>
      <c r="G666" s="134">
        <v>2</v>
      </c>
      <c r="H666" s="134">
        <v>364060</v>
      </c>
      <c r="I666" s="135">
        <f t="shared" si="681"/>
        <v>5.128205128205128E-2</v>
      </c>
      <c r="J666" s="135">
        <f t="shared" si="664"/>
        <v>0.5</v>
      </c>
      <c r="K666" s="176">
        <f t="shared" si="665"/>
        <v>182030</v>
      </c>
      <c r="L666" s="539"/>
      <c r="M666" s="223" t="s">
        <v>117</v>
      </c>
      <c r="N666" s="123">
        <v>2</v>
      </c>
      <c r="O666" s="134">
        <v>1</v>
      </c>
      <c r="P666" s="134">
        <v>342500</v>
      </c>
      <c r="Q666" s="135">
        <f t="shared" si="682"/>
        <v>2.3255813953488372E-2</v>
      </c>
      <c r="R666" s="135">
        <f t="shared" si="666"/>
        <v>0.5</v>
      </c>
      <c r="S666" s="127">
        <f t="shared" si="667"/>
        <v>342500</v>
      </c>
      <c r="T666" s="539"/>
      <c r="U666" s="223" t="s">
        <v>117</v>
      </c>
      <c r="V666" s="123">
        <v>399</v>
      </c>
      <c r="W666" s="134">
        <v>230</v>
      </c>
      <c r="X666" s="134">
        <v>12764060</v>
      </c>
      <c r="Y666" s="135">
        <f t="shared" si="683"/>
        <v>5.6441717791411043E-2</v>
      </c>
      <c r="Z666" s="135">
        <f t="shared" si="668"/>
        <v>0.5764411027568922</v>
      </c>
      <c r="AA666" s="134">
        <f t="shared" si="669"/>
        <v>55495.913043478264</v>
      </c>
      <c r="AB666" s="539"/>
      <c r="AC666" s="223" t="s">
        <v>117</v>
      </c>
      <c r="AD666" s="123">
        <v>230</v>
      </c>
      <c r="AE666" s="134">
        <v>117</v>
      </c>
      <c r="AF666" s="134">
        <v>8850200</v>
      </c>
      <c r="AG666" s="135">
        <f t="shared" si="684"/>
        <v>3.3466819221967967E-2</v>
      </c>
      <c r="AH666" s="135">
        <f t="shared" si="670"/>
        <v>0.50869565217391299</v>
      </c>
      <c r="AI666" s="127">
        <f t="shared" si="671"/>
        <v>75642.735042735047</v>
      </c>
      <c r="AJ666" s="539"/>
      <c r="AK666" s="223" t="s">
        <v>117</v>
      </c>
      <c r="AL666" s="123">
        <v>111</v>
      </c>
      <c r="AM666" s="134">
        <v>45</v>
      </c>
      <c r="AN666" s="134">
        <v>4644560</v>
      </c>
      <c r="AO666" s="135">
        <f t="shared" si="685"/>
        <v>2.171814671814672E-2</v>
      </c>
      <c r="AP666" s="135">
        <f t="shared" si="672"/>
        <v>0.40540540540540543</v>
      </c>
      <c r="AQ666" s="127">
        <f t="shared" si="673"/>
        <v>103212.44444444444</v>
      </c>
      <c r="AR666" s="539"/>
      <c r="AS666" s="223" t="s">
        <v>117</v>
      </c>
      <c r="AT666" s="123">
        <v>51</v>
      </c>
      <c r="AU666" s="134">
        <v>22</v>
      </c>
      <c r="AV666" s="134">
        <v>1946400</v>
      </c>
      <c r="AW666" s="135">
        <f t="shared" si="686"/>
        <v>2.0972354623450904E-2</v>
      </c>
      <c r="AX666" s="135">
        <f t="shared" si="674"/>
        <v>0.43137254901960786</v>
      </c>
      <c r="AY666" s="134">
        <f t="shared" si="675"/>
        <v>88472.727272727279</v>
      </c>
      <c r="AZ666" s="539"/>
      <c r="BA666" s="223" t="s">
        <v>117</v>
      </c>
      <c r="BB666" s="123">
        <v>28</v>
      </c>
      <c r="BC666" s="134">
        <v>2</v>
      </c>
      <c r="BD666" s="134">
        <v>241350</v>
      </c>
      <c r="BE666" s="135">
        <f t="shared" si="687"/>
        <v>4.9627791563275434E-3</v>
      </c>
      <c r="BF666" s="135">
        <f t="shared" si="676"/>
        <v>7.1428571428571425E-2</v>
      </c>
      <c r="BG666" s="176">
        <f t="shared" si="677"/>
        <v>120675</v>
      </c>
      <c r="BH666" s="539"/>
      <c r="BI666" s="223" t="s">
        <v>117</v>
      </c>
      <c r="BJ666" s="123">
        <f t="shared" si="678"/>
        <v>825</v>
      </c>
      <c r="BK666" s="134">
        <f t="shared" si="662"/>
        <v>419</v>
      </c>
      <c r="BL666" s="134">
        <f t="shared" si="663"/>
        <v>29153130</v>
      </c>
      <c r="BM666" s="135">
        <f t="shared" si="688"/>
        <v>3.748769795114968E-2</v>
      </c>
      <c r="BN666" s="135">
        <f t="shared" si="679"/>
        <v>0.50787878787878793</v>
      </c>
      <c r="BO666" s="134">
        <f t="shared" si="680"/>
        <v>69577.875894988072</v>
      </c>
      <c r="BP666" s="182"/>
    </row>
    <row r="667" spans="2:68" s="75" customFormat="1">
      <c r="B667" s="546">
        <v>61</v>
      </c>
      <c r="C667" s="547" t="s">
        <v>16</v>
      </c>
      <c r="D667" s="539">
        <f>BS68</f>
        <v>0</v>
      </c>
      <c r="E667" s="224" t="s">
        <v>104</v>
      </c>
      <c r="F667" s="120">
        <v>0</v>
      </c>
      <c r="G667" s="128">
        <v>0</v>
      </c>
      <c r="H667" s="128">
        <v>0</v>
      </c>
      <c r="I667" s="129" t="str">
        <f>IFERROR(G667/$D$667,"-")</f>
        <v>-</v>
      </c>
      <c r="J667" s="129" t="str">
        <f t="shared" si="664"/>
        <v>-</v>
      </c>
      <c r="K667" s="155" t="str">
        <f t="shared" si="665"/>
        <v>-</v>
      </c>
      <c r="L667" s="539">
        <f>BT68</f>
        <v>6</v>
      </c>
      <c r="M667" s="224" t="s">
        <v>104</v>
      </c>
      <c r="N667" s="120">
        <v>2</v>
      </c>
      <c r="O667" s="128">
        <v>2</v>
      </c>
      <c r="P667" s="128">
        <v>219820</v>
      </c>
      <c r="Q667" s="129">
        <f>IFERROR(O667/$L$667,"-")</f>
        <v>0.33333333333333331</v>
      </c>
      <c r="R667" s="129">
        <f t="shared" si="666"/>
        <v>1</v>
      </c>
      <c r="S667" s="124">
        <f t="shared" si="667"/>
        <v>109910</v>
      </c>
      <c r="T667" s="539">
        <f>BU68</f>
        <v>3665</v>
      </c>
      <c r="U667" s="224" t="s">
        <v>104</v>
      </c>
      <c r="V667" s="120">
        <v>1797</v>
      </c>
      <c r="W667" s="128">
        <v>1119</v>
      </c>
      <c r="X667" s="128">
        <v>74746380</v>
      </c>
      <c r="Y667" s="129">
        <f>IFERROR(W667/$T$667,"-")</f>
        <v>0.30532060027285129</v>
      </c>
      <c r="Z667" s="129">
        <f t="shared" si="668"/>
        <v>0.62270450751252082</v>
      </c>
      <c r="AA667" s="128">
        <f t="shared" si="669"/>
        <v>66797.479892761388</v>
      </c>
      <c r="AB667" s="539">
        <f>BV68</f>
        <v>3196</v>
      </c>
      <c r="AC667" s="224" t="s">
        <v>104</v>
      </c>
      <c r="AD667" s="120">
        <v>1746</v>
      </c>
      <c r="AE667" s="128">
        <v>1016</v>
      </c>
      <c r="AF667" s="128">
        <v>77618720</v>
      </c>
      <c r="AG667" s="129">
        <f>IFERROR(AE667/$AB$667,"-")</f>
        <v>0.31789737171464333</v>
      </c>
      <c r="AH667" s="129">
        <f t="shared" si="670"/>
        <v>0.58190148911798401</v>
      </c>
      <c r="AI667" s="124">
        <f t="shared" si="671"/>
        <v>76396.377952755909</v>
      </c>
      <c r="AJ667" s="539">
        <f>BW68</f>
        <v>1789</v>
      </c>
      <c r="AK667" s="224" t="s">
        <v>104</v>
      </c>
      <c r="AL667" s="120">
        <v>951</v>
      </c>
      <c r="AM667" s="128">
        <v>556</v>
      </c>
      <c r="AN667" s="128">
        <v>44256800</v>
      </c>
      <c r="AO667" s="129">
        <f>IFERROR(AM667/$AJ$667,"-")</f>
        <v>0.31078814980435998</v>
      </c>
      <c r="AP667" s="129">
        <f t="shared" si="672"/>
        <v>0.58464773922187174</v>
      </c>
      <c r="AQ667" s="124">
        <f t="shared" si="673"/>
        <v>79598.561151079135</v>
      </c>
      <c r="AR667" s="539">
        <f>BX68</f>
        <v>785</v>
      </c>
      <c r="AS667" s="224" t="s">
        <v>104</v>
      </c>
      <c r="AT667" s="120">
        <v>376</v>
      </c>
      <c r="AU667" s="128">
        <v>198</v>
      </c>
      <c r="AV667" s="128">
        <v>16296660</v>
      </c>
      <c r="AW667" s="129">
        <f>IFERROR(AU667/$AR$667,"-")</f>
        <v>0.25222929936305732</v>
      </c>
      <c r="AX667" s="129">
        <f t="shared" si="674"/>
        <v>0.52659574468085102</v>
      </c>
      <c r="AY667" s="128">
        <f t="shared" si="675"/>
        <v>82306.363636363632</v>
      </c>
      <c r="AZ667" s="539">
        <f>BY68</f>
        <v>321</v>
      </c>
      <c r="BA667" s="224" t="s">
        <v>104</v>
      </c>
      <c r="BB667" s="120">
        <v>110</v>
      </c>
      <c r="BC667" s="128">
        <v>54</v>
      </c>
      <c r="BD667" s="128">
        <v>4674530</v>
      </c>
      <c r="BE667" s="129">
        <f>IFERROR(BC667/$AZ$667,"-")</f>
        <v>0.16822429906542055</v>
      </c>
      <c r="BF667" s="129">
        <f t="shared" si="676"/>
        <v>0.49090909090909091</v>
      </c>
      <c r="BG667" s="155">
        <f t="shared" si="677"/>
        <v>86565.370370370365</v>
      </c>
      <c r="BH667" s="539">
        <f>BZ68</f>
        <v>9762</v>
      </c>
      <c r="BI667" s="224" t="s">
        <v>104</v>
      </c>
      <c r="BJ667" s="120">
        <f t="shared" si="678"/>
        <v>4982</v>
      </c>
      <c r="BK667" s="128">
        <f t="shared" si="662"/>
        <v>2945</v>
      </c>
      <c r="BL667" s="128">
        <f t="shared" si="663"/>
        <v>217812910</v>
      </c>
      <c r="BM667" s="129">
        <f>IFERROR(BK667/$BH$667,"-")</f>
        <v>0.30167998360991599</v>
      </c>
      <c r="BN667" s="129">
        <f t="shared" si="679"/>
        <v>0.59112806101967086</v>
      </c>
      <c r="BO667" s="128">
        <f t="shared" si="680"/>
        <v>73960.241086587441</v>
      </c>
      <c r="BP667" s="182"/>
    </row>
    <row r="668" spans="2:68" s="75" customFormat="1">
      <c r="B668" s="546"/>
      <c r="C668" s="547"/>
      <c r="D668" s="539"/>
      <c r="E668" s="225" t="s">
        <v>136</v>
      </c>
      <c r="F668" s="121">
        <v>0</v>
      </c>
      <c r="G668" s="130">
        <v>0</v>
      </c>
      <c r="H668" s="130">
        <v>0</v>
      </c>
      <c r="I668" s="131" t="str">
        <f t="shared" ref="I668:I677" si="689">IFERROR(G668/$D$667,"-")</f>
        <v>-</v>
      </c>
      <c r="J668" s="131" t="str">
        <f t="shared" si="664"/>
        <v>-</v>
      </c>
      <c r="K668" s="156" t="str">
        <f t="shared" si="665"/>
        <v>-</v>
      </c>
      <c r="L668" s="539"/>
      <c r="M668" s="225" t="s">
        <v>136</v>
      </c>
      <c r="N668" s="121">
        <v>2</v>
      </c>
      <c r="O668" s="130">
        <v>2</v>
      </c>
      <c r="P668" s="130">
        <v>219820</v>
      </c>
      <c r="Q668" s="131">
        <f t="shared" ref="Q668:Q677" si="690">IFERROR(O668/$L$667,"-")</f>
        <v>0.33333333333333331</v>
      </c>
      <c r="R668" s="131">
        <f t="shared" si="666"/>
        <v>1</v>
      </c>
      <c r="S668" s="125">
        <f t="shared" si="667"/>
        <v>109910</v>
      </c>
      <c r="T668" s="539"/>
      <c r="U668" s="225" t="s">
        <v>136</v>
      </c>
      <c r="V668" s="121">
        <v>1621</v>
      </c>
      <c r="W668" s="130">
        <v>1008</v>
      </c>
      <c r="X668" s="130">
        <v>66871370</v>
      </c>
      <c r="Y668" s="131">
        <f t="shared" ref="Y668:Y677" si="691">IFERROR(W668/$T$667,"-")</f>
        <v>0.27503410641200543</v>
      </c>
      <c r="Z668" s="131">
        <f t="shared" si="668"/>
        <v>0.62183837137569398</v>
      </c>
      <c r="AA668" s="130">
        <f t="shared" si="669"/>
        <v>66340.644841269837</v>
      </c>
      <c r="AB668" s="539"/>
      <c r="AC668" s="225" t="s">
        <v>136</v>
      </c>
      <c r="AD668" s="121">
        <v>1404</v>
      </c>
      <c r="AE668" s="130">
        <v>821</v>
      </c>
      <c r="AF668" s="130">
        <v>62130490</v>
      </c>
      <c r="AG668" s="131">
        <f t="shared" ref="AG668:AG677" si="692">IFERROR(AE668/$AB$667,"-")</f>
        <v>0.25688360450563202</v>
      </c>
      <c r="AH668" s="131">
        <f t="shared" si="670"/>
        <v>0.58475783475783472</v>
      </c>
      <c r="AI668" s="125">
        <f t="shared" si="671"/>
        <v>75676.60170523751</v>
      </c>
      <c r="AJ668" s="539"/>
      <c r="AK668" s="225" t="s">
        <v>136</v>
      </c>
      <c r="AL668" s="121">
        <v>704</v>
      </c>
      <c r="AM668" s="130">
        <v>402</v>
      </c>
      <c r="AN668" s="130">
        <v>31587730</v>
      </c>
      <c r="AO668" s="131">
        <f t="shared" ref="AO668:AO677" si="693">IFERROR(AM668/$AJ$667,"-")</f>
        <v>0.2247065399664617</v>
      </c>
      <c r="AP668" s="131">
        <f t="shared" si="672"/>
        <v>0.57102272727272729</v>
      </c>
      <c r="AQ668" s="125">
        <f t="shared" si="673"/>
        <v>78576.442786069645</v>
      </c>
      <c r="AR668" s="539"/>
      <c r="AS668" s="225" t="s">
        <v>136</v>
      </c>
      <c r="AT668" s="121">
        <v>249</v>
      </c>
      <c r="AU668" s="130">
        <v>125</v>
      </c>
      <c r="AV668" s="130">
        <v>9751840</v>
      </c>
      <c r="AW668" s="131">
        <f t="shared" ref="AW668:AW677" si="694">IFERROR(AU668/$AR$667,"-")</f>
        <v>0.15923566878980891</v>
      </c>
      <c r="AX668" s="131">
        <f t="shared" si="674"/>
        <v>0.50200803212851408</v>
      </c>
      <c r="AY668" s="130">
        <f t="shared" si="675"/>
        <v>78014.720000000001</v>
      </c>
      <c r="AZ668" s="539"/>
      <c r="BA668" s="225" t="s">
        <v>136</v>
      </c>
      <c r="BB668" s="121">
        <v>54</v>
      </c>
      <c r="BC668" s="130">
        <v>20</v>
      </c>
      <c r="BD668" s="130">
        <v>1750030</v>
      </c>
      <c r="BE668" s="131">
        <f t="shared" ref="BE668:BE677" si="695">IFERROR(BC668/$AZ$667,"-")</f>
        <v>6.2305295950155763E-2</v>
      </c>
      <c r="BF668" s="131">
        <f t="shared" si="676"/>
        <v>0.37037037037037035</v>
      </c>
      <c r="BG668" s="156">
        <f t="shared" si="677"/>
        <v>87501.5</v>
      </c>
      <c r="BH668" s="539"/>
      <c r="BI668" s="225" t="s">
        <v>136</v>
      </c>
      <c r="BJ668" s="121">
        <f t="shared" si="678"/>
        <v>4034</v>
      </c>
      <c r="BK668" s="130">
        <f t="shared" si="662"/>
        <v>2378</v>
      </c>
      <c r="BL668" s="130">
        <f t="shared" si="663"/>
        <v>172311280</v>
      </c>
      <c r="BM668" s="131">
        <f t="shared" ref="BM668:BM677" si="696">IFERROR(BK668/$BH$667,"-")</f>
        <v>0.24359762343782013</v>
      </c>
      <c r="BN668" s="131">
        <f t="shared" si="679"/>
        <v>0.58948934060485869</v>
      </c>
      <c r="BO668" s="130">
        <f t="shared" si="680"/>
        <v>72460.588730025236</v>
      </c>
      <c r="BP668" s="182"/>
    </row>
    <row r="669" spans="2:68" s="75" customFormat="1">
      <c r="B669" s="546"/>
      <c r="C669" s="547"/>
      <c r="D669" s="539"/>
      <c r="E669" s="226" t="s">
        <v>103</v>
      </c>
      <c r="F669" s="121">
        <v>0</v>
      </c>
      <c r="G669" s="130">
        <v>0</v>
      </c>
      <c r="H669" s="130">
        <v>0</v>
      </c>
      <c r="I669" s="131" t="str">
        <f t="shared" si="689"/>
        <v>-</v>
      </c>
      <c r="J669" s="131" t="str">
        <f t="shared" si="664"/>
        <v>-</v>
      </c>
      <c r="K669" s="156" t="str">
        <f t="shared" si="665"/>
        <v>-</v>
      </c>
      <c r="L669" s="539"/>
      <c r="M669" s="226" t="s">
        <v>103</v>
      </c>
      <c r="N669" s="121">
        <v>2</v>
      </c>
      <c r="O669" s="130">
        <v>1</v>
      </c>
      <c r="P669" s="130">
        <v>143690</v>
      </c>
      <c r="Q669" s="131">
        <f t="shared" si="690"/>
        <v>0.16666666666666666</v>
      </c>
      <c r="R669" s="131">
        <f t="shared" si="666"/>
        <v>0.5</v>
      </c>
      <c r="S669" s="125">
        <f t="shared" si="667"/>
        <v>143690</v>
      </c>
      <c r="T669" s="539"/>
      <c r="U669" s="226" t="s">
        <v>103</v>
      </c>
      <c r="V669" s="121">
        <v>2220</v>
      </c>
      <c r="W669" s="130">
        <v>1343</v>
      </c>
      <c r="X669" s="130">
        <v>92996360</v>
      </c>
      <c r="Y669" s="131">
        <f t="shared" si="691"/>
        <v>0.36643929058663027</v>
      </c>
      <c r="Z669" s="131">
        <f t="shared" si="668"/>
        <v>0.60495495495495499</v>
      </c>
      <c r="AA669" s="130">
        <f t="shared" si="669"/>
        <v>69245.241995532386</v>
      </c>
      <c r="AB669" s="539"/>
      <c r="AC669" s="226" t="s">
        <v>103</v>
      </c>
      <c r="AD669" s="121">
        <v>2082</v>
      </c>
      <c r="AE669" s="130">
        <v>1187</v>
      </c>
      <c r="AF669" s="130">
        <v>93997810</v>
      </c>
      <c r="AG669" s="131">
        <f t="shared" si="692"/>
        <v>0.3714017521902378</v>
      </c>
      <c r="AH669" s="131">
        <f t="shared" si="670"/>
        <v>0.57012487992315086</v>
      </c>
      <c r="AI669" s="125">
        <f t="shared" si="671"/>
        <v>79189.393428812138</v>
      </c>
      <c r="AJ669" s="539"/>
      <c r="AK669" s="226" t="s">
        <v>103</v>
      </c>
      <c r="AL669" s="121">
        <v>1172</v>
      </c>
      <c r="AM669" s="130">
        <v>663</v>
      </c>
      <c r="AN669" s="130">
        <v>51902910</v>
      </c>
      <c r="AO669" s="131">
        <f t="shared" si="693"/>
        <v>0.37059809949692568</v>
      </c>
      <c r="AP669" s="131">
        <f t="shared" si="672"/>
        <v>0.56569965870307171</v>
      </c>
      <c r="AQ669" s="125">
        <f t="shared" si="673"/>
        <v>78284.932126696833</v>
      </c>
      <c r="AR669" s="539"/>
      <c r="AS669" s="226" t="s">
        <v>103</v>
      </c>
      <c r="AT669" s="121">
        <v>529</v>
      </c>
      <c r="AU669" s="130">
        <v>271</v>
      </c>
      <c r="AV669" s="130">
        <v>23979050</v>
      </c>
      <c r="AW669" s="131">
        <f t="shared" si="694"/>
        <v>0.34522292993630571</v>
      </c>
      <c r="AX669" s="131">
        <f t="shared" si="674"/>
        <v>0.51228733459357279</v>
      </c>
      <c r="AY669" s="130">
        <f t="shared" si="675"/>
        <v>88483.579335793358</v>
      </c>
      <c r="AZ669" s="539"/>
      <c r="BA669" s="226" t="s">
        <v>103</v>
      </c>
      <c r="BB669" s="121">
        <v>168</v>
      </c>
      <c r="BC669" s="130">
        <v>80</v>
      </c>
      <c r="BD669" s="130">
        <v>8321590</v>
      </c>
      <c r="BE669" s="131">
        <f t="shared" si="695"/>
        <v>0.24922118380062305</v>
      </c>
      <c r="BF669" s="131">
        <f t="shared" si="676"/>
        <v>0.47619047619047616</v>
      </c>
      <c r="BG669" s="156">
        <f t="shared" si="677"/>
        <v>104019.875</v>
      </c>
      <c r="BH669" s="539"/>
      <c r="BI669" s="226" t="s">
        <v>103</v>
      </c>
      <c r="BJ669" s="121">
        <f t="shared" si="678"/>
        <v>6173</v>
      </c>
      <c r="BK669" s="130">
        <f t="shared" si="662"/>
        <v>3545</v>
      </c>
      <c r="BL669" s="130">
        <f t="shared" si="663"/>
        <v>271341410</v>
      </c>
      <c r="BM669" s="131">
        <f t="shared" si="696"/>
        <v>0.36314279860684284</v>
      </c>
      <c r="BN669" s="131">
        <f t="shared" si="679"/>
        <v>0.57427506884821</v>
      </c>
      <c r="BO669" s="130">
        <f t="shared" si="680"/>
        <v>76542.00564174894</v>
      </c>
      <c r="BP669" s="182"/>
    </row>
    <row r="670" spans="2:68" s="75" customFormat="1">
      <c r="B670" s="546"/>
      <c r="C670" s="547"/>
      <c r="D670" s="539"/>
      <c r="E670" s="226" t="s">
        <v>106</v>
      </c>
      <c r="F670" s="121">
        <v>0</v>
      </c>
      <c r="G670" s="130">
        <v>0</v>
      </c>
      <c r="H670" s="130">
        <v>0</v>
      </c>
      <c r="I670" s="131" t="str">
        <f t="shared" si="689"/>
        <v>-</v>
      </c>
      <c r="J670" s="131" t="str">
        <f t="shared" si="664"/>
        <v>-</v>
      </c>
      <c r="K670" s="156" t="str">
        <f t="shared" si="665"/>
        <v>-</v>
      </c>
      <c r="L670" s="539"/>
      <c r="M670" s="226" t="s">
        <v>106</v>
      </c>
      <c r="N670" s="121">
        <v>1</v>
      </c>
      <c r="O670" s="130">
        <v>1</v>
      </c>
      <c r="P670" s="130">
        <v>143690</v>
      </c>
      <c r="Q670" s="131">
        <f t="shared" si="690"/>
        <v>0.16666666666666666</v>
      </c>
      <c r="R670" s="131">
        <f t="shared" si="666"/>
        <v>1</v>
      </c>
      <c r="S670" s="125">
        <f t="shared" si="667"/>
        <v>143690</v>
      </c>
      <c r="T670" s="539"/>
      <c r="U670" s="226" t="s">
        <v>106</v>
      </c>
      <c r="V670" s="121">
        <v>788</v>
      </c>
      <c r="W670" s="130">
        <v>514</v>
      </c>
      <c r="X670" s="130">
        <v>36603840</v>
      </c>
      <c r="Y670" s="131">
        <f t="shared" si="691"/>
        <v>0.14024556616643929</v>
      </c>
      <c r="Z670" s="131">
        <f t="shared" si="668"/>
        <v>0.65228426395939088</v>
      </c>
      <c r="AA670" s="130">
        <f t="shared" si="669"/>
        <v>71213.696498054473</v>
      </c>
      <c r="AB670" s="539"/>
      <c r="AC670" s="226" t="s">
        <v>106</v>
      </c>
      <c r="AD670" s="121">
        <v>835</v>
      </c>
      <c r="AE670" s="130">
        <v>488</v>
      </c>
      <c r="AF670" s="130">
        <v>35775640</v>
      </c>
      <c r="AG670" s="131">
        <f t="shared" si="692"/>
        <v>0.15269086357947434</v>
      </c>
      <c r="AH670" s="131">
        <f t="shared" si="670"/>
        <v>0.58443113772455091</v>
      </c>
      <c r="AI670" s="125">
        <f t="shared" si="671"/>
        <v>73310.737704918036</v>
      </c>
      <c r="AJ670" s="539"/>
      <c r="AK670" s="226" t="s">
        <v>106</v>
      </c>
      <c r="AL670" s="121">
        <v>506</v>
      </c>
      <c r="AM670" s="130">
        <v>279</v>
      </c>
      <c r="AN670" s="130">
        <v>21392290</v>
      </c>
      <c r="AO670" s="131">
        <f t="shared" si="693"/>
        <v>0.15595304639463387</v>
      </c>
      <c r="AP670" s="131">
        <f t="shared" si="672"/>
        <v>0.5513833992094862</v>
      </c>
      <c r="AQ670" s="125">
        <f t="shared" si="673"/>
        <v>76674.874551971327</v>
      </c>
      <c r="AR670" s="539"/>
      <c r="AS670" s="226" t="s">
        <v>106</v>
      </c>
      <c r="AT670" s="121">
        <v>220</v>
      </c>
      <c r="AU670" s="130">
        <v>120</v>
      </c>
      <c r="AV670" s="130">
        <v>11293360</v>
      </c>
      <c r="AW670" s="131">
        <f t="shared" si="694"/>
        <v>0.15286624203821655</v>
      </c>
      <c r="AX670" s="131">
        <f t="shared" si="674"/>
        <v>0.54545454545454541</v>
      </c>
      <c r="AY670" s="130">
        <f t="shared" si="675"/>
        <v>94111.333333333328</v>
      </c>
      <c r="AZ670" s="539"/>
      <c r="BA670" s="226" t="s">
        <v>106</v>
      </c>
      <c r="BB670" s="121">
        <v>67</v>
      </c>
      <c r="BC670" s="130">
        <v>35</v>
      </c>
      <c r="BD670" s="130">
        <v>3442040</v>
      </c>
      <c r="BE670" s="131">
        <f t="shared" si="695"/>
        <v>0.10903426791277258</v>
      </c>
      <c r="BF670" s="131">
        <f t="shared" si="676"/>
        <v>0.52238805970149249</v>
      </c>
      <c r="BG670" s="156">
        <f t="shared" si="677"/>
        <v>98344</v>
      </c>
      <c r="BH670" s="539"/>
      <c r="BI670" s="226" t="s">
        <v>106</v>
      </c>
      <c r="BJ670" s="121">
        <f t="shared" si="678"/>
        <v>2417</v>
      </c>
      <c r="BK670" s="130">
        <f t="shared" si="662"/>
        <v>1437</v>
      </c>
      <c r="BL670" s="130">
        <f t="shared" si="663"/>
        <v>108650860</v>
      </c>
      <c r="BM670" s="131">
        <f t="shared" si="696"/>
        <v>0.14720344191763982</v>
      </c>
      <c r="BN670" s="131">
        <f t="shared" si="679"/>
        <v>0.59453868431940426</v>
      </c>
      <c r="BO670" s="130">
        <f t="shared" si="680"/>
        <v>75609.505915100905</v>
      </c>
      <c r="BP670" s="182"/>
    </row>
    <row r="671" spans="2:68" s="75" customFormat="1">
      <c r="B671" s="546"/>
      <c r="C671" s="547"/>
      <c r="D671" s="539"/>
      <c r="E671" s="226" t="s">
        <v>119</v>
      </c>
      <c r="F671" s="121">
        <v>0</v>
      </c>
      <c r="G671" s="130">
        <v>0</v>
      </c>
      <c r="H671" s="130">
        <v>0</v>
      </c>
      <c r="I671" s="131" t="str">
        <f t="shared" si="689"/>
        <v>-</v>
      </c>
      <c r="J671" s="131" t="str">
        <f t="shared" si="664"/>
        <v>-</v>
      </c>
      <c r="K671" s="156" t="str">
        <f t="shared" si="665"/>
        <v>-</v>
      </c>
      <c r="L671" s="539"/>
      <c r="M671" s="226" t="s">
        <v>119</v>
      </c>
      <c r="N671" s="121">
        <v>1</v>
      </c>
      <c r="O671" s="130">
        <v>0</v>
      </c>
      <c r="P671" s="130">
        <v>0</v>
      </c>
      <c r="Q671" s="131">
        <f t="shared" si="690"/>
        <v>0</v>
      </c>
      <c r="R671" s="131">
        <f t="shared" si="666"/>
        <v>0</v>
      </c>
      <c r="S671" s="125" t="str">
        <f t="shared" si="667"/>
        <v>-</v>
      </c>
      <c r="T671" s="539"/>
      <c r="U671" s="226" t="s">
        <v>119</v>
      </c>
      <c r="V671" s="121">
        <v>753</v>
      </c>
      <c r="W671" s="130">
        <v>492</v>
      </c>
      <c r="X671" s="130">
        <v>34919680</v>
      </c>
      <c r="Y671" s="131">
        <f t="shared" si="691"/>
        <v>0.13424283765347886</v>
      </c>
      <c r="Z671" s="131">
        <f t="shared" si="668"/>
        <v>0.65338645418326691</v>
      </c>
      <c r="AA671" s="130">
        <f t="shared" si="669"/>
        <v>70974.959349593497</v>
      </c>
      <c r="AB671" s="539"/>
      <c r="AC671" s="226" t="s">
        <v>119</v>
      </c>
      <c r="AD671" s="121">
        <v>894</v>
      </c>
      <c r="AE671" s="130">
        <v>520</v>
      </c>
      <c r="AF671" s="130">
        <v>40609140</v>
      </c>
      <c r="AG671" s="131">
        <f t="shared" si="692"/>
        <v>0.16270337922403003</v>
      </c>
      <c r="AH671" s="131">
        <f t="shared" si="670"/>
        <v>0.58165548098434006</v>
      </c>
      <c r="AI671" s="125">
        <f t="shared" si="671"/>
        <v>78094.5</v>
      </c>
      <c r="AJ671" s="539"/>
      <c r="AK671" s="226" t="s">
        <v>119</v>
      </c>
      <c r="AL671" s="121">
        <v>541</v>
      </c>
      <c r="AM671" s="130">
        <v>315</v>
      </c>
      <c r="AN671" s="130">
        <v>25713250</v>
      </c>
      <c r="AO671" s="131">
        <f t="shared" si="693"/>
        <v>0.17607602012297374</v>
      </c>
      <c r="AP671" s="131">
        <f t="shared" si="672"/>
        <v>0.58225508317929764</v>
      </c>
      <c r="AQ671" s="125">
        <f t="shared" si="673"/>
        <v>81629.365079365074</v>
      </c>
      <c r="AR671" s="539"/>
      <c r="AS671" s="226" t="s">
        <v>119</v>
      </c>
      <c r="AT671" s="121">
        <v>219</v>
      </c>
      <c r="AU671" s="130">
        <v>123</v>
      </c>
      <c r="AV671" s="130">
        <v>12244750</v>
      </c>
      <c r="AW671" s="131">
        <f t="shared" si="694"/>
        <v>0.15668789808917197</v>
      </c>
      <c r="AX671" s="131">
        <f t="shared" si="674"/>
        <v>0.56164383561643838</v>
      </c>
      <c r="AY671" s="130">
        <f t="shared" si="675"/>
        <v>99550.813008130077</v>
      </c>
      <c r="AZ671" s="539"/>
      <c r="BA671" s="226" t="s">
        <v>119</v>
      </c>
      <c r="BB671" s="121">
        <v>68</v>
      </c>
      <c r="BC671" s="130">
        <v>32</v>
      </c>
      <c r="BD671" s="130">
        <v>2790130</v>
      </c>
      <c r="BE671" s="131">
        <f t="shared" si="695"/>
        <v>9.9688473520249218E-2</v>
      </c>
      <c r="BF671" s="131">
        <f t="shared" si="676"/>
        <v>0.47058823529411764</v>
      </c>
      <c r="BG671" s="156">
        <f t="shared" si="677"/>
        <v>87191.5625</v>
      </c>
      <c r="BH671" s="539"/>
      <c r="BI671" s="226" t="s">
        <v>119</v>
      </c>
      <c r="BJ671" s="121">
        <f t="shared" si="678"/>
        <v>2476</v>
      </c>
      <c r="BK671" s="130">
        <f t="shared" si="662"/>
        <v>1482</v>
      </c>
      <c r="BL671" s="130">
        <f t="shared" si="663"/>
        <v>116276950</v>
      </c>
      <c r="BM671" s="131">
        <f t="shared" si="696"/>
        <v>0.15181315304240933</v>
      </c>
      <c r="BN671" s="131">
        <f t="shared" si="679"/>
        <v>0.59854604200323103</v>
      </c>
      <c r="BO671" s="130">
        <f t="shared" si="680"/>
        <v>78459.480431848846</v>
      </c>
      <c r="BP671" s="182"/>
    </row>
    <row r="672" spans="2:68" s="75" customFormat="1">
      <c r="B672" s="546"/>
      <c r="C672" s="547"/>
      <c r="D672" s="539"/>
      <c r="E672" s="226" t="s">
        <v>120</v>
      </c>
      <c r="F672" s="121">
        <v>0</v>
      </c>
      <c r="G672" s="130">
        <v>0</v>
      </c>
      <c r="H672" s="130">
        <v>0</v>
      </c>
      <c r="I672" s="131" t="str">
        <f t="shared" si="689"/>
        <v>-</v>
      </c>
      <c r="J672" s="131" t="str">
        <f t="shared" si="664"/>
        <v>-</v>
      </c>
      <c r="K672" s="156" t="str">
        <f t="shared" si="665"/>
        <v>-</v>
      </c>
      <c r="L672" s="539"/>
      <c r="M672" s="226" t="s">
        <v>120</v>
      </c>
      <c r="N672" s="121">
        <v>2</v>
      </c>
      <c r="O672" s="130">
        <v>1</v>
      </c>
      <c r="P672" s="130">
        <v>143690</v>
      </c>
      <c r="Q672" s="131">
        <f t="shared" si="690"/>
        <v>0.16666666666666666</v>
      </c>
      <c r="R672" s="131">
        <f t="shared" si="666"/>
        <v>0.5</v>
      </c>
      <c r="S672" s="125">
        <f t="shared" si="667"/>
        <v>143690</v>
      </c>
      <c r="T672" s="539"/>
      <c r="U672" s="226" t="s">
        <v>120</v>
      </c>
      <c r="V672" s="121">
        <v>515</v>
      </c>
      <c r="W672" s="130">
        <v>351</v>
      </c>
      <c r="X672" s="130">
        <v>23877460</v>
      </c>
      <c r="Y672" s="131">
        <f t="shared" si="691"/>
        <v>9.5770804911323323E-2</v>
      </c>
      <c r="Z672" s="131">
        <f t="shared" si="668"/>
        <v>0.68155339805825244</v>
      </c>
      <c r="AA672" s="130">
        <f t="shared" si="669"/>
        <v>68026.951566951568</v>
      </c>
      <c r="AB672" s="539"/>
      <c r="AC672" s="226" t="s">
        <v>120</v>
      </c>
      <c r="AD672" s="121">
        <v>520</v>
      </c>
      <c r="AE672" s="130">
        <v>321</v>
      </c>
      <c r="AF672" s="130">
        <v>22523240</v>
      </c>
      <c r="AG672" s="131">
        <f t="shared" si="692"/>
        <v>0.10043804755944931</v>
      </c>
      <c r="AH672" s="131">
        <f t="shared" si="670"/>
        <v>0.61730769230769234</v>
      </c>
      <c r="AI672" s="125">
        <f t="shared" si="671"/>
        <v>70165.856697819312</v>
      </c>
      <c r="AJ672" s="539"/>
      <c r="AK672" s="226" t="s">
        <v>120</v>
      </c>
      <c r="AL672" s="121">
        <v>276</v>
      </c>
      <c r="AM672" s="130">
        <v>164</v>
      </c>
      <c r="AN672" s="130">
        <v>12806070</v>
      </c>
      <c r="AO672" s="131">
        <f t="shared" si="693"/>
        <v>9.1671324762437112E-2</v>
      </c>
      <c r="AP672" s="131">
        <f t="shared" si="672"/>
        <v>0.59420289855072461</v>
      </c>
      <c r="AQ672" s="125">
        <f t="shared" si="673"/>
        <v>78085.792682926825</v>
      </c>
      <c r="AR672" s="539"/>
      <c r="AS672" s="226" t="s">
        <v>120</v>
      </c>
      <c r="AT672" s="121">
        <v>89</v>
      </c>
      <c r="AU672" s="130">
        <v>52</v>
      </c>
      <c r="AV672" s="130">
        <v>3716370</v>
      </c>
      <c r="AW672" s="131">
        <f t="shared" si="694"/>
        <v>6.6242038216560509E-2</v>
      </c>
      <c r="AX672" s="131">
        <f t="shared" si="674"/>
        <v>0.5842696629213483</v>
      </c>
      <c r="AY672" s="130">
        <f t="shared" si="675"/>
        <v>71468.653846153844</v>
      </c>
      <c r="AZ672" s="539"/>
      <c r="BA672" s="226" t="s">
        <v>120</v>
      </c>
      <c r="BB672" s="121">
        <v>24</v>
      </c>
      <c r="BC672" s="130">
        <v>11</v>
      </c>
      <c r="BD672" s="130">
        <v>1429720</v>
      </c>
      <c r="BE672" s="131">
        <f t="shared" si="695"/>
        <v>3.4267912772585667E-2</v>
      </c>
      <c r="BF672" s="131">
        <f t="shared" si="676"/>
        <v>0.45833333333333331</v>
      </c>
      <c r="BG672" s="156">
        <f t="shared" si="677"/>
        <v>129974.54545454546</v>
      </c>
      <c r="BH672" s="539"/>
      <c r="BI672" s="226" t="s">
        <v>120</v>
      </c>
      <c r="BJ672" s="121">
        <f t="shared" si="678"/>
        <v>1426</v>
      </c>
      <c r="BK672" s="130">
        <f t="shared" si="662"/>
        <v>900</v>
      </c>
      <c r="BL672" s="130">
        <f t="shared" si="663"/>
        <v>64496550</v>
      </c>
      <c r="BM672" s="131">
        <f t="shared" si="696"/>
        <v>9.2194222495390291E-2</v>
      </c>
      <c r="BN672" s="131">
        <f t="shared" si="679"/>
        <v>0.63113604488078545</v>
      </c>
      <c r="BO672" s="130">
        <f t="shared" si="680"/>
        <v>71662.833333333328</v>
      </c>
      <c r="BP672" s="182"/>
    </row>
    <row r="673" spans="2:68" s="75" customFormat="1">
      <c r="B673" s="546"/>
      <c r="C673" s="547"/>
      <c r="D673" s="539"/>
      <c r="E673" s="226" t="s">
        <v>121</v>
      </c>
      <c r="F673" s="121">
        <v>0</v>
      </c>
      <c r="G673" s="130">
        <v>0</v>
      </c>
      <c r="H673" s="130">
        <v>0</v>
      </c>
      <c r="I673" s="131" t="str">
        <f t="shared" si="689"/>
        <v>-</v>
      </c>
      <c r="J673" s="131" t="str">
        <f t="shared" si="664"/>
        <v>-</v>
      </c>
      <c r="K673" s="156" t="str">
        <f t="shared" si="665"/>
        <v>-</v>
      </c>
      <c r="L673" s="539"/>
      <c r="M673" s="226" t="s">
        <v>121</v>
      </c>
      <c r="N673" s="121">
        <v>1</v>
      </c>
      <c r="O673" s="130">
        <v>0</v>
      </c>
      <c r="P673" s="130">
        <v>0</v>
      </c>
      <c r="Q673" s="131">
        <f t="shared" si="690"/>
        <v>0</v>
      </c>
      <c r="R673" s="131">
        <f t="shared" si="666"/>
        <v>0</v>
      </c>
      <c r="S673" s="125" t="str">
        <f t="shared" si="667"/>
        <v>-</v>
      </c>
      <c r="T673" s="539"/>
      <c r="U673" s="226" t="s">
        <v>121</v>
      </c>
      <c r="V673" s="121">
        <v>208</v>
      </c>
      <c r="W673" s="130">
        <v>110</v>
      </c>
      <c r="X673" s="130">
        <v>8810890</v>
      </c>
      <c r="Y673" s="131">
        <f t="shared" si="691"/>
        <v>3.0013642564802184E-2</v>
      </c>
      <c r="Z673" s="131">
        <f t="shared" si="668"/>
        <v>0.52884615384615385</v>
      </c>
      <c r="AA673" s="130">
        <f t="shared" si="669"/>
        <v>80099</v>
      </c>
      <c r="AB673" s="539"/>
      <c r="AC673" s="226" t="s">
        <v>121</v>
      </c>
      <c r="AD673" s="121">
        <v>277</v>
      </c>
      <c r="AE673" s="130">
        <v>156</v>
      </c>
      <c r="AF673" s="130">
        <v>10609880</v>
      </c>
      <c r="AG673" s="131">
        <f t="shared" si="692"/>
        <v>4.8811013767209012E-2</v>
      </c>
      <c r="AH673" s="131">
        <f t="shared" si="670"/>
        <v>0.56317689530685922</v>
      </c>
      <c r="AI673" s="125">
        <f t="shared" si="671"/>
        <v>68012.051282051281</v>
      </c>
      <c r="AJ673" s="539"/>
      <c r="AK673" s="226" t="s">
        <v>121</v>
      </c>
      <c r="AL673" s="121">
        <v>171</v>
      </c>
      <c r="AM673" s="130">
        <v>87</v>
      </c>
      <c r="AN673" s="130">
        <v>6595390</v>
      </c>
      <c r="AO673" s="131">
        <f t="shared" si="693"/>
        <v>4.8630519843487985E-2</v>
      </c>
      <c r="AP673" s="131">
        <f t="shared" si="672"/>
        <v>0.50877192982456143</v>
      </c>
      <c r="AQ673" s="125">
        <f t="shared" si="673"/>
        <v>75809.080459770121</v>
      </c>
      <c r="AR673" s="539"/>
      <c r="AS673" s="226" t="s">
        <v>121</v>
      </c>
      <c r="AT673" s="121">
        <v>102</v>
      </c>
      <c r="AU673" s="130">
        <v>56</v>
      </c>
      <c r="AV673" s="130">
        <v>4264230</v>
      </c>
      <c r="AW673" s="131">
        <f t="shared" si="694"/>
        <v>7.1337579617834393E-2</v>
      </c>
      <c r="AX673" s="131">
        <f t="shared" si="674"/>
        <v>0.5490196078431373</v>
      </c>
      <c r="AY673" s="130">
        <f t="shared" si="675"/>
        <v>76146.96428571429</v>
      </c>
      <c r="AZ673" s="539"/>
      <c r="BA673" s="226" t="s">
        <v>121</v>
      </c>
      <c r="BB673" s="121">
        <v>40</v>
      </c>
      <c r="BC673" s="130">
        <v>19</v>
      </c>
      <c r="BD673" s="130">
        <v>1904530</v>
      </c>
      <c r="BE673" s="131">
        <f t="shared" si="695"/>
        <v>5.9190031152647975E-2</v>
      </c>
      <c r="BF673" s="131">
        <f t="shared" si="676"/>
        <v>0.47499999999999998</v>
      </c>
      <c r="BG673" s="156">
        <f t="shared" si="677"/>
        <v>100238.42105263157</v>
      </c>
      <c r="BH673" s="539"/>
      <c r="BI673" s="226" t="s">
        <v>121</v>
      </c>
      <c r="BJ673" s="121">
        <f t="shared" si="678"/>
        <v>799</v>
      </c>
      <c r="BK673" s="130">
        <f t="shared" si="662"/>
        <v>428</v>
      </c>
      <c r="BL673" s="130">
        <f t="shared" si="663"/>
        <v>32184920</v>
      </c>
      <c r="BM673" s="131">
        <f t="shared" si="696"/>
        <v>4.3843474697807826E-2</v>
      </c>
      <c r="BN673" s="131">
        <f t="shared" si="679"/>
        <v>0.53566958698372968</v>
      </c>
      <c r="BO673" s="130">
        <f t="shared" si="680"/>
        <v>75198.411214953274</v>
      </c>
      <c r="BP673" s="182"/>
    </row>
    <row r="674" spans="2:68" s="75" customFormat="1">
      <c r="B674" s="546"/>
      <c r="C674" s="547"/>
      <c r="D674" s="539"/>
      <c r="E674" s="226" t="s">
        <v>122</v>
      </c>
      <c r="F674" s="121">
        <v>0</v>
      </c>
      <c r="G674" s="130">
        <v>0</v>
      </c>
      <c r="H674" s="130">
        <v>0</v>
      </c>
      <c r="I674" s="131" t="str">
        <f t="shared" si="689"/>
        <v>-</v>
      </c>
      <c r="J674" s="131" t="str">
        <f t="shared" si="664"/>
        <v>-</v>
      </c>
      <c r="K674" s="156" t="str">
        <f t="shared" si="665"/>
        <v>-</v>
      </c>
      <c r="L674" s="539"/>
      <c r="M674" s="226" t="s">
        <v>122</v>
      </c>
      <c r="N674" s="121">
        <v>2</v>
      </c>
      <c r="O674" s="130">
        <v>1</v>
      </c>
      <c r="P674" s="130">
        <v>17990</v>
      </c>
      <c r="Q674" s="131">
        <f t="shared" si="690"/>
        <v>0.16666666666666666</v>
      </c>
      <c r="R674" s="131">
        <f t="shared" si="666"/>
        <v>0.5</v>
      </c>
      <c r="S674" s="125">
        <f t="shared" si="667"/>
        <v>17990</v>
      </c>
      <c r="T674" s="539"/>
      <c r="U674" s="226" t="s">
        <v>122</v>
      </c>
      <c r="V674" s="121">
        <v>165</v>
      </c>
      <c r="W674" s="130">
        <v>111</v>
      </c>
      <c r="X674" s="130">
        <v>8162860</v>
      </c>
      <c r="Y674" s="131">
        <f t="shared" si="691"/>
        <v>3.028649386084584E-2</v>
      </c>
      <c r="Z674" s="131">
        <f t="shared" si="668"/>
        <v>0.67272727272727273</v>
      </c>
      <c r="AA674" s="130">
        <f t="shared" si="669"/>
        <v>73539.279279279275</v>
      </c>
      <c r="AB674" s="539"/>
      <c r="AC674" s="226" t="s">
        <v>122</v>
      </c>
      <c r="AD674" s="121">
        <v>166</v>
      </c>
      <c r="AE674" s="130">
        <v>112</v>
      </c>
      <c r="AF674" s="130">
        <v>9094510</v>
      </c>
      <c r="AG674" s="131">
        <f t="shared" si="692"/>
        <v>3.5043804755944929E-2</v>
      </c>
      <c r="AH674" s="131">
        <f t="shared" si="670"/>
        <v>0.67469879518072284</v>
      </c>
      <c r="AI674" s="125">
        <f t="shared" si="671"/>
        <v>81200.982142857145</v>
      </c>
      <c r="AJ674" s="539"/>
      <c r="AK674" s="226" t="s">
        <v>122</v>
      </c>
      <c r="AL674" s="121">
        <v>99</v>
      </c>
      <c r="AM674" s="130">
        <v>54</v>
      </c>
      <c r="AN674" s="130">
        <v>5313880</v>
      </c>
      <c r="AO674" s="131">
        <f t="shared" si="693"/>
        <v>3.0184460592509781E-2</v>
      </c>
      <c r="AP674" s="131">
        <f t="shared" si="672"/>
        <v>0.54545454545454541</v>
      </c>
      <c r="AQ674" s="125">
        <f t="shared" si="673"/>
        <v>98405.185185185182</v>
      </c>
      <c r="AR674" s="539"/>
      <c r="AS674" s="226" t="s">
        <v>122</v>
      </c>
      <c r="AT674" s="121">
        <v>61</v>
      </c>
      <c r="AU674" s="130">
        <v>39</v>
      </c>
      <c r="AV674" s="130">
        <v>5019270</v>
      </c>
      <c r="AW674" s="131">
        <f t="shared" si="694"/>
        <v>4.9681528662420385E-2</v>
      </c>
      <c r="AX674" s="131">
        <f t="shared" si="674"/>
        <v>0.63934426229508201</v>
      </c>
      <c r="AY674" s="130">
        <f t="shared" si="675"/>
        <v>128699.23076923077</v>
      </c>
      <c r="AZ674" s="539"/>
      <c r="BA674" s="226" t="s">
        <v>122</v>
      </c>
      <c r="BB674" s="121">
        <v>12</v>
      </c>
      <c r="BC674" s="130">
        <v>6</v>
      </c>
      <c r="BD674" s="130">
        <v>748450</v>
      </c>
      <c r="BE674" s="131">
        <f t="shared" si="695"/>
        <v>1.8691588785046728E-2</v>
      </c>
      <c r="BF674" s="131">
        <f t="shared" si="676"/>
        <v>0.5</v>
      </c>
      <c r="BG674" s="156">
        <f t="shared" si="677"/>
        <v>124741.66666666667</v>
      </c>
      <c r="BH674" s="539"/>
      <c r="BI674" s="226" t="s">
        <v>122</v>
      </c>
      <c r="BJ674" s="121">
        <f t="shared" si="678"/>
        <v>505</v>
      </c>
      <c r="BK674" s="130">
        <f t="shared" si="662"/>
        <v>323</v>
      </c>
      <c r="BL674" s="130">
        <f t="shared" si="663"/>
        <v>28356960</v>
      </c>
      <c r="BM674" s="131">
        <f t="shared" si="696"/>
        <v>3.3087482073345623E-2</v>
      </c>
      <c r="BN674" s="131">
        <f t="shared" si="679"/>
        <v>0.63960396039603962</v>
      </c>
      <c r="BO674" s="130">
        <f t="shared" si="680"/>
        <v>87792.445820433437</v>
      </c>
      <c r="BP674" s="182"/>
    </row>
    <row r="675" spans="2:68" s="75" customFormat="1">
      <c r="B675" s="546"/>
      <c r="C675" s="547"/>
      <c r="D675" s="539"/>
      <c r="E675" s="226" t="s">
        <v>123</v>
      </c>
      <c r="F675" s="121">
        <v>0</v>
      </c>
      <c r="G675" s="130">
        <v>0</v>
      </c>
      <c r="H675" s="130">
        <v>0</v>
      </c>
      <c r="I675" s="131" t="str">
        <f t="shared" si="689"/>
        <v>-</v>
      </c>
      <c r="J675" s="131" t="str">
        <f t="shared" si="664"/>
        <v>-</v>
      </c>
      <c r="K675" s="156" t="str">
        <f t="shared" si="665"/>
        <v>-</v>
      </c>
      <c r="L675" s="539"/>
      <c r="M675" s="226" t="s">
        <v>123</v>
      </c>
      <c r="N675" s="121">
        <v>1</v>
      </c>
      <c r="O675" s="130">
        <v>1</v>
      </c>
      <c r="P675" s="130">
        <v>143690</v>
      </c>
      <c r="Q675" s="131">
        <f t="shared" si="690"/>
        <v>0.16666666666666666</v>
      </c>
      <c r="R675" s="131">
        <f t="shared" si="666"/>
        <v>1</v>
      </c>
      <c r="S675" s="125">
        <f t="shared" si="667"/>
        <v>143690</v>
      </c>
      <c r="T675" s="539"/>
      <c r="U675" s="226" t="s">
        <v>123</v>
      </c>
      <c r="V675" s="121">
        <v>1322</v>
      </c>
      <c r="W675" s="130">
        <v>896</v>
      </c>
      <c r="X675" s="130">
        <v>58533660</v>
      </c>
      <c r="Y675" s="131">
        <f t="shared" si="691"/>
        <v>0.24447476125511597</v>
      </c>
      <c r="Z675" s="131">
        <f t="shared" si="668"/>
        <v>0.67776096822995457</v>
      </c>
      <c r="AA675" s="130">
        <f t="shared" si="669"/>
        <v>65327.745535714283</v>
      </c>
      <c r="AB675" s="539"/>
      <c r="AC675" s="226" t="s">
        <v>123</v>
      </c>
      <c r="AD675" s="121">
        <v>1281</v>
      </c>
      <c r="AE675" s="130">
        <v>809</v>
      </c>
      <c r="AF675" s="130">
        <v>63926900</v>
      </c>
      <c r="AG675" s="131">
        <f t="shared" si="692"/>
        <v>0.25312891113892366</v>
      </c>
      <c r="AH675" s="131">
        <f t="shared" si="670"/>
        <v>0.6315378610460578</v>
      </c>
      <c r="AI675" s="125">
        <f t="shared" si="671"/>
        <v>79019.653893695926</v>
      </c>
      <c r="AJ675" s="539"/>
      <c r="AK675" s="226" t="s">
        <v>123</v>
      </c>
      <c r="AL675" s="121">
        <v>643</v>
      </c>
      <c r="AM675" s="130">
        <v>391</v>
      </c>
      <c r="AN675" s="130">
        <v>29295980</v>
      </c>
      <c r="AO675" s="131">
        <f t="shared" si="693"/>
        <v>0.21855785354946897</v>
      </c>
      <c r="AP675" s="131">
        <f t="shared" si="672"/>
        <v>0.60808709175738729</v>
      </c>
      <c r="AQ675" s="125">
        <f t="shared" si="673"/>
        <v>74925.780051150898</v>
      </c>
      <c r="AR675" s="539"/>
      <c r="AS675" s="226" t="s">
        <v>123</v>
      </c>
      <c r="AT675" s="121">
        <v>224</v>
      </c>
      <c r="AU675" s="130">
        <v>118</v>
      </c>
      <c r="AV675" s="130">
        <v>10700280</v>
      </c>
      <c r="AW675" s="131">
        <f t="shared" si="694"/>
        <v>0.15031847133757961</v>
      </c>
      <c r="AX675" s="131">
        <f t="shared" si="674"/>
        <v>0.5267857142857143</v>
      </c>
      <c r="AY675" s="130">
        <f t="shared" si="675"/>
        <v>90680.338983050853</v>
      </c>
      <c r="AZ675" s="539"/>
      <c r="BA675" s="226" t="s">
        <v>123</v>
      </c>
      <c r="BB675" s="121">
        <v>60</v>
      </c>
      <c r="BC675" s="130">
        <v>25</v>
      </c>
      <c r="BD675" s="130">
        <v>2390220</v>
      </c>
      <c r="BE675" s="131">
        <f t="shared" si="695"/>
        <v>7.7881619937694699E-2</v>
      </c>
      <c r="BF675" s="131">
        <f t="shared" si="676"/>
        <v>0.41666666666666669</v>
      </c>
      <c r="BG675" s="156">
        <f t="shared" si="677"/>
        <v>95608.8</v>
      </c>
      <c r="BH675" s="539"/>
      <c r="BI675" s="226" t="s">
        <v>123</v>
      </c>
      <c r="BJ675" s="121">
        <f t="shared" si="678"/>
        <v>3531</v>
      </c>
      <c r="BK675" s="130">
        <f t="shared" si="662"/>
        <v>2240</v>
      </c>
      <c r="BL675" s="130">
        <f t="shared" si="663"/>
        <v>164990730</v>
      </c>
      <c r="BM675" s="131">
        <f t="shared" si="696"/>
        <v>0.22946117598852694</v>
      </c>
      <c r="BN675" s="131">
        <f t="shared" si="679"/>
        <v>0.63438119512885871</v>
      </c>
      <c r="BO675" s="130">
        <f t="shared" si="680"/>
        <v>73656.575892857145</v>
      </c>
      <c r="BP675" s="182"/>
    </row>
    <row r="676" spans="2:68" s="75" customFormat="1">
      <c r="B676" s="546"/>
      <c r="C676" s="547"/>
      <c r="D676" s="539"/>
      <c r="E676" s="226" t="s">
        <v>124</v>
      </c>
      <c r="F676" s="121">
        <v>0</v>
      </c>
      <c r="G676" s="130">
        <v>0</v>
      </c>
      <c r="H676" s="130">
        <v>0</v>
      </c>
      <c r="I676" s="131" t="str">
        <f t="shared" si="689"/>
        <v>-</v>
      </c>
      <c r="J676" s="131" t="str">
        <f t="shared" si="664"/>
        <v>-</v>
      </c>
      <c r="K676" s="156" t="str">
        <f t="shared" si="665"/>
        <v>-</v>
      </c>
      <c r="L676" s="539"/>
      <c r="M676" s="226" t="s">
        <v>124</v>
      </c>
      <c r="N676" s="121">
        <v>0</v>
      </c>
      <c r="O676" s="130">
        <v>0</v>
      </c>
      <c r="P676" s="130">
        <v>0</v>
      </c>
      <c r="Q676" s="131">
        <f t="shared" si="690"/>
        <v>0</v>
      </c>
      <c r="R676" s="131" t="str">
        <f t="shared" si="666"/>
        <v>-</v>
      </c>
      <c r="S676" s="125" t="str">
        <f t="shared" si="667"/>
        <v>-</v>
      </c>
      <c r="T676" s="539"/>
      <c r="U676" s="226" t="s">
        <v>124</v>
      </c>
      <c r="V676" s="121">
        <v>287</v>
      </c>
      <c r="W676" s="130">
        <v>179</v>
      </c>
      <c r="X676" s="130">
        <v>11925480</v>
      </c>
      <c r="Y676" s="131">
        <f t="shared" si="691"/>
        <v>4.8840381991814459E-2</v>
      </c>
      <c r="Z676" s="131">
        <f t="shared" si="668"/>
        <v>0.62369337979094075</v>
      </c>
      <c r="AA676" s="130">
        <f t="shared" si="669"/>
        <v>66622.793296089381</v>
      </c>
      <c r="AB676" s="539"/>
      <c r="AC676" s="226" t="s">
        <v>124</v>
      </c>
      <c r="AD676" s="121">
        <v>344</v>
      </c>
      <c r="AE676" s="130">
        <v>205</v>
      </c>
      <c r="AF676" s="130">
        <v>14954560</v>
      </c>
      <c r="AG676" s="131">
        <f t="shared" si="692"/>
        <v>6.4142678347934926E-2</v>
      </c>
      <c r="AH676" s="131">
        <f t="shared" si="670"/>
        <v>0.59593023255813948</v>
      </c>
      <c r="AI676" s="125">
        <f t="shared" si="671"/>
        <v>72949.073170731703</v>
      </c>
      <c r="AJ676" s="539"/>
      <c r="AK676" s="226" t="s">
        <v>124</v>
      </c>
      <c r="AL676" s="121">
        <v>270</v>
      </c>
      <c r="AM676" s="130">
        <v>160</v>
      </c>
      <c r="AN676" s="130">
        <v>13180270</v>
      </c>
      <c r="AO676" s="131">
        <f t="shared" si="693"/>
        <v>8.9435438792621572E-2</v>
      </c>
      <c r="AP676" s="131">
        <f t="shared" si="672"/>
        <v>0.59259259259259256</v>
      </c>
      <c r="AQ676" s="125">
        <f t="shared" si="673"/>
        <v>82376.6875</v>
      </c>
      <c r="AR676" s="539"/>
      <c r="AS676" s="226" t="s">
        <v>124</v>
      </c>
      <c r="AT676" s="121">
        <v>138</v>
      </c>
      <c r="AU676" s="130">
        <v>79</v>
      </c>
      <c r="AV676" s="130">
        <v>6603480</v>
      </c>
      <c r="AW676" s="131">
        <f t="shared" si="694"/>
        <v>0.10063694267515924</v>
      </c>
      <c r="AX676" s="131">
        <f t="shared" si="674"/>
        <v>0.57246376811594202</v>
      </c>
      <c r="AY676" s="130">
        <f t="shared" si="675"/>
        <v>83588.354430379753</v>
      </c>
      <c r="AZ676" s="539"/>
      <c r="BA676" s="226" t="s">
        <v>124</v>
      </c>
      <c r="BB676" s="121">
        <v>59</v>
      </c>
      <c r="BC676" s="130">
        <v>31</v>
      </c>
      <c r="BD676" s="130">
        <v>2804000</v>
      </c>
      <c r="BE676" s="131">
        <f t="shared" si="695"/>
        <v>9.657320872274143E-2</v>
      </c>
      <c r="BF676" s="131">
        <f t="shared" si="676"/>
        <v>0.52542372881355937</v>
      </c>
      <c r="BG676" s="156">
        <f t="shared" si="677"/>
        <v>90451.612903225803</v>
      </c>
      <c r="BH676" s="539"/>
      <c r="BI676" s="226" t="s">
        <v>124</v>
      </c>
      <c r="BJ676" s="121">
        <f t="shared" si="678"/>
        <v>1098</v>
      </c>
      <c r="BK676" s="130">
        <f t="shared" si="662"/>
        <v>654</v>
      </c>
      <c r="BL676" s="130">
        <f t="shared" si="663"/>
        <v>49467790</v>
      </c>
      <c r="BM676" s="131">
        <f t="shared" si="696"/>
        <v>6.6994468346650279E-2</v>
      </c>
      <c r="BN676" s="131">
        <f t="shared" si="679"/>
        <v>0.59562841530054644</v>
      </c>
      <c r="BO676" s="130">
        <f t="shared" si="680"/>
        <v>75638.822629969422</v>
      </c>
      <c r="BP676" s="182"/>
    </row>
    <row r="677" spans="2:68" s="75" customFormat="1">
      <c r="B677" s="546"/>
      <c r="C677" s="547"/>
      <c r="D677" s="539"/>
      <c r="E677" s="223" t="s">
        <v>117</v>
      </c>
      <c r="F677" s="121">
        <v>0</v>
      </c>
      <c r="G677" s="130">
        <v>0</v>
      </c>
      <c r="H677" s="130">
        <v>0</v>
      </c>
      <c r="I677" s="131" t="str">
        <f t="shared" si="689"/>
        <v>-</v>
      </c>
      <c r="J677" s="131" t="str">
        <f t="shared" si="664"/>
        <v>-</v>
      </c>
      <c r="K677" s="156" t="str">
        <f t="shared" si="665"/>
        <v>-</v>
      </c>
      <c r="L677" s="539"/>
      <c r="M677" s="227" t="s">
        <v>117</v>
      </c>
      <c r="N677" s="121">
        <v>0</v>
      </c>
      <c r="O677" s="130">
        <v>0</v>
      </c>
      <c r="P677" s="130">
        <v>0</v>
      </c>
      <c r="Q677" s="131">
        <f t="shared" si="690"/>
        <v>0</v>
      </c>
      <c r="R677" s="131" t="str">
        <f t="shared" si="666"/>
        <v>-</v>
      </c>
      <c r="S677" s="125" t="str">
        <f t="shared" si="667"/>
        <v>-</v>
      </c>
      <c r="T677" s="539"/>
      <c r="U677" s="227" t="s">
        <v>117</v>
      </c>
      <c r="V677" s="121">
        <v>361</v>
      </c>
      <c r="W677" s="130">
        <v>196</v>
      </c>
      <c r="X677" s="130">
        <v>11306860</v>
      </c>
      <c r="Y677" s="131">
        <f t="shared" si="691"/>
        <v>5.347885402455662E-2</v>
      </c>
      <c r="Z677" s="131">
        <f t="shared" si="668"/>
        <v>0.54293628808864269</v>
      </c>
      <c r="AA677" s="130">
        <f t="shared" si="669"/>
        <v>57688.061224489793</v>
      </c>
      <c r="AB677" s="539"/>
      <c r="AC677" s="227" t="s">
        <v>117</v>
      </c>
      <c r="AD677" s="121">
        <v>227</v>
      </c>
      <c r="AE677" s="130">
        <v>124</v>
      </c>
      <c r="AF677" s="130">
        <v>11451150</v>
      </c>
      <c r="AG677" s="131">
        <f t="shared" si="692"/>
        <v>3.8798498122653319E-2</v>
      </c>
      <c r="AH677" s="131">
        <f t="shared" si="670"/>
        <v>0.54625550660792954</v>
      </c>
      <c r="AI677" s="125">
        <f t="shared" si="671"/>
        <v>92347.983870967742</v>
      </c>
      <c r="AJ677" s="539"/>
      <c r="AK677" s="227" t="s">
        <v>117</v>
      </c>
      <c r="AL677" s="121">
        <v>111</v>
      </c>
      <c r="AM677" s="130">
        <v>58</v>
      </c>
      <c r="AN677" s="130">
        <v>4962060</v>
      </c>
      <c r="AO677" s="131">
        <f t="shared" si="693"/>
        <v>3.2420346562325321E-2</v>
      </c>
      <c r="AP677" s="131">
        <f t="shared" si="672"/>
        <v>0.52252252252252251</v>
      </c>
      <c r="AQ677" s="125">
        <f t="shared" si="673"/>
        <v>85552.758620689652</v>
      </c>
      <c r="AR677" s="539"/>
      <c r="AS677" s="227" t="s">
        <v>117</v>
      </c>
      <c r="AT677" s="121">
        <v>43</v>
      </c>
      <c r="AU677" s="130">
        <v>14</v>
      </c>
      <c r="AV677" s="130">
        <v>985770</v>
      </c>
      <c r="AW677" s="131">
        <f t="shared" si="694"/>
        <v>1.7834394904458598E-2</v>
      </c>
      <c r="AX677" s="131">
        <f t="shared" si="674"/>
        <v>0.32558139534883723</v>
      </c>
      <c r="AY677" s="130">
        <f t="shared" si="675"/>
        <v>70412.142857142855</v>
      </c>
      <c r="AZ677" s="539"/>
      <c r="BA677" s="227" t="s">
        <v>117</v>
      </c>
      <c r="BB677" s="121">
        <v>13</v>
      </c>
      <c r="BC677" s="130">
        <v>3</v>
      </c>
      <c r="BD677" s="130">
        <v>578010</v>
      </c>
      <c r="BE677" s="131">
        <f t="shared" si="695"/>
        <v>9.3457943925233638E-3</v>
      </c>
      <c r="BF677" s="131">
        <f t="shared" si="676"/>
        <v>0.23076923076923078</v>
      </c>
      <c r="BG677" s="156">
        <f t="shared" si="677"/>
        <v>192670</v>
      </c>
      <c r="BH677" s="539"/>
      <c r="BI677" s="227" t="s">
        <v>117</v>
      </c>
      <c r="BJ677" s="121">
        <f t="shared" si="678"/>
        <v>755</v>
      </c>
      <c r="BK677" s="130">
        <f t="shared" si="662"/>
        <v>395</v>
      </c>
      <c r="BL677" s="130">
        <f t="shared" si="663"/>
        <v>29283850</v>
      </c>
      <c r="BM677" s="131">
        <f t="shared" si="696"/>
        <v>4.0463019872976846E-2</v>
      </c>
      <c r="BN677" s="131">
        <f t="shared" si="679"/>
        <v>0.52317880794701987</v>
      </c>
      <c r="BO677" s="130">
        <f t="shared" si="680"/>
        <v>74136.329113924046</v>
      </c>
      <c r="BP677" s="182"/>
    </row>
    <row r="678" spans="2:68" s="75" customFormat="1">
      <c r="B678" s="546">
        <v>62</v>
      </c>
      <c r="C678" s="548" t="s">
        <v>17</v>
      </c>
      <c r="D678" s="540">
        <f>BS69</f>
        <v>9</v>
      </c>
      <c r="E678" s="224" t="s">
        <v>104</v>
      </c>
      <c r="F678" s="120">
        <v>5</v>
      </c>
      <c r="G678" s="128">
        <v>4</v>
      </c>
      <c r="H678" s="128">
        <v>114790</v>
      </c>
      <c r="I678" s="129">
        <f>IFERROR(G678/$D$678,"-")</f>
        <v>0.44444444444444442</v>
      </c>
      <c r="J678" s="129">
        <f t="shared" si="664"/>
        <v>0.8</v>
      </c>
      <c r="K678" s="155">
        <f t="shared" si="665"/>
        <v>28697.5</v>
      </c>
      <c r="L678" s="540">
        <f>BT69</f>
        <v>42</v>
      </c>
      <c r="M678" s="224" t="s">
        <v>104</v>
      </c>
      <c r="N678" s="120">
        <v>27</v>
      </c>
      <c r="O678" s="128">
        <v>18</v>
      </c>
      <c r="P678" s="128">
        <v>2281810</v>
      </c>
      <c r="Q678" s="129">
        <f>IFERROR(O678/$L$678,"-")</f>
        <v>0.42857142857142855</v>
      </c>
      <c r="R678" s="129">
        <f t="shared" si="666"/>
        <v>0.66666666666666663</v>
      </c>
      <c r="S678" s="124">
        <f t="shared" si="667"/>
        <v>126767.22222222222</v>
      </c>
      <c r="T678" s="540">
        <f>BU69</f>
        <v>5255</v>
      </c>
      <c r="U678" s="224" t="s">
        <v>104</v>
      </c>
      <c r="V678" s="120">
        <v>2593</v>
      </c>
      <c r="W678" s="128">
        <v>1779</v>
      </c>
      <c r="X678" s="128">
        <v>116617920</v>
      </c>
      <c r="Y678" s="129">
        <f>IFERROR(W678/$T$678,"-")</f>
        <v>0.33853472882968599</v>
      </c>
      <c r="Z678" s="129">
        <f t="shared" si="668"/>
        <v>0.68607790204396457</v>
      </c>
      <c r="AA678" s="128">
        <f t="shared" si="669"/>
        <v>65552.512647554802</v>
      </c>
      <c r="AB678" s="540">
        <f>BV69</f>
        <v>4642</v>
      </c>
      <c r="AC678" s="224" t="s">
        <v>104</v>
      </c>
      <c r="AD678" s="120">
        <v>2496</v>
      </c>
      <c r="AE678" s="128">
        <v>1664</v>
      </c>
      <c r="AF678" s="128">
        <v>116819790</v>
      </c>
      <c r="AG678" s="129">
        <f>IFERROR(AE678/$AB$678,"-")</f>
        <v>0.35846617837139166</v>
      </c>
      <c r="AH678" s="129">
        <f t="shared" si="670"/>
        <v>0.66666666666666663</v>
      </c>
      <c r="AI678" s="124">
        <f t="shared" si="671"/>
        <v>70204.200721153844</v>
      </c>
      <c r="AJ678" s="540">
        <f>BW69</f>
        <v>2786</v>
      </c>
      <c r="AK678" s="224" t="s">
        <v>104</v>
      </c>
      <c r="AL678" s="120">
        <v>1532</v>
      </c>
      <c r="AM678" s="128">
        <v>958</v>
      </c>
      <c r="AN678" s="128">
        <v>72285050</v>
      </c>
      <c r="AO678" s="129">
        <f>IFERROR(AM678/$AJ$678,"-")</f>
        <v>0.34386216798277097</v>
      </c>
      <c r="AP678" s="129">
        <f t="shared" si="672"/>
        <v>0.62532637075718012</v>
      </c>
      <c r="AQ678" s="124">
        <f t="shared" si="673"/>
        <v>75454.123173277665</v>
      </c>
      <c r="AR678" s="540">
        <f>BX69</f>
        <v>1209</v>
      </c>
      <c r="AS678" s="224" t="s">
        <v>104</v>
      </c>
      <c r="AT678" s="120">
        <v>569</v>
      </c>
      <c r="AU678" s="128">
        <v>313</v>
      </c>
      <c r="AV678" s="128">
        <v>25132920</v>
      </c>
      <c r="AW678" s="129">
        <f>IFERROR(AU678/$AR$678,"-")</f>
        <v>0.25889164598842018</v>
      </c>
      <c r="AX678" s="129">
        <f t="shared" si="674"/>
        <v>0.55008787346221444</v>
      </c>
      <c r="AY678" s="128">
        <f t="shared" si="675"/>
        <v>80296.869009584669</v>
      </c>
      <c r="AZ678" s="540">
        <f>BY69</f>
        <v>463</v>
      </c>
      <c r="BA678" s="224" t="s">
        <v>104</v>
      </c>
      <c r="BB678" s="120">
        <v>169</v>
      </c>
      <c r="BC678" s="128">
        <v>81</v>
      </c>
      <c r="BD678" s="128">
        <v>5981340</v>
      </c>
      <c r="BE678" s="129">
        <f>IFERROR(BC678/$AZ$678,"-")</f>
        <v>0.17494600431965443</v>
      </c>
      <c r="BF678" s="129">
        <f t="shared" si="676"/>
        <v>0.47928994082840237</v>
      </c>
      <c r="BG678" s="155">
        <f t="shared" si="677"/>
        <v>73843.703703703708</v>
      </c>
      <c r="BH678" s="540">
        <f>BZ69</f>
        <v>14406</v>
      </c>
      <c r="BI678" s="224" t="s">
        <v>104</v>
      </c>
      <c r="BJ678" s="120">
        <f t="shared" si="678"/>
        <v>7391</v>
      </c>
      <c r="BK678" s="128">
        <f t="shared" si="662"/>
        <v>4817</v>
      </c>
      <c r="BL678" s="128">
        <f t="shared" si="663"/>
        <v>339233620</v>
      </c>
      <c r="BM678" s="129">
        <f>IFERROR(BK678/$BH$678,"-")</f>
        <v>0.33437456615299183</v>
      </c>
      <c r="BN678" s="129">
        <f t="shared" si="679"/>
        <v>0.65173860100121772</v>
      </c>
      <c r="BO678" s="128">
        <f t="shared" si="680"/>
        <v>70424.251608885199</v>
      </c>
      <c r="BP678" s="182"/>
    </row>
    <row r="679" spans="2:68" s="75" customFormat="1">
      <c r="B679" s="546"/>
      <c r="C679" s="549"/>
      <c r="D679" s="536"/>
      <c r="E679" s="225" t="s">
        <v>136</v>
      </c>
      <c r="F679" s="121">
        <v>5</v>
      </c>
      <c r="G679" s="130">
        <v>3</v>
      </c>
      <c r="H679" s="130">
        <v>343670</v>
      </c>
      <c r="I679" s="131">
        <f t="shared" ref="I679:I688" si="697">IFERROR(G679/$D$678,"-")</f>
        <v>0.33333333333333331</v>
      </c>
      <c r="J679" s="131">
        <f t="shared" si="664"/>
        <v>0.6</v>
      </c>
      <c r="K679" s="156">
        <f t="shared" si="665"/>
        <v>114556.66666666667</v>
      </c>
      <c r="L679" s="536"/>
      <c r="M679" s="225" t="s">
        <v>136</v>
      </c>
      <c r="N679" s="121">
        <v>15</v>
      </c>
      <c r="O679" s="130">
        <v>9</v>
      </c>
      <c r="P679" s="130">
        <v>571760</v>
      </c>
      <c r="Q679" s="131">
        <f t="shared" ref="Q679:Q688" si="698">IFERROR(O679/$L$678,"-")</f>
        <v>0.21428571428571427</v>
      </c>
      <c r="R679" s="131">
        <f t="shared" si="666"/>
        <v>0.6</v>
      </c>
      <c r="S679" s="125">
        <f t="shared" si="667"/>
        <v>63528.888888888891</v>
      </c>
      <c r="T679" s="536"/>
      <c r="U679" s="225" t="s">
        <v>136</v>
      </c>
      <c r="V679" s="121">
        <v>2336</v>
      </c>
      <c r="W679" s="130">
        <v>1650</v>
      </c>
      <c r="X679" s="130">
        <v>103025400</v>
      </c>
      <c r="Y679" s="131">
        <f t="shared" ref="Y679:Y688" si="699">IFERROR(W679/$T$678,"-")</f>
        <v>0.31398667935299712</v>
      </c>
      <c r="Z679" s="131">
        <f t="shared" si="668"/>
        <v>0.70633561643835618</v>
      </c>
      <c r="AA679" s="130">
        <f t="shared" si="669"/>
        <v>62439.63636363636</v>
      </c>
      <c r="AB679" s="536"/>
      <c r="AC679" s="225" t="s">
        <v>136</v>
      </c>
      <c r="AD679" s="121">
        <v>2052</v>
      </c>
      <c r="AE679" s="130">
        <v>1429</v>
      </c>
      <c r="AF679" s="130">
        <v>96906070</v>
      </c>
      <c r="AG679" s="131">
        <f t="shared" ref="AG679:AG688" si="700">IFERROR(AE679/$AB$678,"-")</f>
        <v>0.30784144765187421</v>
      </c>
      <c r="AH679" s="131">
        <f t="shared" si="670"/>
        <v>0.6963937621832359</v>
      </c>
      <c r="AI679" s="125">
        <f t="shared" si="671"/>
        <v>67813.904828551429</v>
      </c>
      <c r="AJ679" s="536"/>
      <c r="AK679" s="225" t="s">
        <v>136</v>
      </c>
      <c r="AL679" s="121">
        <v>1100</v>
      </c>
      <c r="AM679" s="130">
        <v>697</v>
      </c>
      <c r="AN679" s="130">
        <v>49366410</v>
      </c>
      <c r="AO679" s="131">
        <f t="shared" ref="AO679:AO688" si="701">IFERROR(AM679/$AJ$678,"-")</f>
        <v>0.25017946877243358</v>
      </c>
      <c r="AP679" s="131">
        <f t="shared" si="672"/>
        <v>0.63363636363636366</v>
      </c>
      <c r="AQ679" s="125">
        <f t="shared" si="673"/>
        <v>70826.987087517933</v>
      </c>
      <c r="AR679" s="536"/>
      <c r="AS679" s="225" t="s">
        <v>136</v>
      </c>
      <c r="AT679" s="121">
        <v>377</v>
      </c>
      <c r="AU679" s="130">
        <v>200</v>
      </c>
      <c r="AV679" s="130">
        <v>16026230</v>
      </c>
      <c r="AW679" s="131">
        <f t="shared" ref="AW679:AW688" si="702">IFERROR(AU679/$AR$678,"-")</f>
        <v>0.16542597187758479</v>
      </c>
      <c r="AX679" s="131">
        <f t="shared" si="674"/>
        <v>0.5305039787798409</v>
      </c>
      <c r="AY679" s="130">
        <f t="shared" si="675"/>
        <v>80131.149999999994</v>
      </c>
      <c r="AZ679" s="536"/>
      <c r="BA679" s="225" t="s">
        <v>136</v>
      </c>
      <c r="BB679" s="121">
        <v>84</v>
      </c>
      <c r="BC679" s="130">
        <v>42</v>
      </c>
      <c r="BD679" s="130">
        <v>2702610</v>
      </c>
      <c r="BE679" s="131">
        <f t="shared" ref="BE679:BE688" si="703">IFERROR(BC679/$AZ$678,"-")</f>
        <v>9.0712742980561561E-2</v>
      </c>
      <c r="BF679" s="131">
        <f t="shared" si="676"/>
        <v>0.5</v>
      </c>
      <c r="BG679" s="156">
        <f t="shared" si="677"/>
        <v>64347.857142857145</v>
      </c>
      <c r="BH679" s="536"/>
      <c r="BI679" s="225" t="s">
        <v>136</v>
      </c>
      <c r="BJ679" s="121">
        <f t="shared" si="678"/>
        <v>5969</v>
      </c>
      <c r="BK679" s="130">
        <f t="shared" si="662"/>
        <v>4030</v>
      </c>
      <c r="BL679" s="130">
        <f t="shared" si="663"/>
        <v>268942150</v>
      </c>
      <c r="BM679" s="131">
        <f t="shared" ref="BM679:BM688" si="704">IFERROR(BK679/$BH$678,"-")</f>
        <v>0.27974455088157713</v>
      </c>
      <c r="BN679" s="131">
        <f t="shared" si="679"/>
        <v>0.67515496733121128</v>
      </c>
      <c r="BO679" s="130">
        <f t="shared" si="680"/>
        <v>66735.024813895783</v>
      </c>
      <c r="BP679" s="182"/>
    </row>
    <row r="680" spans="2:68" s="75" customFormat="1">
      <c r="B680" s="546"/>
      <c r="C680" s="549"/>
      <c r="D680" s="536"/>
      <c r="E680" s="226" t="s">
        <v>103</v>
      </c>
      <c r="F680" s="121">
        <v>6</v>
      </c>
      <c r="G680" s="130">
        <v>4</v>
      </c>
      <c r="H680" s="130">
        <v>330540</v>
      </c>
      <c r="I680" s="131">
        <f t="shared" si="697"/>
        <v>0.44444444444444442</v>
      </c>
      <c r="J680" s="131">
        <f t="shared" si="664"/>
        <v>0.66666666666666663</v>
      </c>
      <c r="K680" s="156">
        <f t="shared" si="665"/>
        <v>82635</v>
      </c>
      <c r="L680" s="536"/>
      <c r="M680" s="226" t="s">
        <v>103</v>
      </c>
      <c r="N680" s="121">
        <v>32</v>
      </c>
      <c r="O680" s="130">
        <v>20</v>
      </c>
      <c r="P680" s="130">
        <v>2187680</v>
      </c>
      <c r="Q680" s="131">
        <f t="shared" si="698"/>
        <v>0.47619047619047616</v>
      </c>
      <c r="R680" s="131">
        <f t="shared" si="666"/>
        <v>0.625</v>
      </c>
      <c r="S680" s="125">
        <f t="shared" si="667"/>
        <v>109384</v>
      </c>
      <c r="T680" s="536"/>
      <c r="U680" s="226" t="s">
        <v>103</v>
      </c>
      <c r="V680" s="121">
        <v>2989</v>
      </c>
      <c r="W680" s="130">
        <v>2014</v>
      </c>
      <c r="X680" s="130">
        <v>128086870</v>
      </c>
      <c r="Y680" s="131">
        <f t="shared" si="699"/>
        <v>0.38325404376784017</v>
      </c>
      <c r="Z680" s="131">
        <f t="shared" si="668"/>
        <v>0.67380394780863162</v>
      </c>
      <c r="AA680" s="130">
        <f t="shared" si="669"/>
        <v>63598.247269116189</v>
      </c>
      <c r="AB680" s="536"/>
      <c r="AC680" s="226" t="s">
        <v>103</v>
      </c>
      <c r="AD680" s="121">
        <v>2954</v>
      </c>
      <c r="AE680" s="130">
        <v>1975</v>
      </c>
      <c r="AF680" s="130">
        <v>140619480</v>
      </c>
      <c r="AG680" s="131">
        <f t="shared" si="700"/>
        <v>0.42546316242998705</v>
      </c>
      <c r="AH680" s="131">
        <f t="shared" si="670"/>
        <v>0.66858496953283686</v>
      </c>
      <c r="AI680" s="125">
        <f t="shared" si="671"/>
        <v>71199.736708860757</v>
      </c>
      <c r="AJ680" s="536"/>
      <c r="AK680" s="226" t="s">
        <v>103</v>
      </c>
      <c r="AL680" s="121">
        <v>1867</v>
      </c>
      <c r="AM680" s="130">
        <v>1157</v>
      </c>
      <c r="AN680" s="130">
        <v>84979590</v>
      </c>
      <c r="AO680" s="131">
        <f t="shared" si="701"/>
        <v>0.41529073941134242</v>
      </c>
      <c r="AP680" s="131">
        <f t="shared" si="672"/>
        <v>0.61971076593465457</v>
      </c>
      <c r="AQ680" s="125">
        <f t="shared" si="673"/>
        <v>73448.219533275711</v>
      </c>
      <c r="AR680" s="536"/>
      <c r="AS680" s="226" t="s">
        <v>103</v>
      </c>
      <c r="AT680" s="121">
        <v>793</v>
      </c>
      <c r="AU680" s="130">
        <v>426</v>
      </c>
      <c r="AV680" s="130">
        <v>38594270</v>
      </c>
      <c r="AW680" s="131">
        <f t="shared" si="702"/>
        <v>0.35235732009925558</v>
      </c>
      <c r="AX680" s="131">
        <f t="shared" si="674"/>
        <v>0.53720050441361922</v>
      </c>
      <c r="AY680" s="130">
        <f t="shared" si="675"/>
        <v>90596.877934272299</v>
      </c>
      <c r="AZ680" s="536"/>
      <c r="BA680" s="226" t="s">
        <v>103</v>
      </c>
      <c r="BB680" s="121">
        <v>276</v>
      </c>
      <c r="BC680" s="130">
        <v>137</v>
      </c>
      <c r="BD680" s="130">
        <v>12643380</v>
      </c>
      <c r="BE680" s="131">
        <f t="shared" si="703"/>
        <v>0.29589632829373652</v>
      </c>
      <c r="BF680" s="131">
        <f t="shared" si="676"/>
        <v>0.49637681159420288</v>
      </c>
      <c r="BG680" s="156">
        <f t="shared" si="677"/>
        <v>92287.445255474449</v>
      </c>
      <c r="BH680" s="536"/>
      <c r="BI680" s="226" t="s">
        <v>103</v>
      </c>
      <c r="BJ680" s="121">
        <f t="shared" si="678"/>
        <v>8917</v>
      </c>
      <c r="BK680" s="130">
        <f t="shared" si="662"/>
        <v>5733</v>
      </c>
      <c r="BL680" s="130">
        <f t="shared" si="663"/>
        <v>407441810</v>
      </c>
      <c r="BM680" s="131">
        <f t="shared" si="704"/>
        <v>0.39795918367346939</v>
      </c>
      <c r="BN680" s="131">
        <f t="shared" si="679"/>
        <v>0.64292923629023213</v>
      </c>
      <c r="BO680" s="130">
        <f t="shared" si="680"/>
        <v>71069.563928135351</v>
      </c>
      <c r="BP680" s="182"/>
    </row>
    <row r="681" spans="2:68" s="75" customFormat="1">
      <c r="B681" s="546"/>
      <c r="C681" s="549"/>
      <c r="D681" s="536"/>
      <c r="E681" s="226" t="s">
        <v>106</v>
      </c>
      <c r="F681" s="121">
        <v>3</v>
      </c>
      <c r="G681" s="130">
        <v>3</v>
      </c>
      <c r="H681" s="130">
        <v>216860</v>
      </c>
      <c r="I681" s="131">
        <f t="shared" si="697"/>
        <v>0.33333333333333331</v>
      </c>
      <c r="J681" s="131">
        <f t="shared" si="664"/>
        <v>1</v>
      </c>
      <c r="K681" s="156">
        <f t="shared" si="665"/>
        <v>72286.666666666672</v>
      </c>
      <c r="L681" s="536"/>
      <c r="M681" s="226" t="s">
        <v>106</v>
      </c>
      <c r="N681" s="121">
        <v>12</v>
      </c>
      <c r="O681" s="130">
        <v>4</v>
      </c>
      <c r="P681" s="130">
        <v>541510</v>
      </c>
      <c r="Q681" s="131">
        <f t="shared" si="698"/>
        <v>9.5238095238095233E-2</v>
      </c>
      <c r="R681" s="131">
        <f t="shared" si="666"/>
        <v>0.33333333333333331</v>
      </c>
      <c r="S681" s="125">
        <f t="shared" si="667"/>
        <v>135377.5</v>
      </c>
      <c r="T681" s="536"/>
      <c r="U681" s="226" t="s">
        <v>106</v>
      </c>
      <c r="V681" s="121">
        <v>968</v>
      </c>
      <c r="W681" s="130">
        <v>656</v>
      </c>
      <c r="X681" s="130">
        <v>42196910</v>
      </c>
      <c r="Y681" s="131">
        <f t="shared" si="699"/>
        <v>0.12483349191246432</v>
      </c>
      <c r="Z681" s="131">
        <f t="shared" si="668"/>
        <v>0.6776859504132231</v>
      </c>
      <c r="AA681" s="130">
        <f t="shared" si="669"/>
        <v>64324.557926829271</v>
      </c>
      <c r="AB681" s="536"/>
      <c r="AC681" s="226" t="s">
        <v>106</v>
      </c>
      <c r="AD681" s="121">
        <v>1109</v>
      </c>
      <c r="AE681" s="130">
        <v>750</v>
      </c>
      <c r="AF681" s="130">
        <v>54072390</v>
      </c>
      <c r="AG681" s="131">
        <f t="shared" si="700"/>
        <v>0.16156828953037483</v>
      </c>
      <c r="AH681" s="131">
        <f t="shared" si="670"/>
        <v>0.67628494138863837</v>
      </c>
      <c r="AI681" s="125">
        <f t="shared" si="671"/>
        <v>72096.52</v>
      </c>
      <c r="AJ681" s="536"/>
      <c r="AK681" s="226" t="s">
        <v>106</v>
      </c>
      <c r="AL681" s="121">
        <v>775</v>
      </c>
      <c r="AM681" s="130">
        <v>500</v>
      </c>
      <c r="AN681" s="130">
        <v>32289190</v>
      </c>
      <c r="AO681" s="131">
        <f t="shared" si="701"/>
        <v>0.17946877243359655</v>
      </c>
      <c r="AP681" s="131">
        <f t="shared" si="672"/>
        <v>0.64516129032258063</v>
      </c>
      <c r="AQ681" s="125">
        <f t="shared" si="673"/>
        <v>64578.38</v>
      </c>
      <c r="AR681" s="536"/>
      <c r="AS681" s="226" t="s">
        <v>106</v>
      </c>
      <c r="AT681" s="121">
        <v>331</v>
      </c>
      <c r="AU681" s="130">
        <v>183</v>
      </c>
      <c r="AV681" s="130">
        <v>16791360</v>
      </c>
      <c r="AW681" s="131">
        <f t="shared" si="702"/>
        <v>0.15136476426799009</v>
      </c>
      <c r="AX681" s="131">
        <f t="shared" si="674"/>
        <v>0.55287009063444104</v>
      </c>
      <c r="AY681" s="130">
        <f t="shared" si="675"/>
        <v>91756.065573770495</v>
      </c>
      <c r="AZ681" s="536"/>
      <c r="BA681" s="226" t="s">
        <v>106</v>
      </c>
      <c r="BB681" s="121">
        <v>124</v>
      </c>
      <c r="BC681" s="130">
        <v>64</v>
      </c>
      <c r="BD681" s="130">
        <v>5997700</v>
      </c>
      <c r="BE681" s="131">
        <f t="shared" si="703"/>
        <v>0.13822894168466524</v>
      </c>
      <c r="BF681" s="131">
        <f t="shared" si="676"/>
        <v>0.5161290322580645</v>
      </c>
      <c r="BG681" s="156">
        <f t="shared" si="677"/>
        <v>93714.0625</v>
      </c>
      <c r="BH681" s="536"/>
      <c r="BI681" s="226" t="s">
        <v>106</v>
      </c>
      <c r="BJ681" s="121">
        <f t="shared" si="678"/>
        <v>3322</v>
      </c>
      <c r="BK681" s="130">
        <f t="shared" si="662"/>
        <v>2160</v>
      </c>
      <c r="BL681" s="130">
        <f t="shared" si="663"/>
        <v>152105920</v>
      </c>
      <c r="BM681" s="131">
        <f t="shared" si="704"/>
        <v>0.1499375260308205</v>
      </c>
      <c r="BN681" s="131">
        <f t="shared" si="679"/>
        <v>0.65021071643588202</v>
      </c>
      <c r="BO681" s="130">
        <f t="shared" si="680"/>
        <v>70419.407407407401</v>
      </c>
      <c r="BP681" s="182"/>
    </row>
    <row r="682" spans="2:68" s="75" customFormat="1">
      <c r="B682" s="546"/>
      <c r="C682" s="549"/>
      <c r="D682" s="536"/>
      <c r="E682" s="226" t="s">
        <v>119</v>
      </c>
      <c r="F682" s="121">
        <v>0</v>
      </c>
      <c r="G682" s="130">
        <v>0</v>
      </c>
      <c r="H682" s="130">
        <v>0</v>
      </c>
      <c r="I682" s="131">
        <f t="shared" si="697"/>
        <v>0</v>
      </c>
      <c r="J682" s="131" t="str">
        <f t="shared" si="664"/>
        <v>-</v>
      </c>
      <c r="K682" s="156" t="str">
        <f t="shared" si="665"/>
        <v>-</v>
      </c>
      <c r="L682" s="536"/>
      <c r="M682" s="226" t="s">
        <v>119</v>
      </c>
      <c r="N682" s="121">
        <v>20</v>
      </c>
      <c r="O682" s="130">
        <v>11</v>
      </c>
      <c r="P682" s="130">
        <v>1353930</v>
      </c>
      <c r="Q682" s="131">
        <f t="shared" si="698"/>
        <v>0.26190476190476192</v>
      </c>
      <c r="R682" s="131">
        <f t="shared" si="666"/>
        <v>0.55000000000000004</v>
      </c>
      <c r="S682" s="125">
        <f t="shared" si="667"/>
        <v>123084.54545454546</v>
      </c>
      <c r="T682" s="536"/>
      <c r="U682" s="226" t="s">
        <v>119</v>
      </c>
      <c r="V682" s="121">
        <v>1004</v>
      </c>
      <c r="W682" s="130">
        <v>702</v>
      </c>
      <c r="X682" s="130">
        <v>47128650</v>
      </c>
      <c r="Y682" s="131">
        <f t="shared" si="699"/>
        <v>0.13358705994291151</v>
      </c>
      <c r="Z682" s="131">
        <f t="shared" si="668"/>
        <v>0.69920318725099606</v>
      </c>
      <c r="AA682" s="130">
        <f t="shared" si="669"/>
        <v>67134.829059829062</v>
      </c>
      <c r="AB682" s="536"/>
      <c r="AC682" s="226" t="s">
        <v>119</v>
      </c>
      <c r="AD682" s="121">
        <v>1165</v>
      </c>
      <c r="AE682" s="130">
        <v>777</v>
      </c>
      <c r="AF682" s="130">
        <v>58102060</v>
      </c>
      <c r="AG682" s="131">
        <f t="shared" si="700"/>
        <v>0.16738474795346833</v>
      </c>
      <c r="AH682" s="131">
        <f t="shared" si="670"/>
        <v>0.66695278969957084</v>
      </c>
      <c r="AI682" s="125">
        <f t="shared" si="671"/>
        <v>74777.425997425991</v>
      </c>
      <c r="AJ682" s="536"/>
      <c r="AK682" s="226" t="s">
        <v>119</v>
      </c>
      <c r="AL682" s="121">
        <v>830</v>
      </c>
      <c r="AM682" s="130">
        <v>518</v>
      </c>
      <c r="AN682" s="130">
        <v>39297260</v>
      </c>
      <c r="AO682" s="131">
        <f t="shared" si="701"/>
        <v>0.18592964824120603</v>
      </c>
      <c r="AP682" s="131">
        <f t="shared" si="672"/>
        <v>0.62409638554216873</v>
      </c>
      <c r="AQ682" s="125">
        <f t="shared" si="673"/>
        <v>75863.436293436287</v>
      </c>
      <c r="AR682" s="536"/>
      <c r="AS682" s="226" t="s">
        <v>119</v>
      </c>
      <c r="AT682" s="121">
        <v>311</v>
      </c>
      <c r="AU682" s="130">
        <v>177</v>
      </c>
      <c r="AV682" s="130">
        <v>16548990</v>
      </c>
      <c r="AW682" s="131">
        <f t="shared" si="702"/>
        <v>0.14640198511166252</v>
      </c>
      <c r="AX682" s="131">
        <f t="shared" si="674"/>
        <v>0.56913183279742763</v>
      </c>
      <c r="AY682" s="130">
        <f t="shared" si="675"/>
        <v>93497.118644067799</v>
      </c>
      <c r="AZ682" s="536"/>
      <c r="BA682" s="226" t="s">
        <v>119</v>
      </c>
      <c r="BB682" s="121">
        <v>114</v>
      </c>
      <c r="BC682" s="130">
        <v>56</v>
      </c>
      <c r="BD682" s="130">
        <v>5900200</v>
      </c>
      <c r="BE682" s="131">
        <f t="shared" si="703"/>
        <v>0.12095032397408208</v>
      </c>
      <c r="BF682" s="131">
        <f t="shared" si="676"/>
        <v>0.49122807017543857</v>
      </c>
      <c r="BG682" s="156">
        <f t="shared" si="677"/>
        <v>105360.71428571429</v>
      </c>
      <c r="BH682" s="536"/>
      <c r="BI682" s="226" t="s">
        <v>119</v>
      </c>
      <c r="BJ682" s="121">
        <f t="shared" si="678"/>
        <v>3444</v>
      </c>
      <c r="BK682" s="130">
        <f t="shared" si="662"/>
        <v>2241</v>
      </c>
      <c r="BL682" s="130">
        <f t="shared" si="663"/>
        <v>168331090</v>
      </c>
      <c r="BM682" s="131">
        <f t="shared" si="704"/>
        <v>0.15556018325697626</v>
      </c>
      <c r="BN682" s="131">
        <f t="shared" si="679"/>
        <v>0.6506968641114983</v>
      </c>
      <c r="BO682" s="130">
        <f t="shared" si="680"/>
        <v>75114.274877286924</v>
      </c>
      <c r="BP682" s="182"/>
    </row>
    <row r="683" spans="2:68" s="75" customFormat="1">
      <c r="B683" s="546"/>
      <c r="C683" s="549"/>
      <c r="D683" s="536"/>
      <c r="E683" s="226" t="s">
        <v>120</v>
      </c>
      <c r="F683" s="121">
        <v>0</v>
      </c>
      <c r="G683" s="130">
        <v>0</v>
      </c>
      <c r="H683" s="130">
        <v>0</v>
      </c>
      <c r="I683" s="131">
        <f t="shared" si="697"/>
        <v>0</v>
      </c>
      <c r="J683" s="131" t="str">
        <f t="shared" si="664"/>
        <v>-</v>
      </c>
      <c r="K683" s="156" t="str">
        <f t="shared" si="665"/>
        <v>-</v>
      </c>
      <c r="L683" s="536"/>
      <c r="M683" s="226" t="s">
        <v>120</v>
      </c>
      <c r="N683" s="121">
        <v>9</v>
      </c>
      <c r="O683" s="130">
        <v>4</v>
      </c>
      <c r="P683" s="130">
        <v>434520</v>
      </c>
      <c r="Q683" s="131">
        <f t="shared" si="698"/>
        <v>9.5238095238095233E-2</v>
      </c>
      <c r="R683" s="131">
        <f t="shared" si="666"/>
        <v>0.44444444444444442</v>
      </c>
      <c r="S683" s="125">
        <f t="shared" si="667"/>
        <v>108630</v>
      </c>
      <c r="T683" s="536"/>
      <c r="U683" s="226" t="s">
        <v>120</v>
      </c>
      <c r="V683" s="121">
        <v>452</v>
      </c>
      <c r="W683" s="130">
        <v>324</v>
      </c>
      <c r="X683" s="130">
        <v>21029800</v>
      </c>
      <c r="Y683" s="131">
        <f t="shared" si="699"/>
        <v>6.1655566127497619E-2</v>
      </c>
      <c r="Z683" s="131">
        <f t="shared" si="668"/>
        <v>0.7168141592920354</v>
      </c>
      <c r="AA683" s="130">
        <f t="shared" si="669"/>
        <v>64906.790123456791</v>
      </c>
      <c r="AB683" s="536"/>
      <c r="AC683" s="226" t="s">
        <v>120</v>
      </c>
      <c r="AD683" s="121">
        <v>427</v>
      </c>
      <c r="AE683" s="130">
        <v>286</v>
      </c>
      <c r="AF683" s="130">
        <v>19628540</v>
      </c>
      <c r="AG683" s="131">
        <f t="shared" si="700"/>
        <v>6.1611374407582936E-2</v>
      </c>
      <c r="AH683" s="131">
        <f t="shared" si="670"/>
        <v>0.66978922716627631</v>
      </c>
      <c r="AI683" s="125">
        <f t="shared" si="671"/>
        <v>68631.258741258745</v>
      </c>
      <c r="AJ683" s="536"/>
      <c r="AK683" s="226" t="s">
        <v>120</v>
      </c>
      <c r="AL683" s="121">
        <v>253</v>
      </c>
      <c r="AM683" s="130">
        <v>164</v>
      </c>
      <c r="AN683" s="130">
        <v>11234350</v>
      </c>
      <c r="AO683" s="131">
        <f t="shared" si="701"/>
        <v>5.8865757358219667E-2</v>
      </c>
      <c r="AP683" s="131">
        <f t="shared" si="672"/>
        <v>0.64822134387351782</v>
      </c>
      <c r="AQ683" s="125">
        <f t="shared" si="673"/>
        <v>68502.134146341457</v>
      </c>
      <c r="AR683" s="536"/>
      <c r="AS683" s="226" t="s">
        <v>120</v>
      </c>
      <c r="AT683" s="121">
        <v>83</v>
      </c>
      <c r="AU683" s="130">
        <v>45</v>
      </c>
      <c r="AV683" s="130">
        <v>3741100</v>
      </c>
      <c r="AW683" s="131">
        <f t="shared" si="702"/>
        <v>3.7220843672456573E-2</v>
      </c>
      <c r="AX683" s="131">
        <f t="shared" si="674"/>
        <v>0.54216867469879515</v>
      </c>
      <c r="AY683" s="130">
        <f t="shared" si="675"/>
        <v>83135.555555555562</v>
      </c>
      <c r="AZ683" s="536"/>
      <c r="BA683" s="226" t="s">
        <v>120</v>
      </c>
      <c r="BB683" s="121">
        <v>20</v>
      </c>
      <c r="BC683" s="130">
        <v>13</v>
      </c>
      <c r="BD683" s="130">
        <v>787800</v>
      </c>
      <c r="BE683" s="131">
        <f t="shared" si="703"/>
        <v>2.8077753779697623E-2</v>
      </c>
      <c r="BF683" s="131">
        <f t="shared" si="676"/>
        <v>0.65</v>
      </c>
      <c r="BG683" s="156">
        <f t="shared" si="677"/>
        <v>60600</v>
      </c>
      <c r="BH683" s="536"/>
      <c r="BI683" s="226" t="s">
        <v>120</v>
      </c>
      <c r="BJ683" s="121">
        <f t="shared" si="678"/>
        <v>1244</v>
      </c>
      <c r="BK683" s="130">
        <f t="shared" si="662"/>
        <v>836</v>
      </c>
      <c r="BL683" s="130">
        <f t="shared" si="663"/>
        <v>56856110</v>
      </c>
      <c r="BM683" s="131">
        <f t="shared" si="704"/>
        <v>5.8031375815632377E-2</v>
      </c>
      <c r="BN683" s="131">
        <f t="shared" si="679"/>
        <v>0.67202572347266876</v>
      </c>
      <c r="BO683" s="130">
        <f t="shared" si="680"/>
        <v>68009.700956937799</v>
      </c>
      <c r="BP683" s="182"/>
    </row>
    <row r="684" spans="2:68" s="75" customFormat="1">
      <c r="B684" s="546"/>
      <c r="C684" s="549"/>
      <c r="D684" s="536"/>
      <c r="E684" s="226" t="s">
        <v>121</v>
      </c>
      <c r="F684" s="121">
        <v>1</v>
      </c>
      <c r="G684" s="130">
        <v>1</v>
      </c>
      <c r="H684" s="130">
        <v>42920</v>
      </c>
      <c r="I684" s="131">
        <f t="shared" si="697"/>
        <v>0.1111111111111111</v>
      </c>
      <c r="J684" s="131">
        <f t="shared" si="664"/>
        <v>1</v>
      </c>
      <c r="K684" s="156">
        <f t="shared" si="665"/>
        <v>42920</v>
      </c>
      <c r="L684" s="536"/>
      <c r="M684" s="226" t="s">
        <v>121</v>
      </c>
      <c r="N684" s="121">
        <v>13</v>
      </c>
      <c r="O684" s="130">
        <v>4</v>
      </c>
      <c r="P684" s="130">
        <v>319430</v>
      </c>
      <c r="Q684" s="131">
        <f t="shared" si="698"/>
        <v>9.5238095238095233E-2</v>
      </c>
      <c r="R684" s="131">
        <f t="shared" si="666"/>
        <v>0.30769230769230771</v>
      </c>
      <c r="S684" s="125">
        <f t="shared" si="667"/>
        <v>79857.5</v>
      </c>
      <c r="T684" s="536"/>
      <c r="U684" s="226" t="s">
        <v>121</v>
      </c>
      <c r="V684" s="121">
        <v>317</v>
      </c>
      <c r="W684" s="130">
        <v>217</v>
      </c>
      <c r="X684" s="130">
        <v>16371740</v>
      </c>
      <c r="Y684" s="131">
        <f t="shared" si="699"/>
        <v>4.1294005708848718E-2</v>
      </c>
      <c r="Z684" s="131">
        <f t="shared" si="668"/>
        <v>0.68454258675078861</v>
      </c>
      <c r="AA684" s="130">
        <f t="shared" si="669"/>
        <v>75445.806451612909</v>
      </c>
      <c r="AB684" s="536"/>
      <c r="AC684" s="226" t="s">
        <v>121</v>
      </c>
      <c r="AD684" s="121">
        <v>403</v>
      </c>
      <c r="AE684" s="130">
        <v>243</v>
      </c>
      <c r="AF684" s="130">
        <v>16126670</v>
      </c>
      <c r="AG684" s="131">
        <f t="shared" si="700"/>
        <v>5.2348125807841449E-2</v>
      </c>
      <c r="AH684" s="131">
        <f t="shared" si="670"/>
        <v>0.60297766749379655</v>
      </c>
      <c r="AI684" s="125">
        <f t="shared" si="671"/>
        <v>66364.897119341564</v>
      </c>
      <c r="AJ684" s="536"/>
      <c r="AK684" s="226" t="s">
        <v>121</v>
      </c>
      <c r="AL684" s="121">
        <v>342</v>
      </c>
      <c r="AM684" s="130">
        <v>193</v>
      </c>
      <c r="AN684" s="130">
        <v>13583200</v>
      </c>
      <c r="AO684" s="131">
        <f t="shared" si="701"/>
        <v>6.9274946159368272E-2</v>
      </c>
      <c r="AP684" s="131">
        <f t="shared" si="672"/>
        <v>0.56432748538011701</v>
      </c>
      <c r="AQ684" s="125">
        <f t="shared" si="673"/>
        <v>70379.274611398971</v>
      </c>
      <c r="AR684" s="536"/>
      <c r="AS684" s="226" t="s">
        <v>121</v>
      </c>
      <c r="AT684" s="121">
        <v>174</v>
      </c>
      <c r="AU684" s="130">
        <v>84</v>
      </c>
      <c r="AV684" s="130">
        <v>6232240</v>
      </c>
      <c r="AW684" s="131">
        <f t="shared" si="702"/>
        <v>6.9478908188585611E-2</v>
      </c>
      <c r="AX684" s="131">
        <f t="shared" si="674"/>
        <v>0.48275862068965519</v>
      </c>
      <c r="AY684" s="130">
        <f t="shared" si="675"/>
        <v>74193.333333333328</v>
      </c>
      <c r="AZ684" s="536"/>
      <c r="BA684" s="226" t="s">
        <v>121</v>
      </c>
      <c r="BB684" s="121">
        <v>70</v>
      </c>
      <c r="BC684" s="130">
        <v>37</v>
      </c>
      <c r="BD684" s="130">
        <v>2064390</v>
      </c>
      <c r="BE684" s="131">
        <f t="shared" si="703"/>
        <v>7.9913606911447083E-2</v>
      </c>
      <c r="BF684" s="131">
        <f t="shared" si="676"/>
        <v>0.52857142857142858</v>
      </c>
      <c r="BG684" s="156">
        <f t="shared" si="677"/>
        <v>55794.324324324327</v>
      </c>
      <c r="BH684" s="536"/>
      <c r="BI684" s="226" t="s">
        <v>121</v>
      </c>
      <c r="BJ684" s="121">
        <f t="shared" si="678"/>
        <v>1320</v>
      </c>
      <c r="BK684" s="130">
        <f t="shared" si="662"/>
        <v>779</v>
      </c>
      <c r="BL684" s="130">
        <f t="shared" si="663"/>
        <v>54740590</v>
      </c>
      <c r="BM684" s="131">
        <f t="shared" si="704"/>
        <v>5.4074691100930168E-2</v>
      </c>
      <c r="BN684" s="131">
        <f t="shared" si="679"/>
        <v>0.5901515151515152</v>
      </c>
      <c r="BO684" s="130">
        <f t="shared" si="680"/>
        <v>70270.333761232352</v>
      </c>
      <c r="BP684" s="182"/>
    </row>
    <row r="685" spans="2:68" s="75" customFormat="1">
      <c r="B685" s="546"/>
      <c r="C685" s="549"/>
      <c r="D685" s="536"/>
      <c r="E685" s="226" t="s">
        <v>122</v>
      </c>
      <c r="F685" s="121">
        <v>2</v>
      </c>
      <c r="G685" s="130">
        <v>2</v>
      </c>
      <c r="H685" s="130">
        <v>271620</v>
      </c>
      <c r="I685" s="131">
        <f t="shared" si="697"/>
        <v>0.22222222222222221</v>
      </c>
      <c r="J685" s="131">
        <f t="shared" si="664"/>
        <v>1</v>
      </c>
      <c r="K685" s="156">
        <f t="shared" si="665"/>
        <v>135810</v>
      </c>
      <c r="L685" s="536"/>
      <c r="M685" s="226" t="s">
        <v>122</v>
      </c>
      <c r="N685" s="121">
        <v>2</v>
      </c>
      <c r="O685" s="130">
        <v>1</v>
      </c>
      <c r="P685" s="130">
        <v>19940</v>
      </c>
      <c r="Q685" s="131">
        <f t="shared" si="698"/>
        <v>2.3809523809523808E-2</v>
      </c>
      <c r="R685" s="131">
        <f t="shared" si="666"/>
        <v>0.5</v>
      </c>
      <c r="S685" s="125">
        <f t="shared" si="667"/>
        <v>19940</v>
      </c>
      <c r="T685" s="536"/>
      <c r="U685" s="226" t="s">
        <v>122</v>
      </c>
      <c r="V685" s="121">
        <v>206</v>
      </c>
      <c r="W685" s="130">
        <v>152</v>
      </c>
      <c r="X685" s="130">
        <v>10201130</v>
      </c>
      <c r="Y685" s="131">
        <f t="shared" si="699"/>
        <v>2.8924833491912463E-2</v>
      </c>
      <c r="Z685" s="131">
        <f t="shared" si="668"/>
        <v>0.73786407766990292</v>
      </c>
      <c r="AA685" s="130">
        <f t="shared" si="669"/>
        <v>67112.697368421053</v>
      </c>
      <c r="AB685" s="536"/>
      <c r="AC685" s="226" t="s">
        <v>122</v>
      </c>
      <c r="AD685" s="121">
        <v>241</v>
      </c>
      <c r="AE685" s="130">
        <v>164</v>
      </c>
      <c r="AF685" s="130">
        <v>13552780</v>
      </c>
      <c r="AG685" s="131">
        <f t="shared" si="700"/>
        <v>3.5329599310641967E-2</v>
      </c>
      <c r="AH685" s="131">
        <f t="shared" si="670"/>
        <v>0.68049792531120334</v>
      </c>
      <c r="AI685" s="125">
        <f t="shared" si="671"/>
        <v>82638.902439024387</v>
      </c>
      <c r="AJ685" s="536"/>
      <c r="AK685" s="226" t="s">
        <v>122</v>
      </c>
      <c r="AL685" s="121">
        <v>162</v>
      </c>
      <c r="AM685" s="130">
        <v>96</v>
      </c>
      <c r="AN685" s="130">
        <v>7326060</v>
      </c>
      <c r="AO685" s="131">
        <f t="shared" si="701"/>
        <v>3.4458004307250538E-2</v>
      </c>
      <c r="AP685" s="131">
        <f t="shared" si="672"/>
        <v>0.59259259259259256</v>
      </c>
      <c r="AQ685" s="125">
        <f t="shared" si="673"/>
        <v>76313.125</v>
      </c>
      <c r="AR685" s="536"/>
      <c r="AS685" s="226" t="s">
        <v>122</v>
      </c>
      <c r="AT685" s="121">
        <v>72</v>
      </c>
      <c r="AU685" s="130">
        <v>42</v>
      </c>
      <c r="AV685" s="130">
        <v>4235850</v>
      </c>
      <c r="AW685" s="131">
        <f t="shared" si="702"/>
        <v>3.4739454094292806E-2</v>
      </c>
      <c r="AX685" s="131">
        <f t="shared" si="674"/>
        <v>0.58333333333333337</v>
      </c>
      <c r="AY685" s="130">
        <f t="shared" si="675"/>
        <v>100853.57142857143</v>
      </c>
      <c r="AZ685" s="536"/>
      <c r="BA685" s="226" t="s">
        <v>122</v>
      </c>
      <c r="BB685" s="121">
        <v>14</v>
      </c>
      <c r="BC685" s="130">
        <v>7</v>
      </c>
      <c r="BD685" s="130">
        <v>610270</v>
      </c>
      <c r="BE685" s="131">
        <f t="shared" si="703"/>
        <v>1.511879049676026E-2</v>
      </c>
      <c r="BF685" s="131">
        <f t="shared" si="676"/>
        <v>0.5</v>
      </c>
      <c r="BG685" s="156">
        <f t="shared" si="677"/>
        <v>87181.428571428565</v>
      </c>
      <c r="BH685" s="536"/>
      <c r="BI685" s="226" t="s">
        <v>122</v>
      </c>
      <c r="BJ685" s="121">
        <f t="shared" si="678"/>
        <v>699</v>
      </c>
      <c r="BK685" s="130">
        <f t="shared" si="662"/>
        <v>464</v>
      </c>
      <c r="BL685" s="130">
        <f t="shared" si="663"/>
        <v>36217650</v>
      </c>
      <c r="BM685" s="131">
        <f t="shared" si="704"/>
        <v>3.2208801888102177E-2</v>
      </c>
      <c r="BN685" s="131">
        <f t="shared" si="679"/>
        <v>0.66380543633762523</v>
      </c>
      <c r="BO685" s="130">
        <f t="shared" si="680"/>
        <v>78055.280172413797</v>
      </c>
      <c r="BP685" s="182"/>
    </row>
    <row r="686" spans="2:68" s="75" customFormat="1">
      <c r="B686" s="546"/>
      <c r="C686" s="549"/>
      <c r="D686" s="536"/>
      <c r="E686" s="226" t="s">
        <v>123</v>
      </c>
      <c r="F686" s="121">
        <v>5</v>
      </c>
      <c r="G686" s="130">
        <v>5</v>
      </c>
      <c r="H686" s="130">
        <v>322710</v>
      </c>
      <c r="I686" s="131">
        <f t="shared" si="697"/>
        <v>0.55555555555555558</v>
      </c>
      <c r="J686" s="131">
        <f t="shared" si="664"/>
        <v>1</v>
      </c>
      <c r="K686" s="156">
        <f t="shared" si="665"/>
        <v>64542</v>
      </c>
      <c r="L686" s="536"/>
      <c r="M686" s="226" t="s">
        <v>123</v>
      </c>
      <c r="N686" s="121">
        <v>16</v>
      </c>
      <c r="O686" s="130">
        <v>9</v>
      </c>
      <c r="P686" s="130">
        <v>1005530</v>
      </c>
      <c r="Q686" s="131">
        <f t="shared" si="698"/>
        <v>0.21428571428571427</v>
      </c>
      <c r="R686" s="131">
        <f t="shared" si="666"/>
        <v>0.5625</v>
      </c>
      <c r="S686" s="125">
        <f t="shared" si="667"/>
        <v>111725.55555555556</v>
      </c>
      <c r="T686" s="536"/>
      <c r="U686" s="226" t="s">
        <v>123</v>
      </c>
      <c r="V686" s="121">
        <v>2049</v>
      </c>
      <c r="W686" s="130">
        <v>1489</v>
      </c>
      <c r="X686" s="130">
        <v>95049580</v>
      </c>
      <c r="Y686" s="131">
        <f t="shared" si="699"/>
        <v>0.28334919124643199</v>
      </c>
      <c r="Z686" s="131">
        <f t="shared" si="668"/>
        <v>0.72669594924353342</v>
      </c>
      <c r="AA686" s="130">
        <f t="shared" si="669"/>
        <v>63834.506380120889</v>
      </c>
      <c r="AB686" s="536"/>
      <c r="AC686" s="226" t="s">
        <v>123</v>
      </c>
      <c r="AD686" s="121">
        <v>2086</v>
      </c>
      <c r="AE686" s="130">
        <v>1473</v>
      </c>
      <c r="AF686" s="130">
        <v>101426730</v>
      </c>
      <c r="AG686" s="131">
        <f t="shared" si="700"/>
        <v>0.31732012063765619</v>
      </c>
      <c r="AH686" s="131">
        <f t="shared" si="670"/>
        <v>0.70613614573346117</v>
      </c>
      <c r="AI686" s="125">
        <f t="shared" si="671"/>
        <v>68857.250509164965</v>
      </c>
      <c r="AJ686" s="536"/>
      <c r="AK686" s="226" t="s">
        <v>123</v>
      </c>
      <c r="AL686" s="121">
        <v>1162</v>
      </c>
      <c r="AM686" s="130">
        <v>756</v>
      </c>
      <c r="AN686" s="130">
        <v>53051750</v>
      </c>
      <c r="AO686" s="131">
        <f t="shared" si="701"/>
        <v>0.271356783919598</v>
      </c>
      <c r="AP686" s="131">
        <f t="shared" si="672"/>
        <v>0.6506024096385542</v>
      </c>
      <c r="AQ686" s="125">
        <f t="shared" si="673"/>
        <v>70174.27248677249</v>
      </c>
      <c r="AR686" s="536"/>
      <c r="AS686" s="226" t="s">
        <v>123</v>
      </c>
      <c r="AT686" s="121">
        <v>416</v>
      </c>
      <c r="AU686" s="130">
        <v>240</v>
      </c>
      <c r="AV686" s="130">
        <v>19522110</v>
      </c>
      <c r="AW686" s="131">
        <f t="shared" si="702"/>
        <v>0.19851116625310175</v>
      </c>
      <c r="AX686" s="131">
        <f t="shared" si="674"/>
        <v>0.57692307692307687</v>
      </c>
      <c r="AY686" s="130">
        <f t="shared" si="675"/>
        <v>81342.125</v>
      </c>
      <c r="AZ686" s="536"/>
      <c r="BA686" s="226" t="s">
        <v>123</v>
      </c>
      <c r="BB686" s="121">
        <v>108</v>
      </c>
      <c r="BC686" s="130">
        <v>53</v>
      </c>
      <c r="BD686" s="130">
        <v>4525090</v>
      </c>
      <c r="BE686" s="131">
        <f t="shared" si="703"/>
        <v>0.11447084233261338</v>
      </c>
      <c r="BF686" s="131">
        <f t="shared" si="676"/>
        <v>0.49074074074074076</v>
      </c>
      <c r="BG686" s="156">
        <f t="shared" si="677"/>
        <v>85379.056603773584</v>
      </c>
      <c r="BH686" s="536"/>
      <c r="BI686" s="226" t="s">
        <v>123</v>
      </c>
      <c r="BJ686" s="121">
        <f t="shared" si="678"/>
        <v>5842</v>
      </c>
      <c r="BK686" s="130">
        <f t="shared" si="662"/>
        <v>4025</v>
      </c>
      <c r="BL686" s="130">
        <f t="shared" si="663"/>
        <v>274903500</v>
      </c>
      <c r="BM686" s="131">
        <f t="shared" si="704"/>
        <v>0.27939747327502429</v>
      </c>
      <c r="BN686" s="131">
        <f t="shared" si="679"/>
        <v>0.6889763779527559</v>
      </c>
      <c r="BO686" s="130">
        <f t="shared" si="680"/>
        <v>68299.006211180124</v>
      </c>
      <c r="BP686" s="182"/>
    </row>
    <row r="687" spans="2:68" s="75" customFormat="1">
      <c r="B687" s="546"/>
      <c r="C687" s="549"/>
      <c r="D687" s="536"/>
      <c r="E687" s="226" t="s">
        <v>124</v>
      </c>
      <c r="F687" s="121">
        <v>1</v>
      </c>
      <c r="G687" s="130">
        <v>1</v>
      </c>
      <c r="H687" s="130">
        <v>22070</v>
      </c>
      <c r="I687" s="131">
        <f t="shared" si="697"/>
        <v>0.1111111111111111</v>
      </c>
      <c r="J687" s="131">
        <f t="shared" si="664"/>
        <v>1</v>
      </c>
      <c r="K687" s="156">
        <f t="shared" si="665"/>
        <v>22070</v>
      </c>
      <c r="L687" s="536"/>
      <c r="M687" s="226" t="s">
        <v>124</v>
      </c>
      <c r="N687" s="121">
        <v>8</v>
      </c>
      <c r="O687" s="130">
        <v>6</v>
      </c>
      <c r="P687" s="130">
        <v>489530</v>
      </c>
      <c r="Q687" s="131">
        <f t="shared" si="698"/>
        <v>0.14285714285714285</v>
      </c>
      <c r="R687" s="131">
        <f t="shared" si="666"/>
        <v>0.75</v>
      </c>
      <c r="S687" s="125">
        <f t="shared" si="667"/>
        <v>81588.333333333328</v>
      </c>
      <c r="T687" s="536"/>
      <c r="U687" s="226" t="s">
        <v>124</v>
      </c>
      <c r="V687" s="121">
        <v>309</v>
      </c>
      <c r="W687" s="130">
        <v>219</v>
      </c>
      <c r="X687" s="130">
        <v>15757660</v>
      </c>
      <c r="Y687" s="131">
        <f t="shared" si="699"/>
        <v>4.1674595623215988E-2</v>
      </c>
      <c r="Z687" s="131">
        <f t="shared" si="668"/>
        <v>0.70873786407766992</v>
      </c>
      <c r="AA687" s="130">
        <f t="shared" si="669"/>
        <v>71952.785388127857</v>
      </c>
      <c r="AB687" s="536"/>
      <c r="AC687" s="226" t="s">
        <v>124</v>
      </c>
      <c r="AD687" s="121">
        <v>438</v>
      </c>
      <c r="AE687" s="130">
        <v>280</v>
      </c>
      <c r="AF687" s="130">
        <v>21746230</v>
      </c>
      <c r="AG687" s="131">
        <f t="shared" si="700"/>
        <v>6.0318828091339941E-2</v>
      </c>
      <c r="AH687" s="131">
        <f t="shared" si="670"/>
        <v>0.63926940639269403</v>
      </c>
      <c r="AI687" s="125">
        <f t="shared" si="671"/>
        <v>77665.107142857145</v>
      </c>
      <c r="AJ687" s="536"/>
      <c r="AK687" s="226" t="s">
        <v>124</v>
      </c>
      <c r="AL687" s="121">
        <v>365</v>
      </c>
      <c r="AM687" s="130">
        <v>212</v>
      </c>
      <c r="AN687" s="130">
        <v>17496390</v>
      </c>
      <c r="AO687" s="131">
        <f t="shared" si="701"/>
        <v>7.6094759511844939E-2</v>
      </c>
      <c r="AP687" s="131">
        <f t="shared" si="672"/>
        <v>0.58082191780821912</v>
      </c>
      <c r="AQ687" s="125">
        <f t="shared" si="673"/>
        <v>82530.141509433961</v>
      </c>
      <c r="AR687" s="536"/>
      <c r="AS687" s="226" t="s">
        <v>124</v>
      </c>
      <c r="AT687" s="121">
        <v>206</v>
      </c>
      <c r="AU687" s="130">
        <v>121</v>
      </c>
      <c r="AV687" s="130">
        <v>11463320</v>
      </c>
      <c r="AW687" s="131">
        <f t="shared" si="702"/>
        <v>0.10008271298593879</v>
      </c>
      <c r="AX687" s="131">
        <f t="shared" si="674"/>
        <v>0.58737864077669899</v>
      </c>
      <c r="AY687" s="130">
        <f t="shared" si="675"/>
        <v>94738.181818181823</v>
      </c>
      <c r="AZ687" s="536"/>
      <c r="BA687" s="226" t="s">
        <v>124</v>
      </c>
      <c r="BB687" s="121">
        <v>99</v>
      </c>
      <c r="BC687" s="130">
        <v>44</v>
      </c>
      <c r="BD687" s="130">
        <v>3998910</v>
      </c>
      <c r="BE687" s="131">
        <f t="shared" si="703"/>
        <v>9.5032397408207347E-2</v>
      </c>
      <c r="BF687" s="131">
        <f t="shared" si="676"/>
        <v>0.44444444444444442</v>
      </c>
      <c r="BG687" s="156">
        <f t="shared" si="677"/>
        <v>90884.318181818177</v>
      </c>
      <c r="BH687" s="536"/>
      <c r="BI687" s="226" t="s">
        <v>124</v>
      </c>
      <c r="BJ687" s="121">
        <f t="shared" si="678"/>
        <v>1426</v>
      </c>
      <c r="BK687" s="130">
        <f t="shared" si="662"/>
        <v>883</v>
      </c>
      <c r="BL687" s="130">
        <f t="shared" si="663"/>
        <v>70974110</v>
      </c>
      <c r="BM687" s="131">
        <f t="shared" si="704"/>
        <v>6.1293905317228933E-2</v>
      </c>
      <c r="BN687" s="131">
        <f t="shared" si="679"/>
        <v>0.61921458625525949</v>
      </c>
      <c r="BO687" s="130">
        <f t="shared" si="680"/>
        <v>80378.380520951308</v>
      </c>
      <c r="BP687" s="182"/>
    </row>
    <row r="688" spans="2:68" s="75" customFormat="1">
      <c r="B688" s="546"/>
      <c r="C688" s="549"/>
      <c r="D688" s="536"/>
      <c r="E688" s="223" t="s">
        <v>117</v>
      </c>
      <c r="F688" s="121">
        <v>0</v>
      </c>
      <c r="G688" s="130">
        <v>0</v>
      </c>
      <c r="H688" s="130">
        <v>0</v>
      </c>
      <c r="I688" s="131">
        <f t="shared" si="697"/>
        <v>0</v>
      </c>
      <c r="J688" s="131" t="str">
        <f t="shared" si="664"/>
        <v>-</v>
      </c>
      <c r="K688" s="156" t="str">
        <f t="shared" si="665"/>
        <v>-</v>
      </c>
      <c r="L688" s="536"/>
      <c r="M688" s="227" t="s">
        <v>117</v>
      </c>
      <c r="N688" s="121">
        <v>2</v>
      </c>
      <c r="O688" s="130">
        <v>0</v>
      </c>
      <c r="P688" s="130">
        <v>0</v>
      </c>
      <c r="Q688" s="131">
        <f t="shared" si="698"/>
        <v>0</v>
      </c>
      <c r="R688" s="131">
        <f t="shared" si="666"/>
        <v>0</v>
      </c>
      <c r="S688" s="125" t="str">
        <f t="shared" si="667"/>
        <v>-</v>
      </c>
      <c r="T688" s="536"/>
      <c r="U688" s="227" t="s">
        <v>117</v>
      </c>
      <c r="V688" s="121">
        <v>516</v>
      </c>
      <c r="W688" s="130">
        <v>338</v>
      </c>
      <c r="X688" s="130">
        <v>19884520</v>
      </c>
      <c r="Y688" s="131">
        <f t="shared" si="699"/>
        <v>6.4319695528068502E-2</v>
      </c>
      <c r="Z688" s="131">
        <f t="shared" si="668"/>
        <v>0.65503875968992253</v>
      </c>
      <c r="AA688" s="130">
        <f t="shared" si="669"/>
        <v>58829.940828402367</v>
      </c>
      <c r="AB688" s="536"/>
      <c r="AC688" s="227" t="s">
        <v>117</v>
      </c>
      <c r="AD688" s="121">
        <v>302</v>
      </c>
      <c r="AE688" s="130">
        <v>190</v>
      </c>
      <c r="AF688" s="130">
        <v>13668020</v>
      </c>
      <c r="AG688" s="131">
        <f t="shared" si="700"/>
        <v>4.0930633347694957E-2</v>
      </c>
      <c r="AH688" s="131">
        <f t="shared" si="670"/>
        <v>0.62913907284768211</v>
      </c>
      <c r="AI688" s="125">
        <f t="shared" si="671"/>
        <v>71936.947368421053</v>
      </c>
      <c r="AJ688" s="536"/>
      <c r="AK688" s="227" t="s">
        <v>117</v>
      </c>
      <c r="AL688" s="121">
        <v>151</v>
      </c>
      <c r="AM688" s="130">
        <v>75</v>
      </c>
      <c r="AN688" s="130">
        <v>5988890</v>
      </c>
      <c r="AO688" s="131">
        <f t="shared" si="701"/>
        <v>2.6920315865039485E-2</v>
      </c>
      <c r="AP688" s="131">
        <f t="shared" si="672"/>
        <v>0.49668874172185429</v>
      </c>
      <c r="AQ688" s="125">
        <f t="shared" si="673"/>
        <v>79851.866666666669</v>
      </c>
      <c r="AR688" s="536"/>
      <c r="AS688" s="227" t="s">
        <v>117</v>
      </c>
      <c r="AT688" s="121">
        <v>73</v>
      </c>
      <c r="AU688" s="130">
        <v>32</v>
      </c>
      <c r="AV688" s="130">
        <v>3601670</v>
      </c>
      <c r="AW688" s="131">
        <f t="shared" si="702"/>
        <v>2.6468155500413565E-2</v>
      </c>
      <c r="AX688" s="131">
        <f t="shared" si="674"/>
        <v>0.43835616438356162</v>
      </c>
      <c r="AY688" s="130">
        <f t="shared" si="675"/>
        <v>112552.1875</v>
      </c>
      <c r="AZ688" s="536"/>
      <c r="BA688" s="227" t="s">
        <v>117</v>
      </c>
      <c r="BB688" s="121">
        <v>35</v>
      </c>
      <c r="BC688" s="130">
        <v>16</v>
      </c>
      <c r="BD688" s="130">
        <v>2991220</v>
      </c>
      <c r="BE688" s="131">
        <f t="shared" si="703"/>
        <v>3.4557235421166309E-2</v>
      </c>
      <c r="BF688" s="131">
        <f t="shared" si="676"/>
        <v>0.45714285714285713</v>
      </c>
      <c r="BG688" s="156">
        <f t="shared" si="677"/>
        <v>186951.25</v>
      </c>
      <c r="BH688" s="536"/>
      <c r="BI688" s="227" t="s">
        <v>117</v>
      </c>
      <c r="BJ688" s="121">
        <f t="shared" si="678"/>
        <v>1079</v>
      </c>
      <c r="BK688" s="130">
        <f t="shared" si="662"/>
        <v>651</v>
      </c>
      <c r="BL688" s="130">
        <f t="shared" si="663"/>
        <v>46134320</v>
      </c>
      <c r="BM688" s="131">
        <f t="shared" si="704"/>
        <v>4.5189504373177841E-2</v>
      </c>
      <c r="BN688" s="131">
        <f t="shared" si="679"/>
        <v>0.60333642261353104</v>
      </c>
      <c r="BO688" s="130">
        <f t="shared" si="680"/>
        <v>70866.850998463895</v>
      </c>
      <c r="BP688" s="182"/>
    </row>
    <row r="689" spans="2:68" s="75" customFormat="1">
      <c r="B689" s="546">
        <v>63</v>
      </c>
      <c r="C689" s="548" t="s">
        <v>26</v>
      </c>
      <c r="D689" s="540">
        <f>BS70</f>
        <v>9</v>
      </c>
      <c r="E689" s="224" t="s">
        <v>104</v>
      </c>
      <c r="F689" s="120">
        <v>3</v>
      </c>
      <c r="G689" s="128">
        <v>1</v>
      </c>
      <c r="H689" s="128">
        <v>34500</v>
      </c>
      <c r="I689" s="129">
        <f>IFERROR(G689/$D$689,"-")</f>
        <v>0.1111111111111111</v>
      </c>
      <c r="J689" s="129">
        <f t="shared" si="664"/>
        <v>0.33333333333333331</v>
      </c>
      <c r="K689" s="155">
        <f t="shared" si="665"/>
        <v>34500</v>
      </c>
      <c r="L689" s="540">
        <f>BT70</f>
        <v>16</v>
      </c>
      <c r="M689" s="224" t="s">
        <v>104</v>
      </c>
      <c r="N689" s="120">
        <v>7</v>
      </c>
      <c r="O689" s="128">
        <v>4</v>
      </c>
      <c r="P689" s="128">
        <v>257000</v>
      </c>
      <c r="Q689" s="129">
        <f>IFERROR(O689/$L$689,"-")</f>
        <v>0.25</v>
      </c>
      <c r="R689" s="129">
        <f t="shared" si="666"/>
        <v>0.5714285714285714</v>
      </c>
      <c r="S689" s="124">
        <f t="shared" si="667"/>
        <v>64250</v>
      </c>
      <c r="T689" s="540">
        <f>BU70</f>
        <v>3749</v>
      </c>
      <c r="U689" s="224" t="s">
        <v>104</v>
      </c>
      <c r="V689" s="120">
        <v>1734</v>
      </c>
      <c r="W689" s="128">
        <v>1111</v>
      </c>
      <c r="X689" s="128">
        <v>74551500</v>
      </c>
      <c r="Y689" s="129">
        <f>IFERROR(W689/$T$689,"-")</f>
        <v>0.29634569218458257</v>
      </c>
      <c r="Z689" s="129">
        <f t="shared" si="668"/>
        <v>0.64071510957324107</v>
      </c>
      <c r="AA689" s="128">
        <f t="shared" si="669"/>
        <v>67103.060306030602</v>
      </c>
      <c r="AB689" s="540">
        <f>BV70</f>
        <v>3183</v>
      </c>
      <c r="AC689" s="224" t="s">
        <v>104</v>
      </c>
      <c r="AD689" s="120">
        <v>1628</v>
      </c>
      <c r="AE689" s="128">
        <v>1075</v>
      </c>
      <c r="AF689" s="128">
        <v>82276530</v>
      </c>
      <c r="AG689" s="129">
        <f>IFERROR(AE689/$AB$689,"-")</f>
        <v>0.33773169965441407</v>
      </c>
      <c r="AH689" s="129">
        <f t="shared" si="670"/>
        <v>0.66031941031941033</v>
      </c>
      <c r="AI689" s="124">
        <f t="shared" si="671"/>
        <v>76536.306976744192</v>
      </c>
      <c r="AJ689" s="540">
        <f>BW70</f>
        <v>2040</v>
      </c>
      <c r="AK689" s="224" t="s">
        <v>104</v>
      </c>
      <c r="AL689" s="120">
        <v>1000</v>
      </c>
      <c r="AM689" s="128">
        <v>600</v>
      </c>
      <c r="AN689" s="128">
        <v>44982670</v>
      </c>
      <c r="AO689" s="129">
        <f>IFERROR(AM689/$AJ$689,"-")</f>
        <v>0.29411764705882354</v>
      </c>
      <c r="AP689" s="129">
        <f t="shared" si="672"/>
        <v>0.6</v>
      </c>
      <c r="AQ689" s="124">
        <f t="shared" si="673"/>
        <v>74971.116666666669</v>
      </c>
      <c r="AR689" s="540">
        <f>BX70</f>
        <v>1077</v>
      </c>
      <c r="AS689" s="224" t="s">
        <v>104</v>
      </c>
      <c r="AT689" s="120">
        <v>489</v>
      </c>
      <c r="AU689" s="128">
        <v>279</v>
      </c>
      <c r="AV689" s="128">
        <v>23727740</v>
      </c>
      <c r="AW689" s="129">
        <f>IFERROR(AU689/$AR$689,"-")</f>
        <v>0.25905292479108633</v>
      </c>
      <c r="AX689" s="129">
        <f t="shared" si="674"/>
        <v>0.57055214723926384</v>
      </c>
      <c r="AY689" s="128">
        <f t="shared" si="675"/>
        <v>85045.66308243727</v>
      </c>
      <c r="AZ689" s="540">
        <f>BY70</f>
        <v>470</v>
      </c>
      <c r="BA689" s="224" t="s">
        <v>104</v>
      </c>
      <c r="BB689" s="120">
        <v>157</v>
      </c>
      <c r="BC689" s="128">
        <v>86</v>
      </c>
      <c r="BD689" s="128">
        <v>8313760</v>
      </c>
      <c r="BE689" s="129">
        <f>IFERROR(BC689/$AZ$689,"-")</f>
        <v>0.18297872340425531</v>
      </c>
      <c r="BF689" s="129">
        <f t="shared" si="676"/>
        <v>0.54777070063694266</v>
      </c>
      <c r="BG689" s="155">
        <f t="shared" si="677"/>
        <v>96671.627906976748</v>
      </c>
      <c r="BH689" s="540">
        <f>BZ70</f>
        <v>10544</v>
      </c>
      <c r="BI689" s="224" t="s">
        <v>104</v>
      </c>
      <c r="BJ689" s="120">
        <f t="shared" si="678"/>
        <v>5018</v>
      </c>
      <c r="BK689" s="128">
        <f t="shared" si="662"/>
        <v>3156</v>
      </c>
      <c r="BL689" s="128">
        <f t="shared" si="663"/>
        <v>234143700</v>
      </c>
      <c r="BM689" s="129">
        <f>IFERROR(BK689/$BH$689,"-")</f>
        <v>0.29931714719271624</v>
      </c>
      <c r="BN689" s="129">
        <f t="shared" si="679"/>
        <v>0.62893583100836992</v>
      </c>
      <c r="BO689" s="128">
        <f t="shared" si="680"/>
        <v>74190.019011406839</v>
      </c>
      <c r="BP689" s="182"/>
    </row>
    <row r="690" spans="2:68" s="75" customFormat="1">
      <c r="B690" s="546"/>
      <c r="C690" s="549"/>
      <c r="D690" s="536"/>
      <c r="E690" s="225" t="s">
        <v>136</v>
      </c>
      <c r="F690" s="121">
        <v>2</v>
      </c>
      <c r="G690" s="130">
        <v>1</v>
      </c>
      <c r="H690" s="130">
        <v>34500</v>
      </c>
      <c r="I690" s="131">
        <f t="shared" ref="I690:I699" si="705">IFERROR(G690/$D$689,"-")</f>
        <v>0.1111111111111111</v>
      </c>
      <c r="J690" s="131">
        <f t="shared" si="664"/>
        <v>0.5</v>
      </c>
      <c r="K690" s="156">
        <f t="shared" si="665"/>
        <v>34500</v>
      </c>
      <c r="L690" s="536"/>
      <c r="M690" s="225" t="s">
        <v>136</v>
      </c>
      <c r="N690" s="121">
        <v>2</v>
      </c>
      <c r="O690" s="130">
        <v>1</v>
      </c>
      <c r="P690" s="130">
        <v>40940</v>
      </c>
      <c r="Q690" s="131">
        <f t="shared" ref="Q690:Q699" si="706">IFERROR(O690/$L$689,"-")</f>
        <v>6.25E-2</v>
      </c>
      <c r="R690" s="131">
        <f t="shared" si="666"/>
        <v>0.5</v>
      </c>
      <c r="S690" s="125">
        <f t="shared" si="667"/>
        <v>40940</v>
      </c>
      <c r="T690" s="536"/>
      <c r="U690" s="225" t="s">
        <v>136</v>
      </c>
      <c r="V690" s="121">
        <v>1707</v>
      </c>
      <c r="W690" s="130">
        <v>1122</v>
      </c>
      <c r="X690" s="130">
        <v>71588770</v>
      </c>
      <c r="Y690" s="131">
        <f t="shared" ref="Y690:Y699" si="707">IFERROR(W690/$T$689,"-")</f>
        <v>0.29927980794878634</v>
      </c>
      <c r="Z690" s="131">
        <f t="shared" si="668"/>
        <v>0.65729349736379616</v>
      </c>
      <c r="AA690" s="130">
        <f t="shared" si="669"/>
        <v>63804.607843137252</v>
      </c>
      <c r="AB690" s="536"/>
      <c r="AC690" s="225" t="s">
        <v>136</v>
      </c>
      <c r="AD690" s="121">
        <v>1409</v>
      </c>
      <c r="AE690" s="130">
        <v>946</v>
      </c>
      <c r="AF690" s="130">
        <v>69707130</v>
      </c>
      <c r="AG690" s="131">
        <f t="shared" ref="AG690:AG699" si="708">IFERROR(AE690/$AB$689,"-")</f>
        <v>0.2972038956958844</v>
      </c>
      <c r="AH690" s="131">
        <f t="shared" si="670"/>
        <v>0.67139815471965936</v>
      </c>
      <c r="AI690" s="125">
        <f t="shared" si="671"/>
        <v>73686.183932346728</v>
      </c>
      <c r="AJ690" s="536"/>
      <c r="AK690" s="225" t="s">
        <v>136</v>
      </c>
      <c r="AL690" s="121">
        <v>823</v>
      </c>
      <c r="AM690" s="130">
        <v>514</v>
      </c>
      <c r="AN690" s="130">
        <v>38322600</v>
      </c>
      <c r="AO690" s="131">
        <f t="shared" ref="AO690:AO699" si="709">IFERROR(AM690/$AJ$689,"-")</f>
        <v>0.25196078431372548</v>
      </c>
      <c r="AP690" s="131">
        <f t="shared" si="672"/>
        <v>0.62454434993924668</v>
      </c>
      <c r="AQ690" s="125">
        <f t="shared" si="673"/>
        <v>74557.587548638126</v>
      </c>
      <c r="AR690" s="536"/>
      <c r="AS690" s="225" t="s">
        <v>136</v>
      </c>
      <c r="AT690" s="121">
        <v>352</v>
      </c>
      <c r="AU690" s="130">
        <v>198</v>
      </c>
      <c r="AV690" s="130">
        <v>16832000</v>
      </c>
      <c r="AW690" s="131">
        <f t="shared" ref="AW690:AW699" si="710">IFERROR(AU690/$AR$689,"-")</f>
        <v>0.18384401114206128</v>
      </c>
      <c r="AX690" s="131">
        <f t="shared" si="674"/>
        <v>0.5625</v>
      </c>
      <c r="AY690" s="130">
        <f t="shared" si="675"/>
        <v>85010.101010101003</v>
      </c>
      <c r="AZ690" s="536"/>
      <c r="BA690" s="225" t="s">
        <v>136</v>
      </c>
      <c r="BB690" s="121">
        <v>82</v>
      </c>
      <c r="BC690" s="130">
        <v>40</v>
      </c>
      <c r="BD690" s="130">
        <v>4337700</v>
      </c>
      <c r="BE690" s="131">
        <f t="shared" ref="BE690:BE699" si="711">IFERROR(BC690/$AZ$689,"-")</f>
        <v>8.5106382978723402E-2</v>
      </c>
      <c r="BF690" s="131">
        <f t="shared" si="676"/>
        <v>0.48780487804878048</v>
      </c>
      <c r="BG690" s="156">
        <f t="shared" si="677"/>
        <v>108442.5</v>
      </c>
      <c r="BH690" s="536"/>
      <c r="BI690" s="225" t="s">
        <v>136</v>
      </c>
      <c r="BJ690" s="121">
        <f t="shared" si="678"/>
        <v>4377</v>
      </c>
      <c r="BK690" s="130">
        <f t="shared" si="662"/>
        <v>2822</v>
      </c>
      <c r="BL690" s="130">
        <f t="shared" si="663"/>
        <v>200863640</v>
      </c>
      <c r="BM690" s="131">
        <f t="shared" ref="BM690:BM699" si="712">IFERROR(BK690/$BH$689,"-")</f>
        <v>0.26764036418816389</v>
      </c>
      <c r="BN690" s="131">
        <f t="shared" si="679"/>
        <v>0.64473383596070366</v>
      </c>
      <c r="BO690" s="130">
        <f t="shared" si="680"/>
        <v>71177.760453579016</v>
      </c>
      <c r="BP690" s="182"/>
    </row>
    <row r="691" spans="2:68" s="75" customFormat="1">
      <c r="B691" s="546"/>
      <c r="C691" s="549"/>
      <c r="D691" s="536"/>
      <c r="E691" s="226" t="s">
        <v>103</v>
      </c>
      <c r="F691" s="121">
        <v>3</v>
      </c>
      <c r="G691" s="130">
        <v>0</v>
      </c>
      <c r="H691" s="130">
        <v>0</v>
      </c>
      <c r="I691" s="131">
        <f t="shared" si="705"/>
        <v>0</v>
      </c>
      <c r="J691" s="131">
        <f t="shared" si="664"/>
        <v>0</v>
      </c>
      <c r="K691" s="156" t="str">
        <f t="shared" si="665"/>
        <v>-</v>
      </c>
      <c r="L691" s="536"/>
      <c r="M691" s="226" t="s">
        <v>103</v>
      </c>
      <c r="N691" s="121">
        <v>8</v>
      </c>
      <c r="O691" s="130">
        <v>4</v>
      </c>
      <c r="P691" s="130">
        <v>325970</v>
      </c>
      <c r="Q691" s="131">
        <f t="shared" si="706"/>
        <v>0.25</v>
      </c>
      <c r="R691" s="131">
        <f t="shared" si="666"/>
        <v>0.5</v>
      </c>
      <c r="S691" s="125">
        <f t="shared" si="667"/>
        <v>81492.5</v>
      </c>
      <c r="T691" s="536"/>
      <c r="U691" s="226" t="s">
        <v>103</v>
      </c>
      <c r="V691" s="121">
        <v>2203</v>
      </c>
      <c r="W691" s="130">
        <v>1405</v>
      </c>
      <c r="X691" s="130">
        <v>90173830</v>
      </c>
      <c r="Y691" s="131">
        <f t="shared" si="707"/>
        <v>0.37476660442784743</v>
      </c>
      <c r="Z691" s="131">
        <f t="shared" si="668"/>
        <v>0.63776668179754881</v>
      </c>
      <c r="AA691" s="130">
        <f t="shared" si="669"/>
        <v>64180.661921708182</v>
      </c>
      <c r="AB691" s="536"/>
      <c r="AC691" s="226" t="s">
        <v>103</v>
      </c>
      <c r="AD691" s="121">
        <v>2101</v>
      </c>
      <c r="AE691" s="130">
        <v>1371</v>
      </c>
      <c r="AF691" s="130">
        <v>108390470</v>
      </c>
      <c r="AG691" s="131">
        <f t="shared" si="708"/>
        <v>0.43072573044297835</v>
      </c>
      <c r="AH691" s="131">
        <f t="shared" si="670"/>
        <v>0.65254640647310802</v>
      </c>
      <c r="AI691" s="125">
        <f t="shared" si="671"/>
        <v>79059.423778264041</v>
      </c>
      <c r="AJ691" s="536"/>
      <c r="AK691" s="226" t="s">
        <v>103</v>
      </c>
      <c r="AL691" s="121">
        <v>1361</v>
      </c>
      <c r="AM691" s="130">
        <v>828</v>
      </c>
      <c r="AN691" s="130">
        <v>63314120</v>
      </c>
      <c r="AO691" s="131">
        <f t="shared" si="709"/>
        <v>0.40588235294117647</v>
      </c>
      <c r="AP691" s="131">
        <f t="shared" si="672"/>
        <v>0.60837619397501841</v>
      </c>
      <c r="AQ691" s="125">
        <f t="shared" si="673"/>
        <v>76466.328502415461</v>
      </c>
      <c r="AR691" s="536"/>
      <c r="AS691" s="226" t="s">
        <v>103</v>
      </c>
      <c r="AT691" s="121">
        <v>720</v>
      </c>
      <c r="AU691" s="130">
        <v>411</v>
      </c>
      <c r="AV691" s="130">
        <v>37467550</v>
      </c>
      <c r="AW691" s="131">
        <f t="shared" si="710"/>
        <v>0.38161559888579388</v>
      </c>
      <c r="AX691" s="131">
        <f t="shared" si="674"/>
        <v>0.5708333333333333</v>
      </c>
      <c r="AY691" s="130">
        <f t="shared" si="675"/>
        <v>91161.922141119227</v>
      </c>
      <c r="AZ691" s="536"/>
      <c r="BA691" s="226" t="s">
        <v>103</v>
      </c>
      <c r="BB691" s="121">
        <v>271</v>
      </c>
      <c r="BC691" s="130">
        <v>147</v>
      </c>
      <c r="BD691" s="130">
        <v>15531860</v>
      </c>
      <c r="BE691" s="131">
        <f t="shared" si="711"/>
        <v>0.31276595744680852</v>
      </c>
      <c r="BF691" s="131">
        <f t="shared" si="676"/>
        <v>0.54243542435424352</v>
      </c>
      <c r="BG691" s="156">
        <f t="shared" si="677"/>
        <v>105658.91156462584</v>
      </c>
      <c r="BH691" s="536"/>
      <c r="BI691" s="226" t="s">
        <v>103</v>
      </c>
      <c r="BJ691" s="121">
        <f t="shared" si="678"/>
        <v>6667</v>
      </c>
      <c r="BK691" s="130">
        <f t="shared" si="662"/>
        <v>4166</v>
      </c>
      <c r="BL691" s="130">
        <f t="shared" si="663"/>
        <v>315203800</v>
      </c>
      <c r="BM691" s="131">
        <f t="shared" si="712"/>
        <v>0.39510622154779967</v>
      </c>
      <c r="BN691" s="131">
        <f t="shared" si="679"/>
        <v>0.62486875656217189</v>
      </c>
      <c r="BO691" s="130">
        <f t="shared" si="680"/>
        <v>75661.01776284205</v>
      </c>
      <c r="BP691" s="182"/>
    </row>
    <row r="692" spans="2:68" s="75" customFormat="1">
      <c r="B692" s="546"/>
      <c r="C692" s="549"/>
      <c r="D692" s="536"/>
      <c r="E692" s="226" t="s">
        <v>106</v>
      </c>
      <c r="F692" s="121">
        <v>1</v>
      </c>
      <c r="G692" s="130">
        <v>1</v>
      </c>
      <c r="H692" s="130">
        <v>49020</v>
      </c>
      <c r="I692" s="131">
        <f t="shared" si="705"/>
        <v>0.1111111111111111</v>
      </c>
      <c r="J692" s="131">
        <f t="shared" si="664"/>
        <v>1</v>
      </c>
      <c r="K692" s="156">
        <f t="shared" si="665"/>
        <v>49020</v>
      </c>
      <c r="L692" s="536"/>
      <c r="M692" s="226" t="s">
        <v>106</v>
      </c>
      <c r="N692" s="121">
        <v>2</v>
      </c>
      <c r="O692" s="130">
        <v>1</v>
      </c>
      <c r="P692" s="130">
        <v>121150</v>
      </c>
      <c r="Q692" s="131">
        <f t="shared" si="706"/>
        <v>6.25E-2</v>
      </c>
      <c r="R692" s="131">
        <f t="shared" si="666"/>
        <v>0.5</v>
      </c>
      <c r="S692" s="125">
        <f t="shared" si="667"/>
        <v>121150</v>
      </c>
      <c r="T692" s="536"/>
      <c r="U692" s="226" t="s">
        <v>106</v>
      </c>
      <c r="V692" s="121">
        <v>564</v>
      </c>
      <c r="W692" s="130">
        <v>369</v>
      </c>
      <c r="X692" s="130">
        <v>24111040</v>
      </c>
      <c r="Y692" s="131">
        <f t="shared" si="707"/>
        <v>9.8426246999199787E-2</v>
      </c>
      <c r="Z692" s="131">
        <f t="shared" si="668"/>
        <v>0.6542553191489362</v>
      </c>
      <c r="AA692" s="130">
        <f t="shared" si="669"/>
        <v>65341.571815718155</v>
      </c>
      <c r="AB692" s="536"/>
      <c r="AC692" s="226" t="s">
        <v>106</v>
      </c>
      <c r="AD692" s="121">
        <v>626</v>
      </c>
      <c r="AE692" s="130">
        <v>429</v>
      </c>
      <c r="AF692" s="130">
        <v>34626220</v>
      </c>
      <c r="AG692" s="131">
        <f t="shared" si="708"/>
        <v>0.1347785108388313</v>
      </c>
      <c r="AH692" s="131">
        <f t="shared" si="670"/>
        <v>0.68530351437699677</v>
      </c>
      <c r="AI692" s="125">
        <f t="shared" si="671"/>
        <v>80713.799533799538</v>
      </c>
      <c r="AJ692" s="536"/>
      <c r="AK692" s="226" t="s">
        <v>106</v>
      </c>
      <c r="AL692" s="121">
        <v>420</v>
      </c>
      <c r="AM692" s="130">
        <v>278</v>
      </c>
      <c r="AN692" s="130">
        <v>23125890</v>
      </c>
      <c r="AO692" s="131">
        <f t="shared" si="709"/>
        <v>0.13627450980392156</v>
      </c>
      <c r="AP692" s="131">
        <f t="shared" si="672"/>
        <v>0.66190476190476188</v>
      </c>
      <c r="AQ692" s="125">
        <f t="shared" si="673"/>
        <v>83186.654676258986</v>
      </c>
      <c r="AR692" s="536"/>
      <c r="AS692" s="226" t="s">
        <v>106</v>
      </c>
      <c r="AT692" s="121">
        <v>234</v>
      </c>
      <c r="AU692" s="130">
        <v>139</v>
      </c>
      <c r="AV692" s="130">
        <v>12336750</v>
      </c>
      <c r="AW692" s="131">
        <f t="shared" si="710"/>
        <v>0.12906220984215414</v>
      </c>
      <c r="AX692" s="131">
        <f t="shared" si="674"/>
        <v>0.59401709401709402</v>
      </c>
      <c r="AY692" s="130">
        <f t="shared" si="675"/>
        <v>88753.597122302162</v>
      </c>
      <c r="AZ692" s="536"/>
      <c r="BA692" s="226" t="s">
        <v>106</v>
      </c>
      <c r="BB692" s="121">
        <v>82</v>
      </c>
      <c r="BC692" s="130">
        <v>49</v>
      </c>
      <c r="BD692" s="130">
        <v>5036940</v>
      </c>
      <c r="BE692" s="131">
        <f t="shared" si="711"/>
        <v>0.10425531914893617</v>
      </c>
      <c r="BF692" s="131">
        <f t="shared" si="676"/>
        <v>0.59756097560975607</v>
      </c>
      <c r="BG692" s="156">
        <f t="shared" si="677"/>
        <v>102794.69387755102</v>
      </c>
      <c r="BH692" s="536"/>
      <c r="BI692" s="226" t="s">
        <v>106</v>
      </c>
      <c r="BJ692" s="121">
        <f t="shared" si="678"/>
        <v>1929</v>
      </c>
      <c r="BK692" s="130">
        <f t="shared" si="662"/>
        <v>1266</v>
      </c>
      <c r="BL692" s="130">
        <f t="shared" si="663"/>
        <v>99407010</v>
      </c>
      <c r="BM692" s="131">
        <f t="shared" si="712"/>
        <v>0.12006828528072838</v>
      </c>
      <c r="BN692" s="131">
        <f t="shared" si="679"/>
        <v>0.65629860031104204</v>
      </c>
      <c r="BO692" s="130">
        <f t="shared" si="680"/>
        <v>78520.545023696686</v>
      </c>
      <c r="BP692" s="182"/>
    </row>
    <row r="693" spans="2:68" s="75" customFormat="1">
      <c r="B693" s="546"/>
      <c r="C693" s="549"/>
      <c r="D693" s="536"/>
      <c r="E693" s="226" t="s">
        <v>119</v>
      </c>
      <c r="F693" s="121">
        <v>2</v>
      </c>
      <c r="G693" s="130">
        <v>1</v>
      </c>
      <c r="H693" s="130">
        <v>364200</v>
      </c>
      <c r="I693" s="131">
        <f t="shared" si="705"/>
        <v>0.1111111111111111</v>
      </c>
      <c r="J693" s="131">
        <f t="shared" si="664"/>
        <v>0.5</v>
      </c>
      <c r="K693" s="156">
        <f t="shared" si="665"/>
        <v>364200</v>
      </c>
      <c r="L693" s="536"/>
      <c r="M693" s="226" t="s">
        <v>119</v>
      </c>
      <c r="N693" s="121">
        <v>4</v>
      </c>
      <c r="O693" s="130">
        <v>2</v>
      </c>
      <c r="P693" s="130">
        <v>204220</v>
      </c>
      <c r="Q693" s="131">
        <f t="shared" si="706"/>
        <v>0.125</v>
      </c>
      <c r="R693" s="131">
        <f t="shared" si="666"/>
        <v>0.5</v>
      </c>
      <c r="S693" s="125">
        <f t="shared" si="667"/>
        <v>102110</v>
      </c>
      <c r="T693" s="536"/>
      <c r="U693" s="226" t="s">
        <v>119</v>
      </c>
      <c r="V693" s="121">
        <v>748</v>
      </c>
      <c r="W693" s="130">
        <v>477</v>
      </c>
      <c r="X693" s="130">
        <v>34001520</v>
      </c>
      <c r="Y693" s="131">
        <f t="shared" si="707"/>
        <v>0.12723392904774605</v>
      </c>
      <c r="Z693" s="131">
        <f t="shared" si="668"/>
        <v>0.63770053475935828</v>
      </c>
      <c r="AA693" s="130">
        <f t="shared" si="669"/>
        <v>71282.012578616355</v>
      </c>
      <c r="AB693" s="536"/>
      <c r="AC693" s="226" t="s">
        <v>119</v>
      </c>
      <c r="AD693" s="121">
        <v>872</v>
      </c>
      <c r="AE693" s="130">
        <v>589</v>
      </c>
      <c r="AF693" s="130">
        <v>45457330</v>
      </c>
      <c r="AG693" s="131">
        <f t="shared" si="708"/>
        <v>0.18504555450832547</v>
      </c>
      <c r="AH693" s="131">
        <f t="shared" si="670"/>
        <v>0.67545871559633031</v>
      </c>
      <c r="AI693" s="125">
        <f t="shared" si="671"/>
        <v>77177.130730050936</v>
      </c>
      <c r="AJ693" s="536"/>
      <c r="AK693" s="226" t="s">
        <v>119</v>
      </c>
      <c r="AL693" s="121">
        <v>627</v>
      </c>
      <c r="AM693" s="130">
        <v>405</v>
      </c>
      <c r="AN693" s="130">
        <v>30058230</v>
      </c>
      <c r="AO693" s="131">
        <f t="shared" si="709"/>
        <v>0.19852941176470587</v>
      </c>
      <c r="AP693" s="131">
        <f t="shared" si="672"/>
        <v>0.64593301435406703</v>
      </c>
      <c r="AQ693" s="125">
        <f t="shared" si="673"/>
        <v>74217.851851851854</v>
      </c>
      <c r="AR693" s="536"/>
      <c r="AS693" s="226" t="s">
        <v>119</v>
      </c>
      <c r="AT693" s="121">
        <v>312</v>
      </c>
      <c r="AU693" s="130">
        <v>183</v>
      </c>
      <c r="AV693" s="130">
        <v>15738130</v>
      </c>
      <c r="AW693" s="131">
        <f t="shared" si="710"/>
        <v>0.16991643454038996</v>
      </c>
      <c r="AX693" s="131">
        <f t="shared" si="674"/>
        <v>0.58653846153846156</v>
      </c>
      <c r="AY693" s="130">
        <f t="shared" si="675"/>
        <v>86000.710382513658</v>
      </c>
      <c r="AZ693" s="536"/>
      <c r="BA693" s="226" t="s">
        <v>119</v>
      </c>
      <c r="BB693" s="121">
        <v>113</v>
      </c>
      <c r="BC693" s="130">
        <v>62</v>
      </c>
      <c r="BD693" s="130">
        <v>7611400</v>
      </c>
      <c r="BE693" s="131">
        <f t="shared" si="711"/>
        <v>0.13191489361702127</v>
      </c>
      <c r="BF693" s="131">
        <f t="shared" si="676"/>
        <v>0.54867256637168138</v>
      </c>
      <c r="BG693" s="156">
        <f t="shared" si="677"/>
        <v>122764.51612903226</v>
      </c>
      <c r="BH693" s="536"/>
      <c r="BI693" s="226" t="s">
        <v>119</v>
      </c>
      <c r="BJ693" s="121">
        <f t="shared" si="678"/>
        <v>2678</v>
      </c>
      <c r="BK693" s="130">
        <f t="shared" si="662"/>
        <v>1719</v>
      </c>
      <c r="BL693" s="130">
        <f t="shared" si="663"/>
        <v>133435030</v>
      </c>
      <c r="BM693" s="131">
        <f t="shared" si="712"/>
        <v>0.16303110773899848</v>
      </c>
      <c r="BN693" s="131">
        <f t="shared" si="679"/>
        <v>0.64189693801344283</v>
      </c>
      <c r="BO693" s="130">
        <f t="shared" si="680"/>
        <v>77623.635834787667</v>
      </c>
      <c r="BP693" s="182"/>
    </row>
    <row r="694" spans="2:68" s="75" customFormat="1">
      <c r="B694" s="546"/>
      <c r="C694" s="549"/>
      <c r="D694" s="536"/>
      <c r="E694" s="226" t="s">
        <v>120</v>
      </c>
      <c r="F694" s="121">
        <v>2</v>
      </c>
      <c r="G694" s="130">
        <v>1</v>
      </c>
      <c r="H694" s="130">
        <v>49020</v>
      </c>
      <c r="I694" s="131">
        <f t="shared" si="705"/>
        <v>0.1111111111111111</v>
      </c>
      <c r="J694" s="131">
        <f t="shared" si="664"/>
        <v>0.5</v>
      </c>
      <c r="K694" s="156">
        <f t="shared" si="665"/>
        <v>49020</v>
      </c>
      <c r="L694" s="536"/>
      <c r="M694" s="226" t="s">
        <v>120</v>
      </c>
      <c r="N694" s="121">
        <v>4</v>
      </c>
      <c r="O694" s="130">
        <v>1</v>
      </c>
      <c r="P694" s="130">
        <v>121150</v>
      </c>
      <c r="Q694" s="131">
        <f t="shared" si="706"/>
        <v>6.25E-2</v>
      </c>
      <c r="R694" s="131">
        <f t="shared" si="666"/>
        <v>0.25</v>
      </c>
      <c r="S694" s="125">
        <f t="shared" si="667"/>
        <v>121150</v>
      </c>
      <c r="T694" s="536"/>
      <c r="U694" s="226" t="s">
        <v>120</v>
      </c>
      <c r="V694" s="121">
        <v>526</v>
      </c>
      <c r="W694" s="130">
        <v>389</v>
      </c>
      <c r="X694" s="130">
        <v>25958120</v>
      </c>
      <c r="Y694" s="131">
        <f t="shared" si="707"/>
        <v>0.10376100293411576</v>
      </c>
      <c r="Z694" s="131">
        <f t="shared" si="668"/>
        <v>0.73954372623574149</v>
      </c>
      <c r="AA694" s="130">
        <f t="shared" si="669"/>
        <v>66730.385604113108</v>
      </c>
      <c r="AB694" s="536"/>
      <c r="AC694" s="226" t="s">
        <v>120</v>
      </c>
      <c r="AD694" s="121">
        <v>511</v>
      </c>
      <c r="AE694" s="130">
        <v>361</v>
      </c>
      <c r="AF694" s="130">
        <v>27836410</v>
      </c>
      <c r="AG694" s="131">
        <f t="shared" si="708"/>
        <v>0.11341501727929626</v>
      </c>
      <c r="AH694" s="131">
        <f t="shared" si="670"/>
        <v>0.70645792563600784</v>
      </c>
      <c r="AI694" s="125">
        <f t="shared" si="671"/>
        <v>77109.168975069246</v>
      </c>
      <c r="AJ694" s="536"/>
      <c r="AK694" s="226" t="s">
        <v>120</v>
      </c>
      <c r="AL694" s="121">
        <v>274</v>
      </c>
      <c r="AM694" s="130">
        <v>184</v>
      </c>
      <c r="AN694" s="130">
        <v>12289360</v>
      </c>
      <c r="AO694" s="131">
        <f t="shared" si="709"/>
        <v>9.0196078431372548E-2</v>
      </c>
      <c r="AP694" s="131">
        <f t="shared" si="672"/>
        <v>0.67153284671532842</v>
      </c>
      <c r="AQ694" s="125">
        <f t="shared" si="673"/>
        <v>66790</v>
      </c>
      <c r="AR694" s="536"/>
      <c r="AS694" s="226" t="s">
        <v>120</v>
      </c>
      <c r="AT694" s="121">
        <v>113</v>
      </c>
      <c r="AU694" s="130">
        <v>71</v>
      </c>
      <c r="AV694" s="130">
        <v>4778850</v>
      </c>
      <c r="AW694" s="131">
        <f t="shared" si="710"/>
        <v>6.5923862581244191E-2</v>
      </c>
      <c r="AX694" s="131">
        <f t="shared" si="674"/>
        <v>0.62831858407079644</v>
      </c>
      <c r="AY694" s="130">
        <f t="shared" si="675"/>
        <v>67307.746478873232</v>
      </c>
      <c r="AZ694" s="536"/>
      <c r="BA694" s="226" t="s">
        <v>120</v>
      </c>
      <c r="BB694" s="121">
        <v>31</v>
      </c>
      <c r="BC694" s="130">
        <v>17</v>
      </c>
      <c r="BD694" s="130">
        <v>941450</v>
      </c>
      <c r="BE694" s="131">
        <f t="shared" si="711"/>
        <v>3.6170212765957444E-2</v>
      </c>
      <c r="BF694" s="131">
        <f t="shared" si="676"/>
        <v>0.54838709677419351</v>
      </c>
      <c r="BG694" s="156">
        <f t="shared" si="677"/>
        <v>55379.411764705881</v>
      </c>
      <c r="BH694" s="536"/>
      <c r="BI694" s="226" t="s">
        <v>120</v>
      </c>
      <c r="BJ694" s="121">
        <f t="shared" si="678"/>
        <v>1461</v>
      </c>
      <c r="BK694" s="130">
        <f t="shared" si="662"/>
        <v>1024</v>
      </c>
      <c r="BL694" s="130">
        <f t="shared" si="663"/>
        <v>71974360</v>
      </c>
      <c r="BM694" s="131">
        <f t="shared" si="712"/>
        <v>9.7116843702579669E-2</v>
      </c>
      <c r="BN694" s="131">
        <f t="shared" si="679"/>
        <v>0.70088980150581792</v>
      </c>
      <c r="BO694" s="130">
        <f t="shared" si="680"/>
        <v>70287.4609375</v>
      </c>
      <c r="BP694" s="182"/>
    </row>
    <row r="695" spans="2:68" s="75" customFormat="1">
      <c r="B695" s="546"/>
      <c r="C695" s="549"/>
      <c r="D695" s="536"/>
      <c r="E695" s="226" t="s">
        <v>121</v>
      </c>
      <c r="F695" s="121">
        <v>1</v>
      </c>
      <c r="G695" s="130">
        <v>0</v>
      </c>
      <c r="H695" s="130">
        <v>0</v>
      </c>
      <c r="I695" s="131">
        <f t="shared" si="705"/>
        <v>0</v>
      </c>
      <c r="J695" s="131">
        <f t="shared" si="664"/>
        <v>0</v>
      </c>
      <c r="K695" s="156" t="str">
        <f t="shared" si="665"/>
        <v>-</v>
      </c>
      <c r="L695" s="536"/>
      <c r="M695" s="226" t="s">
        <v>121</v>
      </c>
      <c r="N695" s="121">
        <v>3</v>
      </c>
      <c r="O695" s="130">
        <v>1</v>
      </c>
      <c r="P695" s="130">
        <v>121150</v>
      </c>
      <c r="Q695" s="131">
        <f t="shared" si="706"/>
        <v>6.25E-2</v>
      </c>
      <c r="R695" s="131">
        <f t="shared" si="666"/>
        <v>0.33333333333333331</v>
      </c>
      <c r="S695" s="125">
        <f t="shared" si="667"/>
        <v>121150</v>
      </c>
      <c r="T695" s="536"/>
      <c r="U695" s="226" t="s">
        <v>121</v>
      </c>
      <c r="V695" s="121">
        <v>206</v>
      </c>
      <c r="W695" s="130">
        <v>138</v>
      </c>
      <c r="X695" s="130">
        <v>9374170</v>
      </c>
      <c r="Y695" s="131">
        <f t="shared" si="707"/>
        <v>3.6809815950920248E-2</v>
      </c>
      <c r="Z695" s="131">
        <f t="shared" si="668"/>
        <v>0.66990291262135926</v>
      </c>
      <c r="AA695" s="130">
        <f t="shared" si="669"/>
        <v>67928.768115942032</v>
      </c>
      <c r="AB695" s="536"/>
      <c r="AC695" s="226" t="s">
        <v>121</v>
      </c>
      <c r="AD695" s="121">
        <v>253</v>
      </c>
      <c r="AE695" s="130">
        <v>168</v>
      </c>
      <c r="AF695" s="130">
        <v>14746910</v>
      </c>
      <c r="AG695" s="131">
        <f t="shared" si="708"/>
        <v>5.2780395852968898E-2</v>
      </c>
      <c r="AH695" s="131">
        <f t="shared" si="670"/>
        <v>0.66403162055335974</v>
      </c>
      <c r="AI695" s="125">
        <f t="shared" si="671"/>
        <v>87779.226190476184</v>
      </c>
      <c r="AJ695" s="536"/>
      <c r="AK695" s="226" t="s">
        <v>121</v>
      </c>
      <c r="AL695" s="121">
        <v>220</v>
      </c>
      <c r="AM695" s="130">
        <v>128</v>
      </c>
      <c r="AN695" s="130">
        <v>9466820</v>
      </c>
      <c r="AO695" s="131">
        <f t="shared" si="709"/>
        <v>6.2745098039215685E-2</v>
      </c>
      <c r="AP695" s="131">
        <f t="shared" si="672"/>
        <v>0.58181818181818179</v>
      </c>
      <c r="AQ695" s="125">
        <f t="shared" si="673"/>
        <v>73959.53125</v>
      </c>
      <c r="AR695" s="536"/>
      <c r="AS695" s="226" t="s">
        <v>121</v>
      </c>
      <c r="AT695" s="121">
        <v>144</v>
      </c>
      <c r="AU695" s="130">
        <v>77</v>
      </c>
      <c r="AV695" s="130">
        <v>7011100</v>
      </c>
      <c r="AW695" s="131">
        <f t="shared" si="710"/>
        <v>7.1494893221912714E-2</v>
      </c>
      <c r="AX695" s="131">
        <f t="shared" si="674"/>
        <v>0.53472222222222221</v>
      </c>
      <c r="AY695" s="130">
        <f t="shared" si="675"/>
        <v>91053.246753246756</v>
      </c>
      <c r="AZ695" s="536"/>
      <c r="BA695" s="226" t="s">
        <v>121</v>
      </c>
      <c r="BB695" s="121">
        <v>61</v>
      </c>
      <c r="BC695" s="130">
        <v>36</v>
      </c>
      <c r="BD695" s="130">
        <v>3181500</v>
      </c>
      <c r="BE695" s="131">
        <f t="shared" si="711"/>
        <v>7.6595744680851063E-2</v>
      </c>
      <c r="BF695" s="131">
        <f t="shared" si="676"/>
        <v>0.5901639344262295</v>
      </c>
      <c r="BG695" s="156">
        <f t="shared" si="677"/>
        <v>88375</v>
      </c>
      <c r="BH695" s="536"/>
      <c r="BI695" s="226" t="s">
        <v>121</v>
      </c>
      <c r="BJ695" s="121">
        <f t="shared" si="678"/>
        <v>888</v>
      </c>
      <c r="BK695" s="130">
        <f t="shared" si="662"/>
        <v>548</v>
      </c>
      <c r="BL695" s="130">
        <f t="shared" si="663"/>
        <v>43901650</v>
      </c>
      <c r="BM695" s="131">
        <f t="shared" si="712"/>
        <v>5.1972685887708647E-2</v>
      </c>
      <c r="BN695" s="131">
        <f t="shared" si="679"/>
        <v>0.61711711711711714</v>
      </c>
      <c r="BO695" s="130">
        <f t="shared" si="680"/>
        <v>80112.5</v>
      </c>
      <c r="BP695" s="182"/>
    </row>
    <row r="696" spans="2:68" s="75" customFormat="1">
      <c r="B696" s="546"/>
      <c r="C696" s="549"/>
      <c r="D696" s="536"/>
      <c r="E696" s="226" t="s">
        <v>122</v>
      </c>
      <c r="F696" s="121">
        <v>2</v>
      </c>
      <c r="G696" s="130">
        <v>1</v>
      </c>
      <c r="H696" s="130">
        <v>34500</v>
      </c>
      <c r="I696" s="131">
        <f t="shared" si="705"/>
        <v>0.1111111111111111</v>
      </c>
      <c r="J696" s="131">
        <f t="shared" si="664"/>
        <v>0.5</v>
      </c>
      <c r="K696" s="156">
        <f t="shared" si="665"/>
        <v>34500</v>
      </c>
      <c r="L696" s="536"/>
      <c r="M696" s="226" t="s">
        <v>122</v>
      </c>
      <c r="N696" s="121">
        <v>2</v>
      </c>
      <c r="O696" s="130">
        <v>1</v>
      </c>
      <c r="P696" s="130">
        <v>40940</v>
      </c>
      <c r="Q696" s="131">
        <f t="shared" si="706"/>
        <v>6.25E-2</v>
      </c>
      <c r="R696" s="131">
        <f t="shared" si="666"/>
        <v>0.5</v>
      </c>
      <c r="S696" s="125">
        <f t="shared" si="667"/>
        <v>40940</v>
      </c>
      <c r="T696" s="536"/>
      <c r="U696" s="226" t="s">
        <v>122</v>
      </c>
      <c r="V696" s="121">
        <v>219</v>
      </c>
      <c r="W696" s="130">
        <v>148</v>
      </c>
      <c r="X696" s="130">
        <v>9310220</v>
      </c>
      <c r="Y696" s="131">
        <f t="shared" si="707"/>
        <v>3.9477193918378235E-2</v>
      </c>
      <c r="Z696" s="131">
        <f t="shared" si="668"/>
        <v>0.67579908675799083</v>
      </c>
      <c r="AA696" s="130">
        <f t="shared" si="669"/>
        <v>62906.891891891893</v>
      </c>
      <c r="AB696" s="536"/>
      <c r="AC696" s="226" t="s">
        <v>122</v>
      </c>
      <c r="AD696" s="121">
        <v>199</v>
      </c>
      <c r="AE696" s="130">
        <v>144</v>
      </c>
      <c r="AF696" s="130">
        <v>12410180</v>
      </c>
      <c r="AG696" s="131">
        <f t="shared" si="708"/>
        <v>4.5240339302544771E-2</v>
      </c>
      <c r="AH696" s="131">
        <f t="shared" si="670"/>
        <v>0.72361809045226133</v>
      </c>
      <c r="AI696" s="125">
        <f t="shared" si="671"/>
        <v>86181.805555555562</v>
      </c>
      <c r="AJ696" s="536"/>
      <c r="AK696" s="226" t="s">
        <v>122</v>
      </c>
      <c r="AL696" s="121">
        <v>174</v>
      </c>
      <c r="AM696" s="130">
        <v>114</v>
      </c>
      <c r="AN696" s="130">
        <v>11729720</v>
      </c>
      <c r="AO696" s="131">
        <f t="shared" si="709"/>
        <v>5.5882352941176473E-2</v>
      </c>
      <c r="AP696" s="131">
        <f t="shared" si="672"/>
        <v>0.65517241379310343</v>
      </c>
      <c r="AQ696" s="125">
        <f t="shared" si="673"/>
        <v>102892.28070175438</v>
      </c>
      <c r="AR696" s="536"/>
      <c r="AS696" s="226" t="s">
        <v>122</v>
      </c>
      <c r="AT696" s="121">
        <v>74</v>
      </c>
      <c r="AU696" s="130">
        <v>42</v>
      </c>
      <c r="AV696" s="130">
        <v>3800090</v>
      </c>
      <c r="AW696" s="131">
        <f t="shared" si="710"/>
        <v>3.8997214484679667E-2</v>
      </c>
      <c r="AX696" s="131">
        <f t="shared" si="674"/>
        <v>0.56756756756756754</v>
      </c>
      <c r="AY696" s="130">
        <f t="shared" si="675"/>
        <v>90478.333333333328</v>
      </c>
      <c r="AZ696" s="536"/>
      <c r="BA696" s="226" t="s">
        <v>122</v>
      </c>
      <c r="BB696" s="121">
        <v>31</v>
      </c>
      <c r="BC696" s="130">
        <v>22</v>
      </c>
      <c r="BD696" s="130">
        <v>2366890</v>
      </c>
      <c r="BE696" s="131">
        <f t="shared" si="711"/>
        <v>4.6808510638297871E-2</v>
      </c>
      <c r="BF696" s="131">
        <f t="shared" si="676"/>
        <v>0.70967741935483875</v>
      </c>
      <c r="BG696" s="156">
        <f t="shared" si="677"/>
        <v>107585.90909090909</v>
      </c>
      <c r="BH696" s="536"/>
      <c r="BI696" s="226" t="s">
        <v>122</v>
      </c>
      <c r="BJ696" s="121">
        <f t="shared" si="678"/>
        <v>701</v>
      </c>
      <c r="BK696" s="130">
        <f t="shared" si="662"/>
        <v>472</v>
      </c>
      <c r="BL696" s="130">
        <f t="shared" si="663"/>
        <v>39692540</v>
      </c>
      <c r="BM696" s="131">
        <f t="shared" si="712"/>
        <v>4.4764795144157814E-2</v>
      </c>
      <c r="BN696" s="131">
        <f t="shared" si="679"/>
        <v>0.67332382310984307</v>
      </c>
      <c r="BO696" s="130">
        <f t="shared" si="680"/>
        <v>84094.364406779656</v>
      </c>
      <c r="BP696" s="182"/>
    </row>
    <row r="697" spans="2:68" s="75" customFormat="1">
      <c r="B697" s="546"/>
      <c r="C697" s="549"/>
      <c r="D697" s="536"/>
      <c r="E697" s="226" t="s">
        <v>123</v>
      </c>
      <c r="F697" s="121">
        <v>4</v>
      </c>
      <c r="G697" s="130">
        <v>2</v>
      </c>
      <c r="H697" s="130">
        <v>413220</v>
      </c>
      <c r="I697" s="131">
        <f t="shared" si="705"/>
        <v>0.22222222222222221</v>
      </c>
      <c r="J697" s="131">
        <f t="shared" si="664"/>
        <v>0.5</v>
      </c>
      <c r="K697" s="156">
        <f t="shared" si="665"/>
        <v>206610</v>
      </c>
      <c r="L697" s="536"/>
      <c r="M697" s="226" t="s">
        <v>123</v>
      </c>
      <c r="N697" s="121">
        <v>6</v>
      </c>
      <c r="O697" s="130">
        <v>4</v>
      </c>
      <c r="P697" s="130">
        <v>232620</v>
      </c>
      <c r="Q697" s="131">
        <f t="shared" si="706"/>
        <v>0.25</v>
      </c>
      <c r="R697" s="131">
        <f t="shared" si="666"/>
        <v>0.66666666666666663</v>
      </c>
      <c r="S697" s="125">
        <f t="shared" si="667"/>
        <v>58155</v>
      </c>
      <c r="T697" s="536"/>
      <c r="U697" s="226" t="s">
        <v>123</v>
      </c>
      <c r="V697" s="121">
        <v>1493</v>
      </c>
      <c r="W697" s="130">
        <v>1048</v>
      </c>
      <c r="X697" s="130">
        <v>66047890</v>
      </c>
      <c r="Y697" s="131">
        <f t="shared" si="707"/>
        <v>0.27954121098959722</v>
      </c>
      <c r="Z697" s="131">
        <f t="shared" si="668"/>
        <v>0.70194239785666446</v>
      </c>
      <c r="AA697" s="130">
        <f t="shared" si="669"/>
        <v>63022.795801526714</v>
      </c>
      <c r="AB697" s="536"/>
      <c r="AC697" s="226" t="s">
        <v>123</v>
      </c>
      <c r="AD697" s="121">
        <v>1398</v>
      </c>
      <c r="AE697" s="130">
        <v>963</v>
      </c>
      <c r="AF697" s="130">
        <v>73647040</v>
      </c>
      <c r="AG697" s="131">
        <f t="shared" si="708"/>
        <v>0.30254476908576816</v>
      </c>
      <c r="AH697" s="131">
        <f t="shared" si="670"/>
        <v>0.68884120171673824</v>
      </c>
      <c r="AI697" s="125">
        <f t="shared" si="671"/>
        <v>76476.677050882659</v>
      </c>
      <c r="AJ697" s="536"/>
      <c r="AK697" s="226" t="s">
        <v>123</v>
      </c>
      <c r="AL697" s="121">
        <v>819</v>
      </c>
      <c r="AM697" s="130">
        <v>525</v>
      </c>
      <c r="AN697" s="130">
        <v>39700680</v>
      </c>
      <c r="AO697" s="131">
        <f t="shared" si="709"/>
        <v>0.25735294117647056</v>
      </c>
      <c r="AP697" s="131">
        <f t="shared" si="672"/>
        <v>0.64102564102564108</v>
      </c>
      <c r="AQ697" s="125">
        <f t="shared" si="673"/>
        <v>75620.342857142852</v>
      </c>
      <c r="AR697" s="536"/>
      <c r="AS697" s="226" t="s">
        <v>123</v>
      </c>
      <c r="AT697" s="121">
        <v>330</v>
      </c>
      <c r="AU697" s="130">
        <v>191</v>
      </c>
      <c r="AV697" s="130">
        <v>16362090</v>
      </c>
      <c r="AW697" s="131">
        <f t="shared" si="710"/>
        <v>0.17734447539461468</v>
      </c>
      <c r="AX697" s="131">
        <f t="shared" si="674"/>
        <v>0.57878787878787874</v>
      </c>
      <c r="AY697" s="130">
        <f t="shared" si="675"/>
        <v>85665.392670157074</v>
      </c>
      <c r="AZ697" s="536"/>
      <c r="BA697" s="226" t="s">
        <v>123</v>
      </c>
      <c r="BB697" s="121">
        <v>95</v>
      </c>
      <c r="BC697" s="130">
        <v>59</v>
      </c>
      <c r="BD697" s="130">
        <v>4809230</v>
      </c>
      <c r="BE697" s="131">
        <f t="shared" si="711"/>
        <v>0.12553191489361701</v>
      </c>
      <c r="BF697" s="131">
        <f t="shared" si="676"/>
        <v>0.62105263157894741</v>
      </c>
      <c r="BG697" s="156">
        <f t="shared" si="677"/>
        <v>81512.372881355928</v>
      </c>
      <c r="BH697" s="536"/>
      <c r="BI697" s="226" t="s">
        <v>123</v>
      </c>
      <c r="BJ697" s="121">
        <f t="shared" si="678"/>
        <v>4145</v>
      </c>
      <c r="BK697" s="130">
        <f t="shared" si="662"/>
        <v>2792</v>
      </c>
      <c r="BL697" s="130">
        <f t="shared" si="663"/>
        <v>201212770</v>
      </c>
      <c r="BM697" s="131">
        <f t="shared" si="712"/>
        <v>0.26479514415781485</v>
      </c>
      <c r="BN697" s="131">
        <f t="shared" si="679"/>
        <v>0.67358262967430638</v>
      </c>
      <c r="BO697" s="130">
        <f t="shared" si="680"/>
        <v>72067.611031518623</v>
      </c>
      <c r="BP697" s="182"/>
    </row>
    <row r="698" spans="2:68" s="75" customFormat="1">
      <c r="B698" s="546"/>
      <c r="C698" s="549"/>
      <c r="D698" s="536"/>
      <c r="E698" s="226" t="s">
        <v>124</v>
      </c>
      <c r="F698" s="121">
        <v>2</v>
      </c>
      <c r="G698" s="130">
        <v>0</v>
      </c>
      <c r="H698" s="130">
        <v>0</v>
      </c>
      <c r="I698" s="131">
        <f t="shared" si="705"/>
        <v>0</v>
      </c>
      <c r="J698" s="131">
        <f t="shared" si="664"/>
        <v>0</v>
      </c>
      <c r="K698" s="156" t="str">
        <f t="shared" si="665"/>
        <v>-</v>
      </c>
      <c r="L698" s="536"/>
      <c r="M698" s="226" t="s">
        <v>124</v>
      </c>
      <c r="N698" s="121">
        <v>3</v>
      </c>
      <c r="O698" s="130">
        <v>0</v>
      </c>
      <c r="P698" s="130">
        <v>0</v>
      </c>
      <c r="Q698" s="131">
        <f t="shared" si="706"/>
        <v>0</v>
      </c>
      <c r="R698" s="131">
        <f t="shared" si="666"/>
        <v>0</v>
      </c>
      <c r="S698" s="125" t="str">
        <f t="shared" si="667"/>
        <v>-</v>
      </c>
      <c r="T698" s="536"/>
      <c r="U698" s="226" t="s">
        <v>124</v>
      </c>
      <c r="V698" s="121">
        <v>262</v>
      </c>
      <c r="W698" s="130">
        <v>178</v>
      </c>
      <c r="X698" s="130">
        <v>11432610</v>
      </c>
      <c r="Y698" s="131">
        <f t="shared" si="707"/>
        <v>4.7479327820752204E-2</v>
      </c>
      <c r="Z698" s="131">
        <f t="shared" si="668"/>
        <v>0.67938931297709926</v>
      </c>
      <c r="AA698" s="130">
        <f t="shared" si="669"/>
        <v>64228.146067415728</v>
      </c>
      <c r="AB698" s="536"/>
      <c r="AC698" s="226" t="s">
        <v>124</v>
      </c>
      <c r="AD698" s="121">
        <v>331</v>
      </c>
      <c r="AE698" s="130">
        <v>226</v>
      </c>
      <c r="AF698" s="130">
        <v>18895010</v>
      </c>
      <c r="AG698" s="131">
        <f t="shared" si="708"/>
        <v>7.1002199183160544E-2</v>
      </c>
      <c r="AH698" s="131">
        <f t="shared" si="670"/>
        <v>0.68277945619335345</v>
      </c>
      <c r="AI698" s="125">
        <f t="shared" si="671"/>
        <v>83606.238938053095</v>
      </c>
      <c r="AJ698" s="536"/>
      <c r="AK698" s="226" t="s">
        <v>124</v>
      </c>
      <c r="AL698" s="121">
        <v>265</v>
      </c>
      <c r="AM698" s="130">
        <v>161</v>
      </c>
      <c r="AN698" s="130">
        <v>12488120</v>
      </c>
      <c r="AO698" s="131">
        <f t="shared" si="709"/>
        <v>7.8921568627450978E-2</v>
      </c>
      <c r="AP698" s="131">
        <f t="shared" si="672"/>
        <v>0.60754716981132073</v>
      </c>
      <c r="AQ698" s="125">
        <f t="shared" si="673"/>
        <v>77565.962732919259</v>
      </c>
      <c r="AR698" s="536"/>
      <c r="AS698" s="226" t="s">
        <v>124</v>
      </c>
      <c r="AT698" s="121">
        <v>191</v>
      </c>
      <c r="AU698" s="130">
        <v>115</v>
      </c>
      <c r="AV698" s="130">
        <v>9555520</v>
      </c>
      <c r="AW698" s="131">
        <f t="shared" si="710"/>
        <v>0.10677808727948004</v>
      </c>
      <c r="AX698" s="131">
        <f t="shared" si="674"/>
        <v>0.60209424083769636</v>
      </c>
      <c r="AY698" s="130">
        <f t="shared" si="675"/>
        <v>83091.478260869568</v>
      </c>
      <c r="AZ698" s="536"/>
      <c r="BA698" s="226" t="s">
        <v>124</v>
      </c>
      <c r="BB698" s="121">
        <v>96</v>
      </c>
      <c r="BC698" s="130">
        <v>52</v>
      </c>
      <c r="BD698" s="130">
        <v>4167080</v>
      </c>
      <c r="BE698" s="131">
        <f t="shared" si="711"/>
        <v>0.11063829787234042</v>
      </c>
      <c r="BF698" s="131">
        <f t="shared" si="676"/>
        <v>0.54166666666666663</v>
      </c>
      <c r="BG698" s="156">
        <f t="shared" si="677"/>
        <v>80136.153846153844</v>
      </c>
      <c r="BH698" s="536"/>
      <c r="BI698" s="226" t="s">
        <v>124</v>
      </c>
      <c r="BJ698" s="121">
        <f t="shared" si="678"/>
        <v>1150</v>
      </c>
      <c r="BK698" s="130">
        <f t="shared" si="662"/>
        <v>732</v>
      </c>
      <c r="BL698" s="130">
        <f t="shared" si="663"/>
        <v>56538340</v>
      </c>
      <c r="BM698" s="131">
        <f t="shared" si="712"/>
        <v>6.9423368740515939E-2</v>
      </c>
      <c r="BN698" s="131">
        <f t="shared" si="679"/>
        <v>0.63652173913043475</v>
      </c>
      <c r="BO698" s="130">
        <f t="shared" si="680"/>
        <v>77238.169398907106</v>
      </c>
      <c r="BP698" s="182"/>
    </row>
    <row r="699" spans="2:68" s="75" customFormat="1">
      <c r="B699" s="546"/>
      <c r="C699" s="549"/>
      <c r="D699" s="536"/>
      <c r="E699" s="223" t="s">
        <v>117</v>
      </c>
      <c r="F699" s="121">
        <v>1</v>
      </c>
      <c r="G699" s="130">
        <v>0</v>
      </c>
      <c r="H699" s="130">
        <v>0</v>
      </c>
      <c r="I699" s="131">
        <f t="shared" si="705"/>
        <v>0</v>
      </c>
      <c r="J699" s="131">
        <f t="shared" si="664"/>
        <v>0</v>
      </c>
      <c r="K699" s="156" t="str">
        <f t="shared" si="665"/>
        <v>-</v>
      </c>
      <c r="L699" s="536"/>
      <c r="M699" s="227" t="s">
        <v>117</v>
      </c>
      <c r="N699" s="121">
        <v>2</v>
      </c>
      <c r="O699" s="130">
        <v>1</v>
      </c>
      <c r="P699" s="130">
        <v>50370</v>
      </c>
      <c r="Q699" s="131">
        <f t="shared" si="706"/>
        <v>6.25E-2</v>
      </c>
      <c r="R699" s="131">
        <f t="shared" si="666"/>
        <v>0.5</v>
      </c>
      <c r="S699" s="125">
        <f t="shared" si="667"/>
        <v>50370</v>
      </c>
      <c r="T699" s="536"/>
      <c r="U699" s="227" t="s">
        <v>117</v>
      </c>
      <c r="V699" s="121">
        <v>340</v>
      </c>
      <c r="W699" s="130">
        <v>213</v>
      </c>
      <c r="X699" s="130">
        <v>13425320</v>
      </c>
      <c r="Y699" s="131">
        <f t="shared" si="707"/>
        <v>5.681515070685516E-2</v>
      </c>
      <c r="Z699" s="131">
        <f t="shared" si="668"/>
        <v>0.62647058823529411</v>
      </c>
      <c r="AA699" s="130">
        <f t="shared" si="669"/>
        <v>63029.671361502347</v>
      </c>
      <c r="AB699" s="536"/>
      <c r="AC699" s="227" t="s">
        <v>117</v>
      </c>
      <c r="AD699" s="121">
        <v>186</v>
      </c>
      <c r="AE699" s="130">
        <v>105</v>
      </c>
      <c r="AF699" s="130">
        <v>7411500</v>
      </c>
      <c r="AG699" s="131">
        <f t="shared" si="708"/>
        <v>3.2987747408105561E-2</v>
      </c>
      <c r="AH699" s="131">
        <f t="shared" si="670"/>
        <v>0.56451612903225812</v>
      </c>
      <c r="AI699" s="125">
        <f t="shared" si="671"/>
        <v>70585.71428571429</v>
      </c>
      <c r="AJ699" s="536"/>
      <c r="AK699" s="227" t="s">
        <v>117</v>
      </c>
      <c r="AL699" s="121">
        <v>119</v>
      </c>
      <c r="AM699" s="130">
        <v>53</v>
      </c>
      <c r="AN699" s="130">
        <v>4363630</v>
      </c>
      <c r="AO699" s="131">
        <f t="shared" si="709"/>
        <v>2.5980392156862746E-2</v>
      </c>
      <c r="AP699" s="131">
        <f t="shared" si="672"/>
        <v>0.44537815126050423</v>
      </c>
      <c r="AQ699" s="125">
        <f t="shared" si="673"/>
        <v>82332.641509433961</v>
      </c>
      <c r="AR699" s="536"/>
      <c r="AS699" s="227" t="s">
        <v>117</v>
      </c>
      <c r="AT699" s="121">
        <v>58</v>
      </c>
      <c r="AU699" s="130">
        <v>26</v>
      </c>
      <c r="AV699" s="130">
        <v>2450740</v>
      </c>
      <c r="AW699" s="131">
        <f t="shared" si="710"/>
        <v>2.414113277623027E-2</v>
      </c>
      <c r="AX699" s="131">
        <f t="shared" si="674"/>
        <v>0.44827586206896552</v>
      </c>
      <c r="AY699" s="130">
        <f t="shared" si="675"/>
        <v>94259.230769230766</v>
      </c>
      <c r="AZ699" s="536"/>
      <c r="BA699" s="227" t="s">
        <v>117</v>
      </c>
      <c r="BB699" s="121">
        <v>34</v>
      </c>
      <c r="BC699" s="130">
        <v>17</v>
      </c>
      <c r="BD699" s="130">
        <v>2028750</v>
      </c>
      <c r="BE699" s="131">
        <f t="shared" si="711"/>
        <v>3.6170212765957444E-2</v>
      </c>
      <c r="BF699" s="131">
        <f t="shared" si="676"/>
        <v>0.5</v>
      </c>
      <c r="BG699" s="156">
        <f t="shared" si="677"/>
        <v>119338.23529411765</v>
      </c>
      <c r="BH699" s="536"/>
      <c r="BI699" s="227" t="s">
        <v>117</v>
      </c>
      <c r="BJ699" s="121">
        <f t="shared" si="678"/>
        <v>740</v>
      </c>
      <c r="BK699" s="130">
        <f t="shared" si="662"/>
        <v>415</v>
      </c>
      <c r="BL699" s="130">
        <f t="shared" si="663"/>
        <v>29730310</v>
      </c>
      <c r="BM699" s="131">
        <f t="shared" si="712"/>
        <v>3.9358877086494687E-2</v>
      </c>
      <c r="BN699" s="131">
        <f t="shared" si="679"/>
        <v>0.56081081081081086</v>
      </c>
      <c r="BO699" s="130">
        <f t="shared" si="680"/>
        <v>71639.301204819276</v>
      </c>
      <c r="BP699" s="182"/>
    </row>
    <row r="700" spans="2:68" s="75" customFormat="1">
      <c r="B700" s="546">
        <v>64</v>
      </c>
      <c r="C700" s="548" t="s">
        <v>45</v>
      </c>
      <c r="D700" s="540">
        <f>BS71</f>
        <v>45</v>
      </c>
      <c r="E700" s="224" t="s">
        <v>104</v>
      </c>
      <c r="F700" s="120">
        <v>28</v>
      </c>
      <c r="G700" s="128">
        <v>16</v>
      </c>
      <c r="H700" s="128">
        <v>1230160</v>
      </c>
      <c r="I700" s="129">
        <f>IFERROR(G700/$D$700,"-")</f>
        <v>0.35555555555555557</v>
      </c>
      <c r="J700" s="129">
        <f t="shared" si="664"/>
        <v>0.5714285714285714</v>
      </c>
      <c r="K700" s="155">
        <f t="shared" si="665"/>
        <v>76885</v>
      </c>
      <c r="L700" s="540">
        <f>BT71</f>
        <v>108</v>
      </c>
      <c r="M700" s="224" t="s">
        <v>104</v>
      </c>
      <c r="N700" s="120">
        <v>57</v>
      </c>
      <c r="O700" s="128">
        <v>38</v>
      </c>
      <c r="P700" s="128">
        <v>2789970</v>
      </c>
      <c r="Q700" s="129">
        <f>IFERROR(O700/$L$700,"-")</f>
        <v>0.35185185185185186</v>
      </c>
      <c r="R700" s="129">
        <f t="shared" si="666"/>
        <v>0.66666666666666663</v>
      </c>
      <c r="S700" s="124">
        <f t="shared" si="667"/>
        <v>73420.263157894733</v>
      </c>
      <c r="T700" s="540">
        <f>BU71</f>
        <v>4077</v>
      </c>
      <c r="U700" s="224" t="s">
        <v>104</v>
      </c>
      <c r="V700" s="120">
        <v>2073</v>
      </c>
      <c r="W700" s="128">
        <v>1335</v>
      </c>
      <c r="X700" s="128">
        <v>94250370</v>
      </c>
      <c r="Y700" s="129">
        <f>IFERROR(W700/$T$700,"-")</f>
        <v>0.3274466519499632</v>
      </c>
      <c r="Z700" s="129">
        <f t="shared" si="668"/>
        <v>0.64399421128798839</v>
      </c>
      <c r="AA700" s="128">
        <f t="shared" si="669"/>
        <v>70599.528089887637</v>
      </c>
      <c r="AB700" s="540">
        <f>BV71</f>
        <v>3451</v>
      </c>
      <c r="AC700" s="224" t="s">
        <v>104</v>
      </c>
      <c r="AD700" s="120">
        <v>1993</v>
      </c>
      <c r="AE700" s="128">
        <v>1247</v>
      </c>
      <c r="AF700" s="128">
        <v>93292000</v>
      </c>
      <c r="AG700" s="129">
        <f>IFERROR(AE700/$AB$700,"-")</f>
        <v>0.36134453781512604</v>
      </c>
      <c r="AH700" s="129">
        <f t="shared" si="670"/>
        <v>0.62568991470145507</v>
      </c>
      <c r="AI700" s="124">
        <f t="shared" si="671"/>
        <v>74813.15156375301</v>
      </c>
      <c r="AJ700" s="540">
        <f>BW71</f>
        <v>1903</v>
      </c>
      <c r="AK700" s="224" t="s">
        <v>104</v>
      </c>
      <c r="AL700" s="120">
        <v>1057</v>
      </c>
      <c r="AM700" s="128">
        <v>605</v>
      </c>
      <c r="AN700" s="128">
        <v>50339550</v>
      </c>
      <c r="AO700" s="129">
        <f>IFERROR(AM700/$AJ$700,"-")</f>
        <v>0.31791907514450868</v>
      </c>
      <c r="AP700" s="129">
        <f t="shared" si="672"/>
        <v>0.57237464522232739</v>
      </c>
      <c r="AQ700" s="124">
        <f t="shared" si="673"/>
        <v>83205.867768595039</v>
      </c>
      <c r="AR700" s="540">
        <f>BX71</f>
        <v>965</v>
      </c>
      <c r="AS700" s="224" t="s">
        <v>104</v>
      </c>
      <c r="AT700" s="120">
        <v>468</v>
      </c>
      <c r="AU700" s="128">
        <v>245</v>
      </c>
      <c r="AV700" s="128">
        <v>21626830</v>
      </c>
      <c r="AW700" s="129">
        <f>IFERROR(AU700/$AR$700,"-")</f>
        <v>0.25388601036269431</v>
      </c>
      <c r="AX700" s="129">
        <f t="shared" si="674"/>
        <v>0.52350427350427353</v>
      </c>
      <c r="AY700" s="128">
        <f t="shared" si="675"/>
        <v>88272.775510204083</v>
      </c>
      <c r="AZ700" s="540">
        <f>BY71</f>
        <v>411</v>
      </c>
      <c r="BA700" s="224" t="s">
        <v>104</v>
      </c>
      <c r="BB700" s="120">
        <v>144</v>
      </c>
      <c r="BC700" s="128">
        <v>69</v>
      </c>
      <c r="BD700" s="128">
        <v>8607660</v>
      </c>
      <c r="BE700" s="129">
        <f>IFERROR(BC700/$AZ$700,"-")</f>
        <v>0.16788321167883211</v>
      </c>
      <c r="BF700" s="129">
        <f t="shared" si="676"/>
        <v>0.47916666666666669</v>
      </c>
      <c r="BG700" s="155">
        <f t="shared" si="677"/>
        <v>124748.69565217392</v>
      </c>
      <c r="BH700" s="540">
        <f>BZ71</f>
        <v>10960</v>
      </c>
      <c r="BI700" s="224" t="s">
        <v>104</v>
      </c>
      <c r="BJ700" s="120">
        <f t="shared" si="678"/>
        <v>5820</v>
      </c>
      <c r="BK700" s="128">
        <f t="shared" si="662"/>
        <v>3555</v>
      </c>
      <c r="BL700" s="128">
        <f t="shared" si="663"/>
        <v>272136540</v>
      </c>
      <c r="BM700" s="129">
        <f>IFERROR(BK700/$BH$700,"-")</f>
        <v>0.32436131386861317</v>
      </c>
      <c r="BN700" s="129">
        <f t="shared" si="679"/>
        <v>0.61082474226804129</v>
      </c>
      <c r="BO700" s="128">
        <f t="shared" si="680"/>
        <v>76550.362869198318</v>
      </c>
      <c r="BP700" s="182"/>
    </row>
    <row r="701" spans="2:68" s="75" customFormat="1">
      <c r="B701" s="546"/>
      <c r="C701" s="549"/>
      <c r="D701" s="536"/>
      <c r="E701" s="225" t="s">
        <v>136</v>
      </c>
      <c r="F701" s="121">
        <v>16</v>
      </c>
      <c r="G701" s="130">
        <v>8</v>
      </c>
      <c r="H701" s="130">
        <v>1182510</v>
      </c>
      <c r="I701" s="131">
        <f t="shared" ref="I701:I710" si="713">IFERROR(G701/$D$700,"-")</f>
        <v>0.17777777777777778</v>
      </c>
      <c r="J701" s="131">
        <f t="shared" si="664"/>
        <v>0.5</v>
      </c>
      <c r="K701" s="156">
        <f t="shared" si="665"/>
        <v>147813.75</v>
      </c>
      <c r="L701" s="536"/>
      <c r="M701" s="225" t="s">
        <v>136</v>
      </c>
      <c r="N701" s="121">
        <v>48</v>
      </c>
      <c r="O701" s="130">
        <v>29</v>
      </c>
      <c r="P701" s="130">
        <v>2258200</v>
      </c>
      <c r="Q701" s="131">
        <f t="shared" ref="Q701:Q710" si="714">IFERROR(O701/$L$700,"-")</f>
        <v>0.26851851851851855</v>
      </c>
      <c r="R701" s="131">
        <f t="shared" si="666"/>
        <v>0.60416666666666663</v>
      </c>
      <c r="S701" s="125">
        <f t="shared" si="667"/>
        <v>77868.965517241377</v>
      </c>
      <c r="T701" s="536"/>
      <c r="U701" s="225" t="s">
        <v>136</v>
      </c>
      <c r="V701" s="121">
        <v>1786</v>
      </c>
      <c r="W701" s="130">
        <v>1162</v>
      </c>
      <c r="X701" s="130">
        <v>79363840</v>
      </c>
      <c r="Y701" s="131">
        <f t="shared" ref="Y701:Y710" si="715">IFERROR(W701/$T$700,"-")</f>
        <v>0.28501349031150358</v>
      </c>
      <c r="Z701" s="131">
        <f t="shared" si="668"/>
        <v>0.65061590145576709</v>
      </c>
      <c r="AA701" s="130">
        <f t="shared" si="669"/>
        <v>68299.345955249577</v>
      </c>
      <c r="AB701" s="536"/>
      <c r="AC701" s="225" t="s">
        <v>136</v>
      </c>
      <c r="AD701" s="121">
        <v>1539</v>
      </c>
      <c r="AE701" s="130">
        <v>991</v>
      </c>
      <c r="AF701" s="130">
        <v>71575440</v>
      </c>
      <c r="AG701" s="131">
        <f t="shared" ref="AG701:AG710" si="716">IFERROR(AE701/$AB$700,"-")</f>
        <v>0.28716314111851637</v>
      </c>
      <c r="AH701" s="131">
        <f t="shared" si="670"/>
        <v>0.64392462638076675</v>
      </c>
      <c r="AI701" s="125">
        <f t="shared" si="671"/>
        <v>72225.469223007065</v>
      </c>
      <c r="AJ701" s="536"/>
      <c r="AK701" s="225" t="s">
        <v>136</v>
      </c>
      <c r="AL701" s="121">
        <v>753</v>
      </c>
      <c r="AM701" s="130">
        <v>421</v>
      </c>
      <c r="AN701" s="130">
        <v>31623940</v>
      </c>
      <c r="AO701" s="131">
        <f t="shared" ref="AO701:AO710" si="717">IFERROR(AM701/$AJ$700,"-")</f>
        <v>0.22122963741460852</v>
      </c>
      <c r="AP701" s="131">
        <f t="shared" si="672"/>
        <v>0.55909694555112877</v>
      </c>
      <c r="AQ701" s="125">
        <f t="shared" si="673"/>
        <v>75116.247030878862</v>
      </c>
      <c r="AR701" s="536"/>
      <c r="AS701" s="225" t="s">
        <v>136</v>
      </c>
      <c r="AT701" s="121">
        <v>304</v>
      </c>
      <c r="AU701" s="130">
        <v>161</v>
      </c>
      <c r="AV701" s="130">
        <v>11924480</v>
      </c>
      <c r="AW701" s="131">
        <f t="shared" ref="AW701:AW710" si="718">IFERROR(AU701/$AR$700,"-")</f>
        <v>0.16683937823834197</v>
      </c>
      <c r="AX701" s="131">
        <f t="shared" si="674"/>
        <v>0.52960526315789469</v>
      </c>
      <c r="AY701" s="130">
        <f t="shared" si="675"/>
        <v>74065.093167701867</v>
      </c>
      <c r="AZ701" s="536"/>
      <c r="BA701" s="225" t="s">
        <v>136</v>
      </c>
      <c r="BB701" s="121">
        <v>71</v>
      </c>
      <c r="BC701" s="130">
        <v>32</v>
      </c>
      <c r="BD701" s="130">
        <v>3303720</v>
      </c>
      <c r="BE701" s="131">
        <f t="shared" ref="BE701:BE710" si="719">IFERROR(BC701/$AZ$700,"-")</f>
        <v>7.785888077858881E-2</v>
      </c>
      <c r="BF701" s="131">
        <f t="shared" si="676"/>
        <v>0.45070422535211269</v>
      </c>
      <c r="BG701" s="156">
        <f t="shared" si="677"/>
        <v>103241.25</v>
      </c>
      <c r="BH701" s="536"/>
      <c r="BI701" s="225" t="s">
        <v>136</v>
      </c>
      <c r="BJ701" s="121">
        <f t="shared" si="678"/>
        <v>4517</v>
      </c>
      <c r="BK701" s="130">
        <f t="shared" si="662"/>
        <v>2804</v>
      </c>
      <c r="BL701" s="130">
        <f t="shared" si="663"/>
        <v>201232130</v>
      </c>
      <c r="BM701" s="131">
        <f t="shared" ref="BM701:BM710" si="720">IFERROR(BK701/$BH$700,"-")</f>
        <v>0.25583941605839416</v>
      </c>
      <c r="BN701" s="131">
        <f t="shared" si="679"/>
        <v>0.62076599512951069</v>
      </c>
      <c r="BO701" s="130">
        <f t="shared" si="680"/>
        <v>71766.09486447931</v>
      </c>
      <c r="BP701" s="182"/>
    </row>
    <row r="702" spans="2:68" s="75" customFormat="1">
      <c r="B702" s="546"/>
      <c r="C702" s="549"/>
      <c r="D702" s="536"/>
      <c r="E702" s="226" t="s">
        <v>103</v>
      </c>
      <c r="F702" s="121">
        <v>30</v>
      </c>
      <c r="G702" s="130">
        <v>18</v>
      </c>
      <c r="H702" s="130">
        <v>1571200</v>
      </c>
      <c r="I702" s="131">
        <f t="shared" si="713"/>
        <v>0.4</v>
      </c>
      <c r="J702" s="131">
        <f t="shared" si="664"/>
        <v>0.6</v>
      </c>
      <c r="K702" s="156">
        <f t="shared" si="665"/>
        <v>87288.888888888891</v>
      </c>
      <c r="L702" s="536"/>
      <c r="M702" s="226" t="s">
        <v>103</v>
      </c>
      <c r="N702" s="121">
        <v>72</v>
      </c>
      <c r="O702" s="130">
        <v>48</v>
      </c>
      <c r="P702" s="130">
        <v>3489870</v>
      </c>
      <c r="Q702" s="131">
        <f t="shared" si="714"/>
        <v>0.44444444444444442</v>
      </c>
      <c r="R702" s="131">
        <f t="shared" si="666"/>
        <v>0.66666666666666663</v>
      </c>
      <c r="S702" s="125">
        <f t="shared" si="667"/>
        <v>72705.625</v>
      </c>
      <c r="T702" s="536"/>
      <c r="U702" s="226" t="s">
        <v>103</v>
      </c>
      <c r="V702" s="121">
        <v>2554</v>
      </c>
      <c r="W702" s="130">
        <v>1593</v>
      </c>
      <c r="X702" s="130">
        <v>109452930</v>
      </c>
      <c r="Y702" s="131">
        <f t="shared" si="715"/>
        <v>0.39072847682119205</v>
      </c>
      <c r="Z702" s="131">
        <f t="shared" si="668"/>
        <v>0.62372748629600627</v>
      </c>
      <c r="AA702" s="130">
        <f t="shared" si="669"/>
        <v>68708.681732580037</v>
      </c>
      <c r="AB702" s="536"/>
      <c r="AC702" s="226" t="s">
        <v>103</v>
      </c>
      <c r="AD702" s="121">
        <v>2346</v>
      </c>
      <c r="AE702" s="130">
        <v>1483</v>
      </c>
      <c r="AF702" s="130">
        <v>113628440</v>
      </c>
      <c r="AG702" s="131">
        <f t="shared" si="716"/>
        <v>0.42973051289481312</v>
      </c>
      <c r="AH702" s="131">
        <f t="shared" si="670"/>
        <v>0.6321398124467178</v>
      </c>
      <c r="AI702" s="125">
        <f t="shared" si="671"/>
        <v>76620.660822656777</v>
      </c>
      <c r="AJ702" s="536"/>
      <c r="AK702" s="226" t="s">
        <v>103</v>
      </c>
      <c r="AL702" s="121">
        <v>1317</v>
      </c>
      <c r="AM702" s="130">
        <v>733</v>
      </c>
      <c r="AN702" s="130">
        <v>59874950</v>
      </c>
      <c r="AO702" s="131">
        <f t="shared" si="717"/>
        <v>0.38518129269574358</v>
      </c>
      <c r="AP702" s="131">
        <f t="shared" si="672"/>
        <v>0.55656795747911925</v>
      </c>
      <c r="AQ702" s="125">
        <f t="shared" si="673"/>
        <v>81684.788540245572</v>
      </c>
      <c r="AR702" s="536"/>
      <c r="AS702" s="226" t="s">
        <v>103</v>
      </c>
      <c r="AT702" s="121">
        <v>643</v>
      </c>
      <c r="AU702" s="130">
        <v>330</v>
      </c>
      <c r="AV702" s="130">
        <v>33399320</v>
      </c>
      <c r="AW702" s="131">
        <f t="shared" si="718"/>
        <v>0.34196891191709844</v>
      </c>
      <c r="AX702" s="131">
        <f t="shared" si="674"/>
        <v>0.51321928460342148</v>
      </c>
      <c r="AY702" s="130">
        <f t="shared" si="675"/>
        <v>101210.06060606061</v>
      </c>
      <c r="AZ702" s="536"/>
      <c r="BA702" s="226" t="s">
        <v>103</v>
      </c>
      <c r="BB702" s="121">
        <v>229</v>
      </c>
      <c r="BC702" s="130">
        <v>101</v>
      </c>
      <c r="BD702" s="130">
        <v>13261880</v>
      </c>
      <c r="BE702" s="131">
        <f t="shared" si="719"/>
        <v>0.24574209245742093</v>
      </c>
      <c r="BF702" s="131">
        <f t="shared" si="676"/>
        <v>0.44104803493449779</v>
      </c>
      <c r="BG702" s="156">
        <f t="shared" si="677"/>
        <v>131305.74257425743</v>
      </c>
      <c r="BH702" s="536"/>
      <c r="BI702" s="226" t="s">
        <v>103</v>
      </c>
      <c r="BJ702" s="121">
        <f t="shared" si="678"/>
        <v>7191</v>
      </c>
      <c r="BK702" s="130">
        <f t="shared" si="662"/>
        <v>4306</v>
      </c>
      <c r="BL702" s="130">
        <f t="shared" si="663"/>
        <v>334678590</v>
      </c>
      <c r="BM702" s="131">
        <f t="shared" si="720"/>
        <v>0.39288321167883211</v>
      </c>
      <c r="BN702" s="131">
        <f t="shared" si="679"/>
        <v>0.59880406063134473</v>
      </c>
      <c r="BO702" s="130">
        <f t="shared" si="680"/>
        <v>77723.778448676268</v>
      </c>
      <c r="BP702" s="182"/>
    </row>
    <row r="703" spans="2:68" s="75" customFormat="1">
      <c r="B703" s="546"/>
      <c r="C703" s="549"/>
      <c r="D703" s="536"/>
      <c r="E703" s="226" t="s">
        <v>106</v>
      </c>
      <c r="F703" s="121">
        <v>15</v>
      </c>
      <c r="G703" s="130">
        <v>7</v>
      </c>
      <c r="H703" s="130">
        <v>670450</v>
      </c>
      <c r="I703" s="131">
        <f t="shared" si="713"/>
        <v>0.15555555555555556</v>
      </c>
      <c r="J703" s="131">
        <f t="shared" si="664"/>
        <v>0.46666666666666667</v>
      </c>
      <c r="K703" s="156">
        <f t="shared" si="665"/>
        <v>95778.571428571435</v>
      </c>
      <c r="L703" s="536"/>
      <c r="M703" s="226" t="s">
        <v>106</v>
      </c>
      <c r="N703" s="121">
        <v>29</v>
      </c>
      <c r="O703" s="130">
        <v>17</v>
      </c>
      <c r="P703" s="130">
        <v>1566740</v>
      </c>
      <c r="Q703" s="131">
        <f t="shared" si="714"/>
        <v>0.15740740740740741</v>
      </c>
      <c r="R703" s="131">
        <f t="shared" si="666"/>
        <v>0.58620689655172409</v>
      </c>
      <c r="S703" s="125">
        <f t="shared" si="667"/>
        <v>92161.176470588238</v>
      </c>
      <c r="T703" s="536"/>
      <c r="U703" s="226" t="s">
        <v>106</v>
      </c>
      <c r="V703" s="121">
        <v>797</v>
      </c>
      <c r="W703" s="130">
        <v>514</v>
      </c>
      <c r="X703" s="130">
        <v>40225470</v>
      </c>
      <c r="Y703" s="131">
        <f t="shared" si="715"/>
        <v>0.12607309296051017</v>
      </c>
      <c r="Z703" s="131">
        <f t="shared" si="668"/>
        <v>0.64491844416562105</v>
      </c>
      <c r="AA703" s="130">
        <f t="shared" si="669"/>
        <v>78259.669260700393</v>
      </c>
      <c r="AB703" s="536"/>
      <c r="AC703" s="226" t="s">
        <v>106</v>
      </c>
      <c r="AD703" s="121">
        <v>802</v>
      </c>
      <c r="AE703" s="130">
        <v>508</v>
      </c>
      <c r="AF703" s="130">
        <v>41801050</v>
      </c>
      <c r="AG703" s="131">
        <f t="shared" si="716"/>
        <v>0.14720370906983482</v>
      </c>
      <c r="AH703" s="131">
        <f t="shared" si="670"/>
        <v>0.63341645885286779</v>
      </c>
      <c r="AI703" s="125">
        <f t="shared" si="671"/>
        <v>82285.531496062991</v>
      </c>
      <c r="AJ703" s="536"/>
      <c r="AK703" s="226" t="s">
        <v>106</v>
      </c>
      <c r="AL703" s="121">
        <v>475</v>
      </c>
      <c r="AM703" s="130">
        <v>282</v>
      </c>
      <c r="AN703" s="130">
        <v>24286370</v>
      </c>
      <c r="AO703" s="131">
        <f t="shared" si="717"/>
        <v>0.14818707304256437</v>
      </c>
      <c r="AP703" s="131">
        <f t="shared" si="672"/>
        <v>0.59368421052631581</v>
      </c>
      <c r="AQ703" s="125">
        <f t="shared" si="673"/>
        <v>86121.879432624119</v>
      </c>
      <c r="AR703" s="536"/>
      <c r="AS703" s="226" t="s">
        <v>106</v>
      </c>
      <c r="AT703" s="121">
        <v>246</v>
      </c>
      <c r="AU703" s="130">
        <v>139</v>
      </c>
      <c r="AV703" s="130">
        <v>11794290</v>
      </c>
      <c r="AW703" s="131">
        <f t="shared" si="718"/>
        <v>0.14404145077720207</v>
      </c>
      <c r="AX703" s="131">
        <f t="shared" si="674"/>
        <v>0.56504065040650409</v>
      </c>
      <c r="AY703" s="130">
        <f t="shared" si="675"/>
        <v>84851.007194244608</v>
      </c>
      <c r="AZ703" s="536"/>
      <c r="BA703" s="226" t="s">
        <v>106</v>
      </c>
      <c r="BB703" s="121">
        <v>93</v>
      </c>
      <c r="BC703" s="130">
        <v>42</v>
      </c>
      <c r="BD703" s="130">
        <v>4730240</v>
      </c>
      <c r="BE703" s="131">
        <f t="shared" si="719"/>
        <v>0.10218978102189781</v>
      </c>
      <c r="BF703" s="131">
        <f t="shared" si="676"/>
        <v>0.45161290322580644</v>
      </c>
      <c r="BG703" s="156">
        <f t="shared" si="677"/>
        <v>112624.76190476191</v>
      </c>
      <c r="BH703" s="536"/>
      <c r="BI703" s="226" t="s">
        <v>106</v>
      </c>
      <c r="BJ703" s="121">
        <f t="shared" si="678"/>
        <v>2457</v>
      </c>
      <c r="BK703" s="130">
        <f t="shared" si="662"/>
        <v>1509</v>
      </c>
      <c r="BL703" s="130">
        <f t="shared" si="663"/>
        <v>125074610</v>
      </c>
      <c r="BM703" s="131">
        <f t="shared" si="720"/>
        <v>0.13768248175182482</v>
      </c>
      <c r="BN703" s="131">
        <f t="shared" si="679"/>
        <v>0.6141636141636142</v>
      </c>
      <c r="BO703" s="130">
        <f t="shared" si="680"/>
        <v>82885.758780649441</v>
      </c>
      <c r="BP703" s="182"/>
    </row>
    <row r="704" spans="2:68" s="75" customFormat="1">
      <c r="B704" s="546"/>
      <c r="C704" s="549"/>
      <c r="D704" s="536"/>
      <c r="E704" s="226" t="s">
        <v>119</v>
      </c>
      <c r="F704" s="121">
        <v>18</v>
      </c>
      <c r="G704" s="130">
        <v>8</v>
      </c>
      <c r="H704" s="130">
        <v>850980</v>
      </c>
      <c r="I704" s="131">
        <f t="shared" si="713"/>
        <v>0.17777777777777778</v>
      </c>
      <c r="J704" s="131">
        <f t="shared" si="664"/>
        <v>0.44444444444444442</v>
      </c>
      <c r="K704" s="156">
        <f t="shared" si="665"/>
        <v>106372.5</v>
      </c>
      <c r="L704" s="536"/>
      <c r="M704" s="226" t="s">
        <v>119</v>
      </c>
      <c r="N704" s="121">
        <v>54</v>
      </c>
      <c r="O704" s="130">
        <v>31</v>
      </c>
      <c r="P704" s="130">
        <v>2770130</v>
      </c>
      <c r="Q704" s="131">
        <f t="shared" si="714"/>
        <v>0.28703703703703703</v>
      </c>
      <c r="R704" s="131">
        <f t="shared" si="666"/>
        <v>0.57407407407407407</v>
      </c>
      <c r="S704" s="125">
        <f t="shared" si="667"/>
        <v>89359.032258064515</v>
      </c>
      <c r="T704" s="536"/>
      <c r="U704" s="226" t="s">
        <v>119</v>
      </c>
      <c r="V704" s="121">
        <v>847</v>
      </c>
      <c r="W704" s="130">
        <v>548</v>
      </c>
      <c r="X704" s="130">
        <v>43283460</v>
      </c>
      <c r="Y704" s="131">
        <f t="shared" si="715"/>
        <v>0.13441255825361786</v>
      </c>
      <c r="Z704" s="131">
        <f t="shared" si="668"/>
        <v>0.64698937426210157</v>
      </c>
      <c r="AA704" s="130">
        <f t="shared" si="669"/>
        <v>78984.416058394156</v>
      </c>
      <c r="AB704" s="536"/>
      <c r="AC704" s="226" t="s">
        <v>119</v>
      </c>
      <c r="AD704" s="121">
        <v>962</v>
      </c>
      <c r="AE704" s="130">
        <v>600</v>
      </c>
      <c r="AF704" s="130">
        <v>49832500</v>
      </c>
      <c r="AG704" s="131">
        <f t="shared" si="716"/>
        <v>0.17386264850767894</v>
      </c>
      <c r="AH704" s="131">
        <f t="shared" si="670"/>
        <v>0.62370062370062374</v>
      </c>
      <c r="AI704" s="125">
        <f t="shared" si="671"/>
        <v>83054.166666666672</v>
      </c>
      <c r="AJ704" s="536"/>
      <c r="AK704" s="226" t="s">
        <v>119</v>
      </c>
      <c r="AL704" s="121">
        <v>589</v>
      </c>
      <c r="AM704" s="130">
        <v>326</v>
      </c>
      <c r="AN704" s="130">
        <v>29305880</v>
      </c>
      <c r="AO704" s="131">
        <f t="shared" si="717"/>
        <v>0.17130846032580135</v>
      </c>
      <c r="AP704" s="131">
        <f t="shared" si="672"/>
        <v>0.5534804753820034</v>
      </c>
      <c r="AQ704" s="125">
        <f t="shared" si="673"/>
        <v>89895.337423312885</v>
      </c>
      <c r="AR704" s="536"/>
      <c r="AS704" s="226" t="s">
        <v>119</v>
      </c>
      <c r="AT704" s="121">
        <v>296</v>
      </c>
      <c r="AU704" s="130">
        <v>162</v>
      </c>
      <c r="AV704" s="130">
        <v>16685570</v>
      </c>
      <c r="AW704" s="131">
        <f t="shared" si="718"/>
        <v>0.16787564766839377</v>
      </c>
      <c r="AX704" s="131">
        <f t="shared" si="674"/>
        <v>0.54729729729729726</v>
      </c>
      <c r="AY704" s="130">
        <f t="shared" si="675"/>
        <v>102997.34567901235</v>
      </c>
      <c r="AZ704" s="536"/>
      <c r="BA704" s="226" t="s">
        <v>119</v>
      </c>
      <c r="BB704" s="121">
        <v>109</v>
      </c>
      <c r="BC704" s="130">
        <v>48</v>
      </c>
      <c r="BD704" s="130">
        <v>7154290</v>
      </c>
      <c r="BE704" s="131">
        <f t="shared" si="719"/>
        <v>0.11678832116788321</v>
      </c>
      <c r="BF704" s="131">
        <f t="shared" si="676"/>
        <v>0.44036697247706424</v>
      </c>
      <c r="BG704" s="156">
        <f t="shared" si="677"/>
        <v>149047.70833333334</v>
      </c>
      <c r="BH704" s="536"/>
      <c r="BI704" s="226" t="s">
        <v>119</v>
      </c>
      <c r="BJ704" s="121">
        <f t="shared" si="678"/>
        <v>2875</v>
      </c>
      <c r="BK704" s="130">
        <f t="shared" si="662"/>
        <v>1723</v>
      </c>
      <c r="BL704" s="130">
        <f t="shared" si="663"/>
        <v>149882810</v>
      </c>
      <c r="BM704" s="131">
        <f t="shared" si="720"/>
        <v>0.1572080291970803</v>
      </c>
      <c r="BN704" s="131">
        <f t="shared" si="679"/>
        <v>0.59930434782608699</v>
      </c>
      <c r="BO704" s="130">
        <f t="shared" si="680"/>
        <v>86989.442832269298</v>
      </c>
      <c r="BP704" s="182"/>
    </row>
    <row r="705" spans="2:68" s="75" customFormat="1">
      <c r="B705" s="546"/>
      <c r="C705" s="549"/>
      <c r="D705" s="536"/>
      <c r="E705" s="226" t="s">
        <v>120</v>
      </c>
      <c r="F705" s="121">
        <v>9</v>
      </c>
      <c r="G705" s="130">
        <v>6</v>
      </c>
      <c r="H705" s="130">
        <v>370210</v>
      </c>
      <c r="I705" s="131">
        <f t="shared" si="713"/>
        <v>0.13333333333333333</v>
      </c>
      <c r="J705" s="131">
        <f t="shared" si="664"/>
        <v>0.66666666666666663</v>
      </c>
      <c r="K705" s="156">
        <f t="shared" si="665"/>
        <v>61701.666666666664</v>
      </c>
      <c r="L705" s="536"/>
      <c r="M705" s="226" t="s">
        <v>120</v>
      </c>
      <c r="N705" s="121">
        <v>18</v>
      </c>
      <c r="O705" s="130">
        <v>13</v>
      </c>
      <c r="P705" s="130">
        <v>1567040</v>
      </c>
      <c r="Q705" s="131">
        <f t="shared" si="714"/>
        <v>0.12037037037037036</v>
      </c>
      <c r="R705" s="131">
        <f t="shared" si="666"/>
        <v>0.72222222222222221</v>
      </c>
      <c r="S705" s="125">
        <f t="shared" si="667"/>
        <v>120541.53846153847</v>
      </c>
      <c r="T705" s="536"/>
      <c r="U705" s="226" t="s">
        <v>120</v>
      </c>
      <c r="V705" s="121">
        <v>390</v>
      </c>
      <c r="W705" s="130">
        <v>264</v>
      </c>
      <c r="X705" s="130">
        <v>19301130</v>
      </c>
      <c r="Y705" s="131">
        <f t="shared" si="715"/>
        <v>6.4753495217071383E-2</v>
      </c>
      <c r="Z705" s="131">
        <f t="shared" si="668"/>
        <v>0.67692307692307696</v>
      </c>
      <c r="AA705" s="130">
        <f t="shared" si="669"/>
        <v>73110.340909090912</v>
      </c>
      <c r="AB705" s="536"/>
      <c r="AC705" s="226" t="s">
        <v>120</v>
      </c>
      <c r="AD705" s="121">
        <v>365</v>
      </c>
      <c r="AE705" s="130">
        <v>239</v>
      </c>
      <c r="AF705" s="130">
        <v>20432090</v>
      </c>
      <c r="AG705" s="131">
        <f t="shared" si="716"/>
        <v>6.9255288322225439E-2</v>
      </c>
      <c r="AH705" s="131">
        <f t="shared" si="670"/>
        <v>0.65479452054794518</v>
      </c>
      <c r="AI705" s="125">
        <f t="shared" si="671"/>
        <v>85489.916317991636</v>
      </c>
      <c r="AJ705" s="536"/>
      <c r="AK705" s="226" t="s">
        <v>120</v>
      </c>
      <c r="AL705" s="121">
        <v>196</v>
      </c>
      <c r="AM705" s="130">
        <v>119</v>
      </c>
      <c r="AN705" s="130">
        <v>10600870</v>
      </c>
      <c r="AO705" s="131">
        <f t="shared" si="717"/>
        <v>6.2532842879663694E-2</v>
      </c>
      <c r="AP705" s="131">
        <f t="shared" si="672"/>
        <v>0.6071428571428571</v>
      </c>
      <c r="AQ705" s="125">
        <f t="shared" si="673"/>
        <v>89082.941176470587</v>
      </c>
      <c r="AR705" s="536"/>
      <c r="AS705" s="226" t="s">
        <v>120</v>
      </c>
      <c r="AT705" s="121">
        <v>94</v>
      </c>
      <c r="AU705" s="130">
        <v>49</v>
      </c>
      <c r="AV705" s="130">
        <v>5102100</v>
      </c>
      <c r="AW705" s="131">
        <f t="shared" si="718"/>
        <v>5.0777202072538857E-2</v>
      </c>
      <c r="AX705" s="131">
        <f t="shared" si="674"/>
        <v>0.52127659574468088</v>
      </c>
      <c r="AY705" s="130">
        <f t="shared" si="675"/>
        <v>104124.48979591837</v>
      </c>
      <c r="AZ705" s="536"/>
      <c r="BA705" s="226" t="s">
        <v>120</v>
      </c>
      <c r="BB705" s="121">
        <v>27</v>
      </c>
      <c r="BC705" s="130">
        <v>17</v>
      </c>
      <c r="BD705" s="130">
        <v>2799550</v>
      </c>
      <c r="BE705" s="131">
        <f t="shared" si="719"/>
        <v>4.1362530413625302E-2</v>
      </c>
      <c r="BF705" s="131">
        <f t="shared" si="676"/>
        <v>0.62962962962962965</v>
      </c>
      <c r="BG705" s="156">
        <f t="shared" si="677"/>
        <v>164679.41176470587</v>
      </c>
      <c r="BH705" s="536"/>
      <c r="BI705" s="226" t="s">
        <v>120</v>
      </c>
      <c r="BJ705" s="121">
        <f t="shared" si="678"/>
        <v>1099</v>
      </c>
      <c r="BK705" s="130">
        <f t="shared" si="662"/>
        <v>707</v>
      </c>
      <c r="BL705" s="130">
        <f t="shared" si="663"/>
        <v>60172990</v>
      </c>
      <c r="BM705" s="131">
        <f t="shared" si="720"/>
        <v>6.4507299270072996E-2</v>
      </c>
      <c r="BN705" s="131">
        <f t="shared" si="679"/>
        <v>0.64331210191082799</v>
      </c>
      <c r="BO705" s="130">
        <f t="shared" si="680"/>
        <v>85110.311173974536</v>
      </c>
      <c r="BP705" s="182"/>
    </row>
    <row r="706" spans="2:68" s="75" customFormat="1">
      <c r="B706" s="546"/>
      <c r="C706" s="549"/>
      <c r="D706" s="536"/>
      <c r="E706" s="226" t="s">
        <v>121</v>
      </c>
      <c r="F706" s="121">
        <v>6</v>
      </c>
      <c r="G706" s="130">
        <v>1</v>
      </c>
      <c r="H706" s="130">
        <v>14810</v>
      </c>
      <c r="I706" s="131">
        <f t="shared" si="713"/>
        <v>2.2222222222222223E-2</v>
      </c>
      <c r="J706" s="131">
        <f t="shared" si="664"/>
        <v>0.16666666666666666</v>
      </c>
      <c r="K706" s="156">
        <f t="shared" si="665"/>
        <v>14810</v>
      </c>
      <c r="L706" s="536"/>
      <c r="M706" s="226" t="s">
        <v>121</v>
      </c>
      <c r="N706" s="121">
        <v>27</v>
      </c>
      <c r="O706" s="130">
        <v>18</v>
      </c>
      <c r="P706" s="130">
        <v>1014190</v>
      </c>
      <c r="Q706" s="131">
        <f t="shared" si="714"/>
        <v>0.16666666666666666</v>
      </c>
      <c r="R706" s="131">
        <f t="shared" si="666"/>
        <v>0.66666666666666663</v>
      </c>
      <c r="S706" s="125">
        <f t="shared" si="667"/>
        <v>56343.888888888891</v>
      </c>
      <c r="T706" s="536"/>
      <c r="U706" s="226" t="s">
        <v>121</v>
      </c>
      <c r="V706" s="121">
        <v>250</v>
      </c>
      <c r="W706" s="130">
        <v>161</v>
      </c>
      <c r="X706" s="130">
        <v>10455980</v>
      </c>
      <c r="Y706" s="131">
        <f t="shared" si="715"/>
        <v>3.9489820946774591E-2</v>
      </c>
      <c r="Z706" s="131">
        <f t="shared" si="668"/>
        <v>0.64400000000000002</v>
      </c>
      <c r="AA706" s="130">
        <f t="shared" si="669"/>
        <v>64943.975155279506</v>
      </c>
      <c r="AB706" s="536"/>
      <c r="AC706" s="226" t="s">
        <v>121</v>
      </c>
      <c r="AD706" s="121">
        <v>278</v>
      </c>
      <c r="AE706" s="130">
        <v>157</v>
      </c>
      <c r="AF706" s="130">
        <v>9254070</v>
      </c>
      <c r="AG706" s="131">
        <f t="shared" si="716"/>
        <v>4.5494059692842655E-2</v>
      </c>
      <c r="AH706" s="131">
        <f t="shared" si="670"/>
        <v>0.56474820143884896</v>
      </c>
      <c r="AI706" s="125">
        <f t="shared" si="671"/>
        <v>58943.121019108279</v>
      </c>
      <c r="AJ706" s="536"/>
      <c r="AK706" s="226" t="s">
        <v>121</v>
      </c>
      <c r="AL706" s="121">
        <v>247</v>
      </c>
      <c r="AM706" s="130">
        <v>128</v>
      </c>
      <c r="AN706" s="130">
        <v>9019660</v>
      </c>
      <c r="AO706" s="131">
        <f t="shared" si="717"/>
        <v>6.726221755123489E-2</v>
      </c>
      <c r="AP706" s="131">
        <f t="shared" si="672"/>
        <v>0.51821862348178138</v>
      </c>
      <c r="AQ706" s="125">
        <f t="shared" si="673"/>
        <v>70466.09375</v>
      </c>
      <c r="AR706" s="536"/>
      <c r="AS706" s="226" t="s">
        <v>121</v>
      </c>
      <c r="AT706" s="121">
        <v>133</v>
      </c>
      <c r="AU706" s="130">
        <v>66</v>
      </c>
      <c r="AV706" s="130">
        <v>6885440</v>
      </c>
      <c r="AW706" s="131">
        <f t="shared" si="718"/>
        <v>6.8393782383419685E-2</v>
      </c>
      <c r="AX706" s="131">
        <f t="shared" si="674"/>
        <v>0.49624060150375937</v>
      </c>
      <c r="AY706" s="130">
        <f t="shared" si="675"/>
        <v>104324.84848484848</v>
      </c>
      <c r="AZ706" s="536"/>
      <c r="BA706" s="226" t="s">
        <v>121</v>
      </c>
      <c r="BB706" s="121">
        <v>57</v>
      </c>
      <c r="BC706" s="130">
        <v>28</v>
      </c>
      <c r="BD706" s="130">
        <v>3966390</v>
      </c>
      <c r="BE706" s="131">
        <f t="shared" si="719"/>
        <v>6.8126520681265207E-2</v>
      </c>
      <c r="BF706" s="131">
        <f t="shared" si="676"/>
        <v>0.49122807017543857</v>
      </c>
      <c r="BG706" s="156">
        <f t="shared" si="677"/>
        <v>141656.78571428571</v>
      </c>
      <c r="BH706" s="536"/>
      <c r="BI706" s="226" t="s">
        <v>121</v>
      </c>
      <c r="BJ706" s="121">
        <f t="shared" si="678"/>
        <v>998</v>
      </c>
      <c r="BK706" s="130">
        <f t="shared" si="662"/>
        <v>559</v>
      </c>
      <c r="BL706" s="130">
        <f t="shared" si="663"/>
        <v>40610540</v>
      </c>
      <c r="BM706" s="131">
        <f t="shared" si="720"/>
        <v>5.1003649635036494E-2</v>
      </c>
      <c r="BN706" s="131">
        <f t="shared" si="679"/>
        <v>0.56012024048096187</v>
      </c>
      <c r="BO706" s="130">
        <f t="shared" si="680"/>
        <v>72648.550983899826</v>
      </c>
      <c r="BP706" s="182"/>
    </row>
    <row r="707" spans="2:68" s="75" customFormat="1">
      <c r="B707" s="546"/>
      <c r="C707" s="549"/>
      <c r="D707" s="536"/>
      <c r="E707" s="226" t="s">
        <v>122</v>
      </c>
      <c r="F707" s="121">
        <v>4</v>
      </c>
      <c r="G707" s="130">
        <v>3</v>
      </c>
      <c r="H707" s="130">
        <v>218900</v>
      </c>
      <c r="I707" s="131">
        <f t="shared" si="713"/>
        <v>6.6666666666666666E-2</v>
      </c>
      <c r="J707" s="131">
        <f t="shared" si="664"/>
        <v>0.75</v>
      </c>
      <c r="K707" s="156">
        <f t="shared" si="665"/>
        <v>72966.666666666672</v>
      </c>
      <c r="L707" s="536"/>
      <c r="M707" s="226" t="s">
        <v>122</v>
      </c>
      <c r="N707" s="121">
        <v>7</v>
      </c>
      <c r="O707" s="130">
        <v>4</v>
      </c>
      <c r="P707" s="130">
        <v>653630</v>
      </c>
      <c r="Q707" s="131">
        <f t="shared" si="714"/>
        <v>3.7037037037037035E-2</v>
      </c>
      <c r="R707" s="131">
        <f t="shared" si="666"/>
        <v>0.5714285714285714</v>
      </c>
      <c r="S707" s="125">
        <f t="shared" si="667"/>
        <v>163407.5</v>
      </c>
      <c r="T707" s="536"/>
      <c r="U707" s="226" t="s">
        <v>122</v>
      </c>
      <c r="V707" s="121">
        <v>175</v>
      </c>
      <c r="W707" s="130">
        <v>116</v>
      </c>
      <c r="X707" s="130">
        <v>9073030</v>
      </c>
      <c r="Y707" s="131">
        <f t="shared" si="715"/>
        <v>2.8452293352955606E-2</v>
      </c>
      <c r="Z707" s="131">
        <f t="shared" si="668"/>
        <v>0.66285714285714281</v>
      </c>
      <c r="AA707" s="130">
        <f t="shared" si="669"/>
        <v>78215.775862068971</v>
      </c>
      <c r="AB707" s="536"/>
      <c r="AC707" s="226" t="s">
        <v>122</v>
      </c>
      <c r="AD707" s="121">
        <v>217</v>
      </c>
      <c r="AE707" s="130">
        <v>122</v>
      </c>
      <c r="AF707" s="130">
        <v>10195870</v>
      </c>
      <c r="AG707" s="131">
        <f t="shared" si="716"/>
        <v>3.535207186322805E-2</v>
      </c>
      <c r="AH707" s="131">
        <f t="shared" si="670"/>
        <v>0.56221198156682028</v>
      </c>
      <c r="AI707" s="125">
        <f t="shared" si="671"/>
        <v>83572.704918032789</v>
      </c>
      <c r="AJ707" s="536"/>
      <c r="AK707" s="226" t="s">
        <v>122</v>
      </c>
      <c r="AL707" s="121">
        <v>131</v>
      </c>
      <c r="AM707" s="130">
        <v>64</v>
      </c>
      <c r="AN707" s="130">
        <v>6667220</v>
      </c>
      <c r="AO707" s="131">
        <f t="shared" si="717"/>
        <v>3.3631108775617445E-2</v>
      </c>
      <c r="AP707" s="131">
        <f t="shared" si="672"/>
        <v>0.48854961832061067</v>
      </c>
      <c r="AQ707" s="125">
        <f t="shared" si="673"/>
        <v>104175.3125</v>
      </c>
      <c r="AR707" s="536"/>
      <c r="AS707" s="226" t="s">
        <v>122</v>
      </c>
      <c r="AT707" s="121">
        <v>73</v>
      </c>
      <c r="AU707" s="130">
        <v>45</v>
      </c>
      <c r="AV707" s="130">
        <v>5099580</v>
      </c>
      <c r="AW707" s="131">
        <f t="shared" si="718"/>
        <v>4.6632124352331605E-2</v>
      </c>
      <c r="AX707" s="131">
        <f t="shared" si="674"/>
        <v>0.61643835616438358</v>
      </c>
      <c r="AY707" s="130">
        <f t="shared" si="675"/>
        <v>113324</v>
      </c>
      <c r="AZ707" s="536"/>
      <c r="BA707" s="226" t="s">
        <v>122</v>
      </c>
      <c r="BB707" s="121">
        <v>28</v>
      </c>
      <c r="BC707" s="130">
        <v>17</v>
      </c>
      <c r="BD707" s="130">
        <v>1513130</v>
      </c>
      <c r="BE707" s="131">
        <f t="shared" si="719"/>
        <v>4.1362530413625302E-2</v>
      </c>
      <c r="BF707" s="131">
        <f t="shared" si="676"/>
        <v>0.6071428571428571</v>
      </c>
      <c r="BG707" s="156">
        <f t="shared" si="677"/>
        <v>89007.647058823524</v>
      </c>
      <c r="BH707" s="536"/>
      <c r="BI707" s="226" t="s">
        <v>122</v>
      </c>
      <c r="BJ707" s="121">
        <f t="shared" si="678"/>
        <v>635</v>
      </c>
      <c r="BK707" s="130">
        <f t="shared" si="662"/>
        <v>371</v>
      </c>
      <c r="BL707" s="130">
        <f t="shared" si="663"/>
        <v>33421360</v>
      </c>
      <c r="BM707" s="131">
        <f t="shared" si="720"/>
        <v>3.3850364963503653E-2</v>
      </c>
      <c r="BN707" s="131">
        <f t="shared" si="679"/>
        <v>0.58425196850393701</v>
      </c>
      <c r="BO707" s="130">
        <f t="shared" si="680"/>
        <v>90084.528301886792</v>
      </c>
      <c r="BP707" s="182"/>
    </row>
    <row r="708" spans="2:68" s="75" customFormat="1">
      <c r="B708" s="546"/>
      <c r="C708" s="549"/>
      <c r="D708" s="536"/>
      <c r="E708" s="226" t="s">
        <v>123</v>
      </c>
      <c r="F708" s="121">
        <v>22</v>
      </c>
      <c r="G708" s="130">
        <v>11</v>
      </c>
      <c r="H708" s="130">
        <v>725010</v>
      </c>
      <c r="I708" s="131">
        <f t="shared" si="713"/>
        <v>0.24444444444444444</v>
      </c>
      <c r="J708" s="131">
        <f t="shared" si="664"/>
        <v>0.5</v>
      </c>
      <c r="K708" s="156">
        <f t="shared" si="665"/>
        <v>65910</v>
      </c>
      <c r="L708" s="536"/>
      <c r="M708" s="226" t="s">
        <v>123</v>
      </c>
      <c r="N708" s="121">
        <v>50</v>
      </c>
      <c r="O708" s="130">
        <v>35</v>
      </c>
      <c r="P708" s="130">
        <v>2148850</v>
      </c>
      <c r="Q708" s="131">
        <f t="shared" si="714"/>
        <v>0.32407407407407407</v>
      </c>
      <c r="R708" s="131">
        <f t="shared" si="666"/>
        <v>0.7</v>
      </c>
      <c r="S708" s="125">
        <f t="shared" si="667"/>
        <v>61395.714285714283</v>
      </c>
      <c r="T708" s="536"/>
      <c r="U708" s="226" t="s">
        <v>123</v>
      </c>
      <c r="V708" s="121">
        <v>1803</v>
      </c>
      <c r="W708" s="130">
        <v>1224</v>
      </c>
      <c r="X708" s="130">
        <v>85567550</v>
      </c>
      <c r="Y708" s="131">
        <f t="shared" si="715"/>
        <v>0.30022075055187636</v>
      </c>
      <c r="Z708" s="131">
        <f t="shared" si="668"/>
        <v>0.67886855241264554</v>
      </c>
      <c r="AA708" s="130">
        <f t="shared" si="669"/>
        <v>69908.129084967324</v>
      </c>
      <c r="AB708" s="536"/>
      <c r="AC708" s="226" t="s">
        <v>123</v>
      </c>
      <c r="AD708" s="121">
        <v>1617</v>
      </c>
      <c r="AE708" s="130">
        <v>1094</v>
      </c>
      <c r="AF708" s="130">
        <v>83107140</v>
      </c>
      <c r="AG708" s="131">
        <f t="shared" si="716"/>
        <v>0.31700956244566791</v>
      </c>
      <c r="AH708" s="131">
        <f t="shared" si="670"/>
        <v>0.67656153370439087</v>
      </c>
      <c r="AI708" s="125">
        <f t="shared" si="671"/>
        <v>75966.307129798908</v>
      </c>
      <c r="AJ708" s="536"/>
      <c r="AK708" s="226" t="s">
        <v>123</v>
      </c>
      <c r="AL708" s="121">
        <v>840</v>
      </c>
      <c r="AM708" s="130">
        <v>484</v>
      </c>
      <c r="AN708" s="130">
        <v>38590630</v>
      </c>
      <c r="AO708" s="131">
        <f t="shared" si="717"/>
        <v>0.25433526011560692</v>
      </c>
      <c r="AP708" s="131">
        <f t="shared" si="672"/>
        <v>0.57619047619047614</v>
      </c>
      <c r="AQ708" s="125">
        <f t="shared" si="673"/>
        <v>79732.706611570247</v>
      </c>
      <c r="AR708" s="536"/>
      <c r="AS708" s="226" t="s">
        <v>123</v>
      </c>
      <c r="AT708" s="121">
        <v>333</v>
      </c>
      <c r="AU708" s="130">
        <v>182</v>
      </c>
      <c r="AV708" s="130">
        <v>16356520</v>
      </c>
      <c r="AW708" s="131">
        <f t="shared" si="718"/>
        <v>0.18860103626943006</v>
      </c>
      <c r="AX708" s="131">
        <f t="shared" si="674"/>
        <v>0.54654654654654655</v>
      </c>
      <c r="AY708" s="130">
        <f t="shared" si="675"/>
        <v>89870.989010989011</v>
      </c>
      <c r="AZ708" s="536"/>
      <c r="BA708" s="226" t="s">
        <v>123</v>
      </c>
      <c r="BB708" s="121">
        <v>102</v>
      </c>
      <c r="BC708" s="130">
        <v>43</v>
      </c>
      <c r="BD708" s="130">
        <v>5196910</v>
      </c>
      <c r="BE708" s="131">
        <f t="shared" si="719"/>
        <v>0.10462287104622871</v>
      </c>
      <c r="BF708" s="131">
        <f t="shared" si="676"/>
        <v>0.42156862745098039</v>
      </c>
      <c r="BG708" s="156">
        <f t="shared" si="677"/>
        <v>120858.37209302325</v>
      </c>
      <c r="BH708" s="536"/>
      <c r="BI708" s="226" t="s">
        <v>123</v>
      </c>
      <c r="BJ708" s="121">
        <f t="shared" si="678"/>
        <v>4767</v>
      </c>
      <c r="BK708" s="130">
        <f t="shared" si="662"/>
        <v>3073</v>
      </c>
      <c r="BL708" s="130">
        <f t="shared" si="663"/>
        <v>231692610</v>
      </c>
      <c r="BM708" s="131">
        <f t="shared" si="720"/>
        <v>0.28038321167883212</v>
      </c>
      <c r="BN708" s="131">
        <f t="shared" si="679"/>
        <v>0.64464023494860501</v>
      </c>
      <c r="BO708" s="130">
        <f t="shared" si="680"/>
        <v>75396.228441262603</v>
      </c>
      <c r="BP708" s="182"/>
    </row>
    <row r="709" spans="2:68" s="75" customFormat="1">
      <c r="B709" s="546"/>
      <c r="C709" s="549"/>
      <c r="D709" s="536"/>
      <c r="E709" s="226" t="s">
        <v>124</v>
      </c>
      <c r="F709" s="121">
        <v>4</v>
      </c>
      <c r="G709" s="130">
        <v>2</v>
      </c>
      <c r="H709" s="130">
        <v>212610</v>
      </c>
      <c r="I709" s="131">
        <f t="shared" si="713"/>
        <v>4.4444444444444446E-2</v>
      </c>
      <c r="J709" s="131">
        <f t="shared" si="664"/>
        <v>0.5</v>
      </c>
      <c r="K709" s="156">
        <f t="shared" si="665"/>
        <v>106305</v>
      </c>
      <c r="L709" s="536"/>
      <c r="M709" s="226" t="s">
        <v>124</v>
      </c>
      <c r="N709" s="121">
        <v>13</v>
      </c>
      <c r="O709" s="130">
        <v>6</v>
      </c>
      <c r="P709" s="130">
        <v>310360</v>
      </c>
      <c r="Q709" s="131">
        <f t="shared" si="714"/>
        <v>5.5555555555555552E-2</v>
      </c>
      <c r="R709" s="131">
        <f t="shared" si="666"/>
        <v>0.46153846153846156</v>
      </c>
      <c r="S709" s="125">
        <f t="shared" si="667"/>
        <v>51726.666666666664</v>
      </c>
      <c r="T709" s="536"/>
      <c r="U709" s="226" t="s">
        <v>124</v>
      </c>
      <c r="V709" s="121">
        <v>278</v>
      </c>
      <c r="W709" s="130">
        <v>174</v>
      </c>
      <c r="X709" s="130">
        <v>11979390</v>
      </c>
      <c r="Y709" s="131">
        <f t="shared" si="715"/>
        <v>4.2678440029433405E-2</v>
      </c>
      <c r="Z709" s="131">
        <f t="shared" si="668"/>
        <v>0.62589928057553956</v>
      </c>
      <c r="AA709" s="130">
        <f t="shared" si="669"/>
        <v>68847.068965517246</v>
      </c>
      <c r="AB709" s="536"/>
      <c r="AC709" s="226" t="s">
        <v>124</v>
      </c>
      <c r="AD709" s="121">
        <v>401</v>
      </c>
      <c r="AE709" s="130">
        <v>228</v>
      </c>
      <c r="AF709" s="130">
        <v>18555620</v>
      </c>
      <c r="AG709" s="131">
        <f t="shared" si="716"/>
        <v>6.6067806432918E-2</v>
      </c>
      <c r="AH709" s="131">
        <f t="shared" si="670"/>
        <v>0.5685785536159601</v>
      </c>
      <c r="AI709" s="125">
        <f t="shared" si="671"/>
        <v>81384.298245614031</v>
      </c>
      <c r="AJ709" s="536"/>
      <c r="AK709" s="226" t="s">
        <v>124</v>
      </c>
      <c r="AL709" s="121">
        <v>245</v>
      </c>
      <c r="AM709" s="130">
        <v>139</v>
      </c>
      <c r="AN709" s="130">
        <v>12620290</v>
      </c>
      <c r="AO709" s="131">
        <f t="shared" si="717"/>
        <v>7.3042564372044136E-2</v>
      </c>
      <c r="AP709" s="131">
        <f t="shared" si="672"/>
        <v>0.56734693877551023</v>
      </c>
      <c r="AQ709" s="125">
        <f t="shared" si="673"/>
        <v>90793.453237410067</v>
      </c>
      <c r="AR709" s="536"/>
      <c r="AS709" s="226" t="s">
        <v>124</v>
      </c>
      <c r="AT709" s="121">
        <v>152</v>
      </c>
      <c r="AU709" s="130">
        <v>72</v>
      </c>
      <c r="AV709" s="130">
        <v>8256810</v>
      </c>
      <c r="AW709" s="131">
        <f t="shared" si="718"/>
        <v>7.4611398963730563E-2</v>
      </c>
      <c r="AX709" s="131">
        <f t="shared" si="674"/>
        <v>0.47368421052631576</v>
      </c>
      <c r="AY709" s="130">
        <f t="shared" si="675"/>
        <v>114677.91666666667</v>
      </c>
      <c r="AZ709" s="536"/>
      <c r="BA709" s="226" t="s">
        <v>124</v>
      </c>
      <c r="BB709" s="121">
        <v>65</v>
      </c>
      <c r="BC709" s="130">
        <v>25</v>
      </c>
      <c r="BD709" s="130">
        <v>4129630</v>
      </c>
      <c r="BE709" s="131">
        <f t="shared" si="719"/>
        <v>6.0827250608272508E-2</v>
      </c>
      <c r="BF709" s="131">
        <f t="shared" si="676"/>
        <v>0.38461538461538464</v>
      </c>
      <c r="BG709" s="156">
        <f t="shared" si="677"/>
        <v>165185.20000000001</v>
      </c>
      <c r="BH709" s="536"/>
      <c r="BI709" s="226" t="s">
        <v>124</v>
      </c>
      <c r="BJ709" s="121">
        <f t="shared" si="678"/>
        <v>1158</v>
      </c>
      <c r="BK709" s="130">
        <f t="shared" si="662"/>
        <v>646</v>
      </c>
      <c r="BL709" s="130">
        <f t="shared" si="663"/>
        <v>56064710</v>
      </c>
      <c r="BM709" s="131">
        <f t="shared" si="720"/>
        <v>5.8941605839416059E-2</v>
      </c>
      <c r="BN709" s="131">
        <f t="shared" si="679"/>
        <v>0.55785837651122627</v>
      </c>
      <c r="BO709" s="130">
        <f t="shared" si="680"/>
        <v>86787.476780185752</v>
      </c>
      <c r="BP709" s="182"/>
    </row>
    <row r="710" spans="2:68" s="75" customFormat="1">
      <c r="B710" s="546"/>
      <c r="C710" s="549"/>
      <c r="D710" s="536"/>
      <c r="E710" s="223" t="s">
        <v>117</v>
      </c>
      <c r="F710" s="121">
        <v>1</v>
      </c>
      <c r="G710" s="130">
        <v>1</v>
      </c>
      <c r="H710" s="130">
        <v>221020</v>
      </c>
      <c r="I710" s="131">
        <f t="shared" si="713"/>
        <v>2.2222222222222223E-2</v>
      </c>
      <c r="J710" s="131">
        <f t="shared" si="664"/>
        <v>1</v>
      </c>
      <c r="K710" s="156">
        <f t="shared" si="665"/>
        <v>221020</v>
      </c>
      <c r="L710" s="536"/>
      <c r="M710" s="227" t="s">
        <v>117</v>
      </c>
      <c r="N710" s="121">
        <v>7</v>
      </c>
      <c r="O710" s="130">
        <v>1</v>
      </c>
      <c r="P710" s="130">
        <v>13900</v>
      </c>
      <c r="Q710" s="131">
        <f t="shared" si="714"/>
        <v>9.2592592592592587E-3</v>
      </c>
      <c r="R710" s="131">
        <f t="shared" si="666"/>
        <v>0.14285714285714285</v>
      </c>
      <c r="S710" s="125">
        <f t="shared" si="667"/>
        <v>13900</v>
      </c>
      <c r="T710" s="536"/>
      <c r="U710" s="227" t="s">
        <v>117</v>
      </c>
      <c r="V710" s="121">
        <v>341</v>
      </c>
      <c r="W710" s="130">
        <v>206</v>
      </c>
      <c r="X710" s="130">
        <v>11571140</v>
      </c>
      <c r="Y710" s="131">
        <f t="shared" si="715"/>
        <v>5.0527348540593577E-2</v>
      </c>
      <c r="Z710" s="131">
        <f t="shared" si="668"/>
        <v>0.60410557184750735</v>
      </c>
      <c r="AA710" s="130">
        <f t="shared" si="669"/>
        <v>56170.582524271842</v>
      </c>
      <c r="AB710" s="536"/>
      <c r="AC710" s="227" t="s">
        <v>117</v>
      </c>
      <c r="AD710" s="121">
        <v>197</v>
      </c>
      <c r="AE710" s="130">
        <v>111</v>
      </c>
      <c r="AF710" s="130">
        <v>7142770</v>
      </c>
      <c r="AG710" s="131">
        <f t="shared" si="716"/>
        <v>3.2164589973920604E-2</v>
      </c>
      <c r="AH710" s="131">
        <f t="shared" si="670"/>
        <v>0.56345177664974622</v>
      </c>
      <c r="AI710" s="125">
        <f t="shared" si="671"/>
        <v>64349.279279279282</v>
      </c>
      <c r="AJ710" s="536"/>
      <c r="AK710" s="227" t="s">
        <v>117</v>
      </c>
      <c r="AL710" s="121">
        <v>103</v>
      </c>
      <c r="AM710" s="130">
        <v>43</v>
      </c>
      <c r="AN710" s="130">
        <v>4996550</v>
      </c>
      <c r="AO710" s="131">
        <f t="shared" si="717"/>
        <v>2.2595901208617972E-2</v>
      </c>
      <c r="AP710" s="131">
        <f t="shared" si="672"/>
        <v>0.41747572815533979</v>
      </c>
      <c r="AQ710" s="125">
        <f t="shared" si="673"/>
        <v>116198.83720930232</v>
      </c>
      <c r="AR710" s="536"/>
      <c r="AS710" s="227" t="s">
        <v>117</v>
      </c>
      <c r="AT710" s="121">
        <v>52</v>
      </c>
      <c r="AU710" s="130">
        <v>19</v>
      </c>
      <c r="AV710" s="130">
        <v>3051810</v>
      </c>
      <c r="AW710" s="131">
        <f t="shared" si="718"/>
        <v>1.9689119170984457E-2</v>
      </c>
      <c r="AX710" s="131">
        <f t="shared" si="674"/>
        <v>0.36538461538461536</v>
      </c>
      <c r="AY710" s="130">
        <f t="shared" si="675"/>
        <v>160621.57894736843</v>
      </c>
      <c r="AZ710" s="536"/>
      <c r="BA710" s="227" t="s">
        <v>117</v>
      </c>
      <c r="BB710" s="121">
        <v>30</v>
      </c>
      <c r="BC710" s="130">
        <v>12</v>
      </c>
      <c r="BD710" s="130">
        <v>1512570</v>
      </c>
      <c r="BE710" s="131">
        <f t="shared" si="719"/>
        <v>2.9197080291970802E-2</v>
      </c>
      <c r="BF710" s="131">
        <f t="shared" si="676"/>
        <v>0.4</v>
      </c>
      <c r="BG710" s="156">
        <f t="shared" si="677"/>
        <v>126047.5</v>
      </c>
      <c r="BH710" s="536"/>
      <c r="BI710" s="227" t="s">
        <v>117</v>
      </c>
      <c r="BJ710" s="121">
        <f t="shared" si="678"/>
        <v>731</v>
      </c>
      <c r="BK710" s="130">
        <f t="shared" si="662"/>
        <v>393</v>
      </c>
      <c r="BL710" s="130">
        <f t="shared" si="663"/>
        <v>28509760</v>
      </c>
      <c r="BM710" s="131">
        <f t="shared" si="720"/>
        <v>3.5857664233576642E-2</v>
      </c>
      <c r="BN710" s="131">
        <f t="shared" si="679"/>
        <v>0.53761969904240769</v>
      </c>
      <c r="BO710" s="130">
        <f t="shared" si="680"/>
        <v>72543.91857506361</v>
      </c>
      <c r="BP710" s="182"/>
    </row>
    <row r="711" spans="2:68" s="75" customFormat="1">
      <c r="B711" s="546">
        <v>65</v>
      </c>
      <c r="C711" s="548" t="s">
        <v>10</v>
      </c>
      <c r="D711" s="540">
        <f>BS72</f>
        <v>4</v>
      </c>
      <c r="E711" s="224" t="s">
        <v>104</v>
      </c>
      <c r="F711" s="120">
        <v>3</v>
      </c>
      <c r="G711" s="128">
        <v>3</v>
      </c>
      <c r="H711" s="128">
        <v>208950</v>
      </c>
      <c r="I711" s="129">
        <f>IFERROR(G711/$D$711,"-")</f>
        <v>0.75</v>
      </c>
      <c r="J711" s="129">
        <f t="shared" si="664"/>
        <v>1</v>
      </c>
      <c r="K711" s="155">
        <f t="shared" si="665"/>
        <v>69650</v>
      </c>
      <c r="L711" s="540">
        <f>BT72</f>
        <v>25</v>
      </c>
      <c r="M711" s="224" t="s">
        <v>104</v>
      </c>
      <c r="N711" s="120">
        <v>11</v>
      </c>
      <c r="O711" s="128">
        <v>7</v>
      </c>
      <c r="P711" s="128">
        <v>225800</v>
      </c>
      <c r="Q711" s="129">
        <f>IFERROR(O711/$L$711,"-")</f>
        <v>0.28000000000000003</v>
      </c>
      <c r="R711" s="129">
        <f t="shared" si="666"/>
        <v>0.63636363636363635</v>
      </c>
      <c r="S711" s="124">
        <f t="shared" si="667"/>
        <v>32257.142857142859</v>
      </c>
      <c r="T711" s="540">
        <f>BU72</f>
        <v>2101</v>
      </c>
      <c r="U711" s="224" t="s">
        <v>104</v>
      </c>
      <c r="V711" s="120">
        <v>951</v>
      </c>
      <c r="W711" s="128">
        <v>622</v>
      </c>
      <c r="X711" s="128">
        <v>39903280</v>
      </c>
      <c r="Y711" s="129">
        <f>IFERROR(W711/$T$711,"-")</f>
        <v>0.29604950023798193</v>
      </c>
      <c r="Z711" s="129">
        <f t="shared" si="668"/>
        <v>0.65404837013669825</v>
      </c>
      <c r="AA711" s="128">
        <f t="shared" si="669"/>
        <v>64153.183279742763</v>
      </c>
      <c r="AB711" s="540">
        <f>BV72</f>
        <v>1637</v>
      </c>
      <c r="AC711" s="224" t="s">
        <v>104</v>
      </c>
      <c r="AD711" s="120">
        <v>848</v>
      </c>
      <c r="AE711" s="128">
        <v>552</v>
      </c>
      <c r="AF711" s="128">
        <v>36769910</v>
      </c>
      <c r="AG711" s="129">
        <f>IFERROR(AE711/$AB$711,"-")</f>
        <v>0.337202199144777</v>
      </c>
      <c r="AH711" s="129">
        <f t="shared" si="670"/>
        <v>0.65094339622641506</v>
      </c>
      <c r="AI711" s="124">
        <f t="shared" si="671"/>
        <v>66612.155797101455</v>
      </c>
      <c r="AJ711" s="540">
        <f>BW72</f>
        <v>987</v>
      </c>
      <c r="AK711" s="224" t="s">
        <v>104</v>
      </c>
      <c r="AL711" s="120">
        <v>522</v>
      </c>
      <c r="AM711" s="128">
        <v>305</v>
      </c>
      <c r="AN711" s="128">
        <v>20265170</v>
      </c>
      <c r="AO711" s="129">
        <f>IFERROR(AM711/$AJ$711,"-")</f>
        <v>0.30901722391084091</v>
      </c>
      <c r="AP711" s="129">
        <f t="shared" si="672"/>
        <v>0.58429118773946365</v>
      </c>
      <c r="AQ711" s="124">
        <f t="shared" si="673"/>
        <v>66443.180327868846</v>
      </c>
      <c r="AR711" s="540">
        <f>BX72</f>
        <v>513</v>
      </c>
      <c r="AS711" s="224" t="s">
        <v>104</v>
      </c>
      <c r="AT711" s="120">
        <v>252</v>
      </c>
      <c r="AU711" s="128">
        <v>148</v>
      </c>
      <c r="AV711" s="128">
        <v>10609690</v>
      </c>
      <c r="AW711" s="129">
        <f>IFERROR(AU711/$AR$711,"-")</f>
        <v>0.28849902534113059</v>
      </c>
      <c r="AX711" s="129">
        <f t="shared" si="674"/>
        <v>0.58730158730158732</v>
      </c>
      <c r="AY711" s="128">
        <f t="shared" si="675"/>
        <v>71687.0945945946</v>
      </c>
      <c r="AZ711" s="540">
        <f>BY72</f>
        <v>241</v>
      </c>
      <c r="BA711" s="224" t="s">
        <v>104</v>
      </c>
      <c r="BB711" s="120">
        <v>92</v>
      </c>
      <c r="BC711" s="128">
        <v>55</v>
      </c>
      <c r="BD711" s="128">
        <v>10224270</v>
      </c>
      <c r="BE711" s="129">
        <f>IFERROR(BC711/$AZ$711,"-")</f>
        <v>0.22821576763485477</v>
      </c>
      <c r="BF711" s="129">
        <f t="shared" si="676"/>
        <v>0.59782608695652173</v>
      </c>
      <c r="BG711" s="155">
        <f t="shared" si="677"/>
        <v>185895.81818181818</v>
      </c>
      <c r="BH711" s="540">
        <f>BZ72</f>
        <v>5508</v>
      </c>
      <c r="BI711" s="224" t="s">
        <v>104</v>
      </c>
      <c r="BJ711" s="120">
        <f t="shared" si="678"/>
        <v>2679</v>
      </c>
      <c r="BK711" s="128">
        <f t="shared" ref="BK711:BK774" si="721">SUM(G711,O711,W711,AE711,AM711,AU711,BC711)</f>
        <v>1692</v>
      </c>
      <c r="BL711" s="128">
        <f t="shared" ref="BL711:BL774" si="722">SUM(H711,P711,X711,AF711,AN711,AV711,BD711)</f>
        <v>118207070</v>
      </c>
      <c r="BM711" s="129">
        <f>IFERROR(BK711/$BH$711,"-")</f>
        <v>0.30718954248366015</v>
      </c>
      <c r="BN711" s="129">
        <f t="shared" si="679"/>
        <v>0.63157894736842102</v>
      </c>
      <c r="BO711" s="128">
        <f t="shared" si="680"/>
        <v>69862.334515366427</v>
      </c>
      <c r="BP711" s="182"/>
    </row>
    <row r="712" spans="2:68" s="75" customFormat="1">
      <c r="B712" s="546"/>
      <c r="C712" s="549"/>
      <c r="D712" s="536"/>
      <c r="E712" s="225" t="s">
        <v>136</v>
      </c>
      <c r="F712" s="121">
        <v>3</v>
      </c>
      <c r="G712" s="130">
        <v>3</v>
      </c>
      <c r="H712" s="130">
        <v>205690</v>
      </c>
      <c r="I712" s="131">
        <f t="shared" ref="I712:I721" si="723">IFERROR(G712/$D$711,"-")</f>
        <v>0.75</v>
      </c>
      <c r="J712" s="131">
        <f t="shared" ref="J712:J775" si="724">IFERROR(G712/F712,"-")</f>
        <v>1</v>
      </c>
      <c r="K712" s="156">
        <f t="shared" ref="K712:K775" si="725">IFERROR(H712/G712,"-")</f>
        <v>68563.333333333328</v>
      </c>
      <c r="L712" s="536"/>
      <c r="M712" s="225" t="s">
        <v>136</v>
      </c>
      <c r="N712" s="121">
        <v>7</v>
      </c>
      <c r="O712" s="130">
        <v>4</v>
      </c>
      <c r="P712" s="130">
        <v>192630</v>
      </c>
      <c r="Q712" s="131">
        <f t="shared" ref="Q712:Q721" si="726">IFERROR(O712/$L$711,"-")</f>
        <v>0.16</v>
      </c>
      <c r="R712" s="131">
        <f t="shared" ref="R712:R775" si="727">IFERROR(O712/N712,"-")</f>
        <v>0.5714285714285714</v>
      </c>
      <c r="S712" s="125">
        <f t="shared" ref="S712:S775" si="728">IFERROR(P712/O712,"-")</f>
        <v>48157.5</v>
      </c>
      <c r="T712" s="536"/>
      <c r="U712" s="225" t="s">
        <v>136</v>
      </c>
      <c r="V712" s="121">
        <v>855</v>
      </c>
      <c r="W712" s="130">
        <v>562</v>
      </c>
      <c r="X712" s="130">
        <v>32329910</v>
      </c>
      <c r="Y712" s="131">
        <f t="shared" ref="Y712:Y721" si="729">IFERROR(W712/$T$711,"-")</f>
        <v>0.26749167063303186</v>
      </c>
      <c r="Z712" s="131">
        <f t="shared" ref="Z712:Z775" si="730">IFERROR(W712/V712,"-")</f>
        <v>0.65730994152046784</v>
      </c>
      <c r="AA712" s="130">
        <f t="shared" ref="AA712:AA775" si="731">IFERROR(X712/W712,"-")</f>
        <v>57526.530249110321</v>
      </c>
      <c r="AB712" s="536"/>
      <c r="AC712" s="225" t="s">
        <v>136</v>
      </c>
      <c r="AD712" s="121">
        <v>678</v>
      </c>
      <c r="AE712" s="130">
        <v>459</v>
      </c>
      <c r="AF712" s="130">
        <v>30773240</v>
      </c>
      <c r="AG712" s="131">
        <f t="shared" ref="AG712:AG721" si="732">IFERROR(AE712/$AB$711,"-")</f>
        <v>0.28039095907147221</v>
      </c>
      <c r="AH712" s="131">
        <f t="shared" ref="AH712:AH775" si="733">IFERROR(AE712/AD712,"-")</f>
        <v>0.67699115044247793</v>
      </c>
      <c r="AI712" s="125">
        <f t="shared" ref="AI712:AI775" si="734">IFERROR(AF712/AE712,"-")</f>
        <v>67044.095860566449</v>
      </c>
      <c r="AJ712" s="536"/>
      <c r="AK712" s="225" t="s">
        <v>136</v>
      </c>
      <c r="AL712" s="121">
        <v>369</v>
      </c>
      <c r="AM712" s="130">
        <v>218</v>
      </c>
      <c r="AN712" s="130">
        <v>14173730</v>
      </c>
      <c r="AO712" s="131">
        <f t="shared" ref="AO712:AO721" si="735">IFERROR(AM712/$AJ$711,"-")</f>
        <v>0.22087132725430597</v>
      </c>
      <c r="AP712" s="131">
        <f t="shared" ref="AP712:AP775" si="736">IFERROR(AM712/AL712,"-")</f>
        <v>0.59078590785907859</v>
      </c>
      <c r="AQ712" s="125">
        <f t="shared" ref="AQ712:AQ775" si="737">IFERROR(AN712/AM712,"-")</f>
        <v>65017.110091743118</v>
      </c>
      <c r="AR712" s="536"/>
      <c r="AS712" s="225" t="s">
        <v>136</v>
      </c>
      <c r="AT712" s="121">
        <v>152</v>
      </c>
      <c r="AU712" s="130">
        <v>82</v>
      </c>
      <c r="AV712" s="130">
        <v>5506800</v>
      </c>
      <c r="AW712" s="131">
        <f t="shared" ref="AW712:AW721" si="738">IFERROR(AU712/$AR$711,"-")</f>
        <v>0.15984405458089668</v>
      </c>
      <c r="AX712" s="131">
        <f t="shared" ref="AX712:AX775" si="739">IFERROR(AU712/AT712,"-")</f>
        <v>0.53947368421052633</v>
      </c>
      <c r="AY712" s="130">
        <f t="shared" ref="AY712:AY775" si="740">IFERROR(AV712/AU712,"-")</f>
        <v>67156.097560975613</v>
      </c>
      <c r="AZ712" s="536"/>
      <c r="BA712" s="225" t="s">
        <v>136</v>
      </c>
      <c r="BB712" s="121">
        <v>46</v>
      </c>
      <c r="BC712" s="130">
        <v>25</v>
      </c>
      <c r="BD712" s="130">
        <v>8416520</v>
      </c>
      <c r="BE712" s="131">
        <f t="shared" ref="BE712:BE721" si="741">IFERROR(BC712/$AZ$711,"-")</f>
        <v>0.1037344398340249</v>
      </c>
      <c r="BF712" s="131">
        <f t="shared" ref="BF712:BF775" si="742">IFERROR(BC712/BB712,"-")</f>
        <v>0.54347826086956519</v>
      </c>
      <c r="BG712" s="156">
        <f t="shared" ref="BG712:BG775" si="743">IFERROR(BD712/BC712,"-")</f>
        <v>336660.8</v>
      </c>
      <c r="BH712" s="536"/>
      <c r="BI712" s="225" t="s">
        <v>136</v>
      </c>
      <c r="BJ712" s="121">
        <f t="shared" ref="BJ712:BJ775" si="744">SUM(F712,N712,V712,AD712,AL712,AT712,BB712)</f>
        <v>2110</v>
      </c>
      <c r="BK712" s="130">
        <f t="shared" si="721"/>
        <v>1353</v>
      </c>
      <c r="BL712" s="130">
        <f t="shared" si="722"/>
        <v>91598520</v>
      </c>
      <c r="BM712" s="131">
        <f t="shared" ref="BM712:BM721" si="745">IFERROR(BK712/$BH$711,"-")</f>
        <v>0.24564270152505446</v>
      </c>
      <c r="BN712" s="131">
        <f t="shared" ref="BN712:BN775" si="746">IFERROR(BK712/BJ712,"-")</f>
        <v>0.64123222748815167</v>
      </c>
      <c r="BO712" s="130">
        <f t="shared" ref="BO712:BO775" si="747">IFERROR(BL712/BK712,"-")</f>
        <v>67700.310421286034</v>
      </c>
      <c r="BP712" s="182"/>
    </row>
    <row r="713" spans="2:68" s="75" customFormat="1">
      <c r="B713" s="546"/>
      <c r="C713" s="549"/>
      <c r="D713" s="536"/>
      <c r="E713" s="226" t="s">
        <v>103</v>
      </c>
      <c r="F713" s="121">
        <v>2</v>
      </c>
      <c r="G713" s="130">
        <v>2</v>
      </c>
      <c r="H713" s="130">
        <v>100110</v>
      </c>
      <c r="I713" s="131">
        <f t="shared" si="723"/>
        <v>0.5</v>
      </c>
      <c r="J713" s="131">
        <f t="shared" si="724"/>
        <v>1</v>
      </c>
      <c r="K713" s="156">
        <f t="shared" si="725"/>
        <v>50055</v>
      </c>
      <c r="L713" s="536"/>
      <c r="M713" s="226" t="s">
        <v>103</v>
      </c>
      <c r="N713" s="121">
        <v>12</v>
      </c>
      <c r="O713" s="130">
        <v>7</v>
      </c>
      <c r="P713" s="130">
        <v>291250</v>
      </c>
      <c r="Q713" s="131">
        <f t="shared" si="726"/>
        <v>0.28000000000000003</v>
      </c>
      <c r="R713" s="131">
        <f t="shared" si="727"/>
        <v>0.58333333333333337</v>
      </c>
      <c r="S713" s="125">
        <f t="shared" si="728"/>
        <v>41607.142857142855</v>
      </c>
      <c r="T713" s="536"/>
      <c r="U713" s="226" t="s">
        <v>103</v>
      </c>
      <c r="V713" s="121">
        <v>1151</v>
      </c>
      <c r="W713" s="130">
        <v>717</v>
      </c>
      <c r="X713" s="130">
        <v>43054530</v>
      </c>
      <c r="Y713" s="131">
        <f t="shared" si="729"/>
        <v>0.34126606377915281</v>
      </c>
      <c r="Z713" s="131">
        <f t="shared" si="730"/>
        <v>0.6229365768896612</v>
      </c>
      <c r="AA713" s="130">
        <f t="shared" si="731"/>
        <v>60048.158995815902</v>
      </c>
      <c r="AB713" s="536"/>
      <c r="AC713" s="226" t="s">
        <v>103</v>
      </c>
      <c r="AD713" s="121">
        <v>1034</v>
      </c>
      <c r="AE713" s="130">
        <v>646</v>
      </c>
      <c r="AF713" s="130">
        <v>41867120</v>
      </c>
      <c r="AG713" s="131">
        <f t="shared" si="732"/>
        <v>0.39462431276725718</v>
      </c>
      <c r="AH713" s="131">
        <f t="shared" si="733"/>
        <v>0.62475822050290131</v>
      </c>
      <c r="AI713" s="125">
        <f t="shared" si="734"/>
        <v>64809.783281733748</v>
      </c>
      <c r="AJ713" s="536"/>
      <c r="AK713" s="226" t="s">
        <v>103</v>
      </c>
      <c r="AL713" s="121">
        <v>655</v>
      </c>
      <c r="AM713" s="130">
        <v>387</v>
      </c>
      <c r="AN713" s="130">
        <v>26795240</v>
      </c>
      <c r="AO713" s="131">
        <f t="shared" si="735"/>
        <v>0.39209726443769</v>
      </c>
      <c r="AP713" s="131">
        <f t="shared" si="736"/>
        <v>0.59083969465648856</v>
      </c>
      <c r="AQ713" s="125">
        <f t="shared" si="737"/>
        <v>69238.346253229975</v>
      </c>
      <c r="AR713" s="536"/>
      <c r="AS713" s="226" t="s">
        <v>103</v>
      </c>
      <c r="AT713" s="121">
        <v>344</v>
      </c>
      <c r="AU713" s="130">
        <v>192</v>
      </c>
      <c r="AV713" s="130">
        <v>14238390</v>
      </c>
      <c r="AW713" s="131">
        <f t="shared" si="738"/>
        <v>0.3742690058479532</v>
      </c>
      <c r="AX713" s="131">
        <f t="shared" si="739"/>
        <v>0.55813953488372092</v>
      </c>
      <c r="AY713" s="130">
        <f t="shared" si="740"/>
        <v>74158.28125</v>
      </c>
      <c r="AZ713" s="536"/>
      <c r="BA713" s="226" t="s">
        <v>103</v>
      </c>
      <c r="BB713" s="121">
        <v>147</v>
      </c>
      <c r="BC713" s="130">
        <v>85</v>
      </c>
      <c r="BD713" s="130">
        <v>13787390</v>
      </c>
      <c r="BE713" s="131">
        <f t="shared" si="741"/>
        <v>0.35269709543568467</v>
      </c>
      <c r="BF713" s="131">
        <f t="shared" si="742"/>
        <v>0.57823129251700678</v>
      </c>
      <c r="BG713" s="156">
        <f t="shared" si="743"/>
        <v>162204.58823529413</v>
      </c>
      <c r="BH713" s="536"/>
      <c r="BI713" s="226" t="s">
        <v>103</v>
      </c>
      <c r="BJ713" s="121">
        <f t="shared" si="744"/>
        <v>3345</v>
      </c>
      <c r="BK713" s="130">
        <f t="shared" si="721"/>
        <v>2036</v>
      </c>
      <c r="BL713" s="130">
        <f t="shared" si="722"/>
        <v>140134030</v>
      </c>
      <c r="BM713" s="131">
        <f t="shared" si="745"/>
        <v>0.36964415395787947</v>
      </c>
      <c r="BN713" s="131">
        <f t="shared" si="746"/>
        <v>0.6086696562032885</v>
      </c>
      <c r="BO713" s="130">
        <f t="shared" si="747"/>
        <v>68828.109037328089</v>
      </c>
      <c r="BP713" s="182"/>
    </row>
    <row r="714" spans="2:68" s="75" customFormat="1">
      <c r="B714" s="546"/>
      <c r="C714" s="549"/>
      <c r="D714" s="536"/>
      <c r="E714" s="226" t="s">
        <v>106</v>
      </c>
      <c r="F714" s="121">
        <v>0</v>
      </c>
      <c r="G714" s="130">
        <v>0</v>
      </c>
      <c r="H714" s="130">
        <v>0</v>
      </c>
      <c r="I714" s="131">
        <f t="shared" si="723"/>
        <v>0</v>
      </c>
      <c r="J714" s="131" t="str">
        <f t="shared" si="724"/>
        <v>-</v>
      </c>
      <c r="K714" s="156" t="str">
        <f t="shared" si="725"/>
        <v>-</v>
      </c>
      <c r="L714" s="536"/>
      <c r="M714" s="226" t="s">
        <v>106</v>
      </c>
      <c r="N714" s="121">
        <v>7</v>
      </c>
      <c r="O714" s="130">
        <v>6</v>
      </c>
      <c r="P714" s="130">
        <v>279730</v>
      </c>
      <c r="Q714" s="131">
        <f t="shared" si="726"/>
        <v>0.24</v>
      </c>
      <c r="R714" s="131">
        <f t="shared" si="727"/>
        <v>0.8571428571428571</v>
      </c>
      <c r="S714" s="125">
        <f t="shared" si="728"/>
        <v>46621.666666666664</v>
      </c>
      <c r="T714" s="536"/>
      <c r="U714" s="226" t="s">
        <v>106</v>
      </c>
      <c r="V714" s="121">
        <v>354</v>
      </c>
      <c r="W714" s="130">
        <v>228</v>
      </c>
      <c r="X714" s="130">
        <v>13407400</v>
      </c>
      <c r="Y714" s="131">
        <f t="shared" si="729"/>
        <v>0.10851975249881009</v>
      </c>
      <c r="Z714" s="131">
        <f t="shared" si="730"/>
        <v>0.64406779661016944</v>
      </c>
      <c r="AA714" s="130">
        <f t="shared" si="731"/>
        <v>58804.385964912282</v>
      </c>
      <c r="AB714" s="536"/>
      <c r="AC714" s="226" t="s">
        <v>106</v>
      </c>
      <c r="AD714" s="121">
        <v>384</v>
      </c>
      <c r="AE714" s="130">
        <v>238</v>
      </c>
      <c r="AF714" s="130">
        <v>16290400</v>
      </c>
      <c r="AG714" s="131">
        <f t="shared" si="732"/>
        <v>0.14538790470372634</v>
      </c>
      <c r="AH714" s="131">
        <f t="shared" si="733"/>
        <v>0.61979166666666663</v>
      </c>
      <c r="AI714" s="125">
        <f t="shared" si="734"/>
        <v>68447.058823529413</v>
      </c>
      <c r="AJ714" s="536"/>
      <c r="AK714" s="226" t="s">
        <v>106</v>
      </c>
      <c r="AL714" s="121">
        <v>281</v>
      </c>
      <c r="AM714" s="130">
        <v>159</v>
      </c>
      <c r="AN714" s="130">
        <v>9946560</v>
      </c>
      <c r="AO714" s="131">
        <f t="shared" si="735"/>
        <v>0.16109422492401215</v>
      </c>
      <c r="AP714" s="131">
        <f t="shared" si="736"/>
        <v>0.5658362989323843</v>
      </c>
      <c r="AQ714" s="125">
        <f t="shared" si="737"/>
        <v>62556.981132075474</v>
      </c>
      <c r="AR714" s="536"/>
      <c r="AS714" s="226" t="s">
        <v>106</v>
      </c>
      <c r="AT714" s="121">
        <v>125</v>
      </c>
      <c r="AU714" s="130">
        <v>65</v>
      </c>
      <c r="AV714" s="130">
        <v>5057830</v>
      </c>
      <c r="AW714" s="131">
        <f t="shared" si="738"/>
        <v>0.12670565302144249</v>
      </c>
      <c r="AX714" s="131">
        <f t="shared" si="739"/>
        <v>0.52</v>
      </c>
      <c r="AY714" s="130">
        <f t="shared" si="740"/>
        <v>77812.769230769234</v>
      </c>
      <c r="AZ714" s="536"/>
      <c r="BA714" s="226" t="s">
        <v>106</v>
      </c>
      <c r="BB714" s="121">
        <v>49</v>
      </c>
      <c r="BC714" s="130">
        <v>30</v>
      </c>
      <c r="BD714" s="130">
        <v>2089300</v>
      </c>
      <c r="BE714" s="131">
        <f t="shared" si="741"/>
        <v>0.12448132780082988</v>
      </c>
      <c r="BF714" s="131">
        <f t="shared" si="742"/>
        <v>0.61224489795918369</v>
      </c>
      <c r="BG714" s="156">
        <f t="shared" si="743"/>
        <v>69643.333333333328</v>
      </c>
      <c r="BH714" s="536"/>
      <c r="BI714" s="226" t="s">
        <v>106</v>
      </c>
      <c r="BJ714" s="121">
        <f t="shared" si="744"/>
        <v>1200</v>
      </c>
      <c r="BK714" s="130">
        <f t="shared" si="721"/>
        <v>726</v>
      </c>
      <c r="BL714" s="130">
        <f t="shared" si="722"/>
        <v>47071220</v>
      </c>
      <c r="BM714" s="131">
        <f t="shared" si="745"/>
        <v>0.13180827886710239</v>
      </c>
      <c r="BN714" s="131">
        <f t="shared" si="746"/>
        <v>0.60499999999999998</v>
      </c>
      <c r="BO714" s="130">
        <f t="shared" si="747"/>
        <v>64836.391184573004</v>
      </c>
      <c r="BP714" s="182"/>
    </row>
    <row r="715" spans="2:68" s="75" customFormat="1">
      <c r="B715" s="546"/>
      <c r="C715" s="549"/>
      <c r="D715" s="536"/>
      <c r="E715" s="226" t="s">
        <v>119</v>
      </c>
      <c r="F715" s="121">
        <v>2</v>
      </c>
      <c r="G715" s="130">
        <v>2</v>
      </c>
      <c r="H715" s="130">
        <v>100110</v>
      </c>
      <c r="I715" s="131">
        <f t="shared" si="723"/>
        <v>0.5</v>
      </c>
      <c r="J715" s="131">
        <f t="shared" si="724"/>
        <v>1</v>
      </c>
      <c r="K715" s="156">
        <f t="shared" si="725"/>
        <v>50055</v>
      </c>
      <c r="L715" s="536"/>
      <c r="M715" s="226" t="s">
        <v>119</v>
      </c>
      <c r="N715" s="121">
        <v>6</v>
      </c>
      <c r="O715" s="130">
        <v>3</v>
      </c>
      <c r="P715" s="130">
        <v>95340</v>
      </c>
      <c r="Q715" s="131">
        <f t="shared" si="726"/>
        <v>0.12</v>
      </c>
      <c r="R715" s="131">
        <f t="shared" si="727"/>
        <v>0.5</v>
      </c>
      <c r="S715" s="125">
        <f t="shared" si="728"/>
        <v>31780</v>
      </c>
      <c r="T715" s="536"/>
      <c r="U715" s="226" t="s">
        <v>119</v>
      </c>
      <c r="V715" s="121">
        <v>390</v>
      </c>
      <c r="W715" s="130">
        <v>253</v>
      </c>
      <c r="X715" s="130">
        <v>17469440</v>
      </c>
      <c r="Y715" s="131">
        <f t="shared" si="729"/>
        <v>0.12041884816753927</v>
      </c>
      <c r="Z715" s="131">
        <f t="shared" si="730"/>
        <v>0.64871794871794874</v>
      </c>
      <c r="AA715" s="130">
        <f t="shared" si="731"/>
        <v>69049.169960474304</v>
      </c>
      <c r="AB715" s="536"/>
      <c r="AC715" s="226" t="s">
        <v>119</v>
      </c>
      <c r="AD715" s="121">
        <v>378</v>
      </c>
      <c r="AE715" s="130">
        <v>237</v>
      </c>
      <c r="AF715" s="130">
        <v>16411340</v>
      </c>
      <c r="AG715" s="131">
        <f t="shared" si="732"/>
        <v>0.14477703115455101</v>
      </c>
      <c r="AH715" s="131">
        <f t="shared" si="733"/>
        <v>0.62698412698412698</v>
      </c>
      <c r="AI715" s="125">
        <f t="shared" si="734"/>
        <v>69246.160337552748</v>
      </c>
      <c r="AJ715" s="536"/>
      <c r="AK715" s="226" t="s">
        <v>119</v>
      </c>
      <c r="AL715" s="121">
        <v>296</v>
      </c>
      <c r="AM715" s="130">
        <v>182</v>
      </c>
      <c r="AN715" s="130">
        <v>12876290</v>
      </c>
      <c r="AO715" s="131">
        <f t="shared" si="735"/>
        <v>0.18439716312056736</v>
      </c>
      <c r="AP715" s="131">
        <f t="shared" si="736"/>
        <v>0.61486486486486491</v>
      </c>
      <c r="AQ715" s="125">
        <f t="shared" si="737"/>
        <v>70748.846153846156</v>
      </c>
      <c r="AR715" s="536"/>
      <c r="AS715" s="226" t="s">
        <v>119</v>
      </c>
      <c r="AT715" s="121">
        <v>139</v>
      </c>
      <c r="AU715" s="130">
        <v>86</v>
      </c>
      <c r="AV715" s="130">
        <v>6814130</v>
      </c>
      <c r="AW715" s="131">
        <f t="shared" si="738"/>
        <v>0.16764132553606237</v>
      </c>
      <c r="AX715" s="131">
        <f t="shared" si="739"/>
        <v>0.61870503597122306</v>
      </c>
      <c r="AY715" s="130">
        <f t="shared" si="740"/>
        <v>79234.069767441862</v>
      </c>
      <c r="AZ715" s="536"/>
      <c r="BA715" s="226" t="s">
        <v>119</v>
      </c>
      <c r="BB715" s="121">
        <v>74</v>
      </c>
      <c r="BC715" s="130">
        <v>49</v>
      </c>
      <c r="BD715" s="130">
        <v>4006190</v>
      </c>
      <c r="BE715" s="131">
        <f t="shared" si="741"/>
        <v>0.2033195020746888</v>
      </c>
      <c r="BF715" s="131">
        <f t="shared" si="742"/>
        <v>0.66216216216216217</v>
      </c>
      <c r="BG715" s="156">
        <f t="shared" si="743"/>
        <v>81758.979591836731</v>
      </c>
      <c r="BH715" s="536"/>
      <c r="BI715" s="226" t="s">
        <v>119</v>
      </c>
      <c r="BJ715" s="121">
        <f t="shared" si="744"/>
        <v>1285</v>
      </c>
      <c r="BK715" s="130">
        <f t="shared" si="721"/>
        <v>812</v>
      </c>
      <c r="BL715" s="130">
        <f t="shared" si="722"/>
        <v>57772840</v>
      </c>
      <c r="BM715" s="131">
        <f t="shared" si="745"/>
        <v>0.14742193173565724</v>
      </c>
      <c r="BN715" s="131">
        <f t="shared" si="746"/>
        <v>0.63190661478599219</v>
      </c>
      <c r="BO715" s="130">
        <f t="shared" si="747"/>
        <v>71148.817733990145</v>
      </c>
      <c r="BP715" s="182"/>
    </row>
    <row r="716" spans="2:68" s="75" customFormat="1">
      <c r="B716" s="546"/>
      <c r="C716" s="549"/>
      <c r="D716" s="536"/>
      <c r="E716" s="226" t="s">
        <v>120</v>
      </c>
      <c r="F716" s="121">
        <v>0</v>
      </c>
      <c r="G716" s="130">
        <v>0</v>
      </c>
      <c r="H716" s="130">
        <v>0</v>
      </c>
      <c r="I716" s="131">
        <f t="shared" si="723"/>
        <v>0</v>
      </c>
      <c r="J716" s="131" t="str">
        <f t="shared" si="724"/>
        <v>-</v>
      </c>
      <c r="K716" s="156" t="str">
        <f t="shared" si="725"/>
        <v>-</v>
      </c>
      <c r="L716" s="536"/>
      <c r="M716" s="226" t="s">
        <v>120</v>
      </c>
      <c r="N716" s="121">
        <v>3</v>
      </c>
      <c r="O716" s="130">
        <v>1</v>
      </c>
      <c r="P716" s="130">
        <v>38950</v>
      </c>
      <c r="Q716" s="131">
        <f t="shared" si="726"/>
        <v>0.04</v>
      </c>
      <c r="R716" s="131">
        <f t="shared" si="727"/>
        <v>0.33333333333333331</v>
      </c>
      <c r="S716" s="125">
        <f t="shared" si="728"/>
        <v>38950</v>
      </c>
      <c r="T716" s="536"/>
      <c r="U716" s="226" t="s">
        <v>120</v>
      </c>
      <c r="V716" s="121">
        <v>111</v>
      </c>
      <c r="W716" s="130">
        <v>74</v>
      </c>
      <c r="X716" s="130">
        <v>3910620</v>
      </c>
      <c r="Y716" s="131">
        <f t="shared" si="729"/>
        <v>3.5221323179438366E-2</v>
      </c>
      <c r="Z716" s="131">
        <f t="shared" si="730"/>
        <v>0.66666666666666663</v>
      </c>
      <c r="AA716" s="130">
        <f t="shared" si="731"/>
        <v>52846.216216216213</v>
      </c>
      <c r="AB716" s="536"/>
      <c r="AC716" s="226" t="s">
        <v>120</v>
      </c>
      <c r="AD716" s="121">
        <v>121</v>
      </c>
      <c r="AE716" s="130">
        <v>77</v>
      </c>
      <c r="AF716" s="130">
        <v>4802220</v>
      </c>
      <c r="AG716" s="131">
        <f t="shared" si="732"/>
        <v>4.7037263286499695E-2</v>
      </c>
      <c r="AH716" s="131">
        <f t="shared" si="733"/>
        <v>0.63636363636363635</v>
      </c>
      <c r="AI716" s="125">
        <f t="shared" si="734"/>
        <v>62366.493506493505</v>
      </c>
      <c r="AJ716" s="536"/>
      <c r="AK716" s="226" t="s">
        <v>120</v>
      </c>
      <c r="AL716" s="121">
        <v>66</v>
      </c>
      <c r="AM716" s="130">
        <v>47</v>
      </c>
      <c r="AN716" s="130">
        <v>3803180</v>
      </c>
      <c r="AO716" s="131">
        <f t="shared" si="735"/>
        <v>4.7619047619047616E-2</v>
      </c>
      <c r="AP716" s="131">
        <f t="shared" si="736"/>
        <v>0.71212121212121215</v>
      </c>
      <c r="AQ716" s="125">
        <f t="shared" si="737"/>
        <v>80918.723404255317</v>
      </c>
      <c r="AR716" s="536"/>
      <c r="AS716" s="226" t="s">
        <v>120</v>
      </c>
      <c r="AT716" s="121">
        <v>32</v>
      </c>
      <c r="AU716" s="130">
        <v>15</v>
      </c>
      <c r="AV716" s="130">
        <v>1428290</v>
      </c>
      <c r="AW716" s="131">
        <f t="shared" si="738"/>
        <v>2.9239766081871343E-2</v>
      </c>
      <c r="AX716" s="131">
        <f t="shared" si="739"/>
        <v>0.46875</v>
      </c>
      <c r="AY716" s="130">
        <f t="shared" si="740"/>
        <v>95219.333333333328</v>
      </c>
      <c r="AZ716" s="536"/>
      <c r="BA716" s="226" t="s">
        <v>120</v>
      </c>
      <c r="BB716" s="121">
        <v>10</v>
      </c>
      <c r="BC716" s="130">
        <v>6</v>
      </c>
      <c r="BD716" s="130">
        <v>422080</v>
      </c>
      <c r="BE716" s="131">
        <f t="shared" si="741"/>
        <v>2.4896265560165973E-2</v>
      </c>
      <c r="BF716" s="131">
        <f t="shared" si="742"/>
        <v>0.6</v>
      </c>
      <c r="BG716" s="156">
        <f t="shared" si="743"/>
        <v>70346.666666666672</v>
      </c>
      <c r="BH716" s="536"/>
      <c r="BI716" s="226" t="s">
        <v>120</v>
      </c>
      <c r="BJ716" s="121">
        <f t="shared" si="744"/>
        <v>343</v>
      </c>
      <c r="BK716" s="130">
        <f t="shared" si="721"/>
        <v>220</v>
      </c>
      <c r="BL716" s="130">
        <f t="shared" si="722"/>
        <v>14405340</v>
      </c>
      <c r="BM716" s="131">
        <f t="shared" si="745"/>
        <v>3.9941902687000728E-2</v>
      </c>
      <c r="BN716" s="131">
        <f t="shared" si="746"/>
        <v>0.64139941690962099</v>
      </c>
      <c r="BO716" s="130">
        <f t="shared" si="747"/>
        <v>65478.818181818184</v>
      </c>
      <c r="BP716" s="182"/>
    </row>
    <row r="717" spans="2:68" s="75" customFormat="1">
      <c r="B717" s="546"/>
      <c r="C717" s="549"/>
      <c r="D717" s="536"/>
      <c r="E717" s="226" t="s">
        <v>121</v>
      </c>
      <c r="F717" s="121">
        <v>2</v>
      </c>
      <c r="G717" s="130">
        <v>2</v>
      </c>
      <c r="H717" s="130">
        <v>100110</v>
      </c>
      <c r="I717" s="131">
        <f t="shared" si="723"/>
        <v>0.5</v>
      </c>
      <c r="J717" s="131">
        <f t="shared" si="724"/>
        <v>1</v>
      </c>
      <c r="K717" s="156">
        <f t="shared" si="725"/>
        <v>50055</v>
      </c>
      <c r="L717" s="536"/>
      <c r="M717" s="226" t="s">
        <v>121</v>
      </c>
      <c r="N717" s="121">
        <v>5</v>
      </c>
      <c r="O717" s="130">
        <v>1</v>
      </c>
      <c r="P717" s="130">
        <v>38950</v>
      </c>
      <c r="Q717" s="131">
        <f t="shared" si="726"/>
        <v>0.04</v>
      </c>
      <c r="R717" s="131">
        <f t="shared" si="727"/>
        <v>0.2</v>
      </c>
      <c r="S717" s="125">
        <f t="shared" si="728"/>
        <v>38950</v>
      </c>
      <c r="T717" s="536"/>
      <c r="U717" s="226" t="s">
        <v>121</v>
      </c>
      <c r="V717" s="121">
        <v>88</v>
      </c>
      <c r="W717" s="130">
        <v>48</v>
      </c>
      <c r="X717" s="130">
        <v>2076380</v>
      </c>
      <c r="Y717" s="131">
        <f t="shared" si="729"/>
        <v>2.2846263683960019E-2</v>
      </c>
      <c r="Z717" s="131">
        <f t="shared" si="730"/>
        <v>0.54545454545454541</v>
      </c>
      <c r="AA717" s="130">
        <f t="shared" si="731"/>
        <v>43257.916666666664</v>
      </c>
      <c r="AB717" s="536"/>
      <c r="AC717" s="226" t="s">
        <v>121</v>
      </c>
      <c r="AD717" s="121">
        <v>118</v>
      </c>
      <c r="AE717" s="130">
        <v>72</v>
      </c>
      <c r="AF717" s="130">
        <v>4395190</v>
      </c>
      <c r="AG717" s="131">
        <f t="shared" si="732"/>
        <v>4.3982895540623089E-2</v>
      </c>
      <c r="AH717" s="131">
        <f t="shared" si="733"/>
        <v>0.61016949152542377</v>
      </c>
      <c r="AI717" s="125">
        <f t="shared" si="734"/>
        <v>61044.305555555555</v>
      </c>
      <c r="AJ717" s="536"/>
      <c r="AK717" s="226" t="s">
        <v>121</v>
      </c>
      <c r="AL717" s="121">
        <v>85</v>
      </c>
      <c r="AM717" s="130">
        <v>44</v>
      </c>
      <c r="AN717" s="130">
        <v>2949390</v>
      </c>
      <c r="AO717" s="131">
        <f t="shared" si="735"/>
        <v>4.4579533941236066E-2</v>
      </c>
      <c r="AP717" s="131">
        <f t="shared" si="736"/>
        <v>0.51764705882352946</v>
      </c>
      <c r="AQ717" s="125">
        <f t="shared" si="737"/>
        <v>67031.590909090912</v>
      </c>
      <c r="AR717" s="536"/>
      <c r="AS717" s="226" t="s">
        <v>121</v>
      </c>
      <c r="AT717" s="121">
        <v>58</v>
      </c>
      <c r="AU717" s="130">
        <v>27</v>
      </c>
      <c r="AV717" s="130">
        <v>1482030</v>
      </c>
      <c r="AW717" s="131">
        <f t="shared" si="738"/>
        <v>5.2631578947368418E-2</v>
      </c>
      <c r="AX717" s="131">
        <f t="shared" si="739"/>
        <v>0.46551724137931033</v>
      </c>
      <c r="AY717" s="130">
        <f t="shared" si="740"/>
        <v>54890</v>
      </c>
      <c r="AZ717" s="536"/>
      <c r="BA717" s="226" t="s">
        <v>121</v>
      </c>
      <c r="BB717" s="121">
        <v>26</v>
      </c>
      <c r="BC717" s="130">
        <v>17</v>
      </c>
      <c r="BD717" s="130">
        <v>1342550</v>
      </c>
      <c r="BE717" s="131">
        <f t="shared" si="741"/>
        <v>7.0539419087136929E-2</v>
      </c>
      <c r="BF717" s="131">
        <f t="shared" si="742"/>
        <v>0.65384615384615385</v>
      </c>
      <c r="BG717" s="156">
        <f t="shared" si="743"/>
        <v>78973.529411764699</v>
      </c>
      <c r="BH717" s="536"/>
      <c r="BI717" s="226" t="s">
        <v>121</v>
      </c>
      <c r="BJ717" s="121">
        <f t="shared" si="744"/>
        <v>382</v>
      </c>
      <c r="BK717" s="130">
        <f t="shared" si="721"/>
        <v>211</v>
      </c>
      <c r="BL717" s="130">
        <f t="shared" si="722"/>
        <v>12384600</v>
      </c>
      <c r="BM717" s="131">
        <f t="shared" si="745"/>
        <v>3.8307915758896152E-2</v>
      </c>
      <c r="BN717" s="131">
        <f t="shared" si="746"/>
        <v>0.55235602094240843</v>
      </c>
      <c r="BO717" s="130">
        <f t="shared" si="747"/>
        <v>58694.78672985782</v>
      </c>
      <c r="BP717" s="182"/>
    </row>
    <row r="718" spans="2:68" s="75" customFormat="1">
      <c r="B718" s="546"/>
      <c r="C718" s="549"/>
      <c r="D718" s="536"/>
      <c r="E718" s="226" t="s">
        <v>122</v>
      </c>
      <c r="F718" s="121">
        <v>1</v>
      </c>
      <c r="G718" s="130">
        <v>1</v>
      </c>
      <c r="H718" s="130">
        <v>108840</v>
      </c>
      <c r="I718" s="131">
        <f t="shared" si="723"/>
        <v>0.25</v>
      </c>
      <c r="J718" s="131">
        <f t="shared" si="724"/>
        <v>1</v>
      </c>
      <c r="K718" s="156">
        <f t="shared" si="725"/>
        <v>108840</v>
      </c>
      <c r="L718" s="536"/>
      <c r="M718" s="226" t="s">
        <v>122</v>
      </c>
      <c r="N718" s="121">
        <v>1</v>
      </c>
      <c r="O718" s="130">
        <v>1</v>
      </c>
      <c r="P718" s="130">
        <v>20400</v>
      </c>
      <c r="Q718" s="131">
        <f t="shared" si="726"/>
        <v>0.04</v>
      </c>
      <c r="R718" s="131">
        <f t="shared" si="727"/>
        <v>1</v>
      </c>
      <c r="S718" s="125">
        <f t="shared" si="728"/>
        <v>20400</v>
      </c>
      <c r="T718" s="536"/>
      <c r="U718" s="226" t="s">
        <v>122</v>
      </c>
      <c r="V718" s="121">
        <v>133</v>
      </c>
      <c r="W718" s="130">
        <v>89</v>
      </c>
      <c r="X718" s="130">
        <v>5626520</v>
      </c>
      <c r="Y718" s="131">
        <f t="shared" si="729"/>
        <v>4.2360780580675869E-2</v>
      </c>
      <c r="Z718" s="131">
        <f t="shared" si="730"/>
        <v>0.66917293233082709</v>
      </c>
      <c r="AA718" s="130">
        <f t="shared" si="731"/>
        <v>63219.325842696628</v>
      </c>
      <c r="AB718" s="536"/>
      <c r="AC718" s="226" t="s">
        <v>122</v>
      </c>
      <c r="AD718" s="121">
        <v>86</v>
      </c>
      <c r="AE718" s="130">
        <v>56</v>
      </c>
      <c r="AF718" s="130">
        <v>4224700</v>
      </c>
      <c r="AG718" s="131">
        <f t="shared" si="732"/>
        <v>3.4208918753817957E-2</v>
      </c>
      <c r="AH718" s="131">
        <f t="shared" si="733"/>
        <v>0.65116279069767447</v>
      </c>
      <c r="AI718" s="125">
        <f t="shared" si="734"/>
        <v>75441.071428571435</v>
      </c>
      <c r="AJ718" s="536"/>
      <c r="AK718" s="226" t="s">
        <v>122</v>
      </c>
      <c r="AL718" s="121">
        <v>78</v>
      </c>
      <c r="AM718" s="130">
        <v>42</v>
      </c>
      <c r="AN718" s="130">
        <v>3475620</v>
      </c>
      <c r="AO718" s="131">
        <f t="shared" si="735"/>
        <v>4.2553191489361701E-2</v>
      </c>
      <c r="AP718" s="131">
        <f t="shared" si="736"/>
        <v>0.53846153846153844</v>
      </c>
      <c r="AQ718" s="125">
        <f t="shared" si="737"/>
        <v>82752.857142857145</v>
      </c>
      <c r="AR718" s="536"/>
      <c r="AS718" s="226" t="s">
        <v>122</v>
      </c>
      <c r="AT718" s="121">
        <v>41</v>
      </c>
      <c r="AU718" s="130">
        <v>26</v>
      </c>
      <c r="AV718" s="130">
        <v>2202740</v>
      </c>
      <c r="AW718" s="131">
        <f t="shared" si="738"/>
        <v>5.0682261208576995E-2</v>
      </c>
      <c r="AX718" s="131">
        <f t="shared" si="739"/>
        <v>0.63414634146341464</v>
      </c>
      <c r="AY718" s="130">
        <f t="shared" si="740"/>
        <v>84720.769230769234</v>
      </c>
      <c r="AZ718" s="536"/>
      <c r="BA718" s="226" t="s">
        <v>122</v>
      </c>
      <c r="BB718" s="121">
        <v>17</v>
      </c>
      <c r="BC718" s="130">
        <v>14</v>
      </c>
      <c r="BD718" s="130">
        <v>964540</v>
      </c>
      <c r="BE718" s="131">
        <f t="shared" si="741"/>
        <v>5.8091286307053944E-2</v>
      </c>
      <c r="BF718" s="131">
        <f t="shared" si="742"/>
        <v>0.82352941176470584</v>
      </c>
      <c r="BG718" s="156">
        <f t="shared" si="743"/>
        <v>68895.71428571429</v>
      </c>
      <c r="BH718" s="536"/>
      <c r="BI718" s="226" t="s">
        <v>122</v>
      </c>
      <c r="BJ718" s="121">
        <f t="shared" si="744"/>
        <v>357</v>
      </c>
      <c r="BK718" s="130">
        <f t="shared" si="721"/>
        <v>229</v>
      </c>
      <c r="BL718" s="130">
        <f t="shared" si="722"/>
        <v>16623360</v>
      </c>
      <c r="BM718" s="131">
        <f t="shared" si="745"/>
        <v>4.1575889615105305E-2</v>
      </c>
      <c r="BN718" s="131">
        <f t="shared" si="746"/>
        <v>0.64145658263305327</v>
      </c>
      <c r="BO718" s="130">
        <f t="shared" si="747"/>
        <v>72591.091703056765</v>
      </c>
      <c r="BP718" s="182"/>
    </row>
    <row r="719" spans="2:68" s="75" customFormat="1">
      <c r="B719" s="546"/>
      <c r="C719" s="549"/>
      <c r="D719" s="536"/>
      <c r="E719" s="226" t="s">
        <v>123</v>
      </c>
      <c r="F719" s="121">
        <v>2</v>
      </c>
      <c r="G719" s="130">
        <v>2</v>
      </c>
      <c r="H719" s="130">
        <v>96850</v>
      </c>
      <c r="I719" s="131">
        <f t="shared" si="723"/>
        <v>0.5</v>
      </c>
      <c r="J719" s="131">
        <f t="shared" si="724"/>
        <v>1</v>
      </c>
      <c r="K719" s="156">
        <f t="shared" si="725"/>
        <v>48425</v>
      </c>
      <c r="L719" s="536"/>
      <c r="M719" s="226" t="s">
        <v>123</v>
      </c>
      <c r="N719" s="121">
        <v>13</v>
      </c>
      <c r="O719" s="130">
        <v>8</v>
      </c>
      <c r="P719" s="130">
        <v>281910</v>
      </c>
      <c r="Q719" s="131">
        <f t="shared" si="726"/>
        <v>0.32</v>
      </c>
      <c r="R719" s="131">
        <f t="shared" si="727"/>
        <v>0.61538461538461542</v>
      </c>
      <c r="S719" s="125">
        <f t="shared" si="728"/>
        <v>35238.75</v>
      </c>
      <c r="T719" s="536"/>
      <c r="U719" s="226" t="s">
        <v>123</v>
      </c>
      <c r="V719" s="121">
        <v>878</v>
      </c>
      <c r="W719" s="130">
        <v>585</v>
      </c>
      <c r="X719" s="130">
        <v>34438860</v>
      </c>
      <c r="Y719" s="131">
        <f t="shared" si="729"/>
        <v>0.27843883864826274</v>
      </c>
      <c r="Z719" s="131">
        <f t="shared" si="730"/>
        <v>0.66628701594533024</v>
      </c>
      <c r="AA719" s="130">
        <f t="shared" si="731"/>
        <v>58869.846153846156</v>
      </c>
      <c r="AB719" s="536"/>
      <c r="AC719" s="226" t="s">
        <v>123</v>
      </c>
      <c r="AD719" s="121">
        <v>724</v>
      </c>
      <c r="AE719" s="130">
        <v>486</v>
      </c>
      <c r="AF719" s="130">
        <v>31672670</v>
      </c>
      <c r="AG719" s="131">
        <f t="shared" si="732"/>
        <v>0.29688454489920585</v>
      </c>
      <c r="AH719" s="131">
        <f t="shared" si="733"/>
        <v>0.67127071823204421</v>
      </c>
      <c r="AI719" s="125">
        <f t="shared" si="734"/>
        <v>65170.102880658436</v>
      </c>
      <c r="AJ719" s="536"/>
      <c r="AK719" s="226" t="s">
        <v>123</v>
      </c>
      <c r="AL719" s="121">
        <v>390</v>
      </c>
      <c r="AM719" s="130">
        <v>231</v>
      </c>
      <c r="AN719" s="130">
        <v>15515020</v>
      </c>
      <c r="AO719" s="131">
        <f t="shared" si="735"/>
        <v>0.23404255319148937</v>
      </c>
      <c r="AP719" s="131">
        <f t="shared" si="736"/>
        <v>0.59230769230769231</v>
      </c>
      <c r="AQ719" s="125">
        <f t="shared" si="737"/>
        <v>67164.588744588749</v>
      </c>
      <c r="AR719" s="536"/>
      <c r="AS719" s="226" t="s">
        <v>123</v>
      </c>
      <c r="AT719" s="121">
        <v>164</v>
      </c>
      <c r="AU719" s="130">
        <v>87</v>
      </c>
      <c r="AV719" s="130">
        <v>5582850</v>
      </c>
      <c r="AW719" s="131">
        <f t="shared" si="738"/>
        <v>0.16959064327485379</v>
      </c>
      <c r="AX719" s="131">
        <f t="shared" si="739"/>
        <v>0.53048780487804881</v>
      </c>
      <c r="AY719" s="130">
        <f t="shared" si="740"/>
        <v>64170.689655172413</v>
      </c>
      <c r="AZ719" s="536"/>
      <c r="BA719" s="226" t="s">
        <v>123</v>
      </c>
      <c r="BB719" s="121">
        <v>51</v>
      </c>
      <c r="BC719" s="130">
        <v>30</v>
      </c>
      <c r="BD719" s="130">
        <v>9334760</v>
      </c>
      <c r="BE719" s="131">
        <f t="shared" si="741"/>
        <v>0.12448132780082988</v>
      </c>
      <c r="BF719" s="131">
        <f t="shared" si="742"/>
        <v>0.58823529411764708</v>
      </c>
      <c r="BG719" s="156">
        <f t="shared" si="743"/>
        <v>311158.66666666669</v>
      </c>
      <c r="BH719" s="536"/>
      <c r="BI719" s="226" t="s">
        <v>123</v>
      </c>
      <c r="BJ719" s="121">
        <f t="shared" si="744"/>
        <v>2222</v>
      </c>
      <c r="BK719" s="130">
        <f t="shared" si="721"/>
        <v>1429</v>
      </c>
      <c r="BL719" s="130">
        <f t="shared" si="722"/>
        <v>96922920</v>
      </c>
      <c r="BM719" s="131">
        <f t="shared" si="745"/>
        <v>0.25944081336238201</v>
      </c>
      <c r="BN719" s="131">
        <f t="shared" si="746"/>
        <v>0.64311431143114306</v>
      </c>
      <c r="BO719" s="130">
        <f t="shared" si="747"/>
        <v>67825.696291112661</v>
      </c>
      <c r="BP719" s="182"/>
    </row>
    <row r="720" spans="2:68" s="75" customFormat="1">
      <c r="B720" s="546"/>
      <c r="C720" s="549"/>
      <c r="D720" s="536"/>
      <c r="E720" s="226" t="s">
        <v>124</v>
      </c>
      <c r="F720" s="121">
        <v>1</v>
      </c>
      <c r="G720" s="130">
        <v>1</v>
      </c>
      <c r="H720" s="130">
        <v>23530</v>
      </c>
      <c r="I720" s="131">
        <f t="shared" si="723"/>
        <v>0.25</v>
      </c>
      <c r="J720" s="131">
        <f t="shared" si="724"/>
        <v>1</v>
      </c>
      <c r="K720" s="156">
        <f t="shared" si="725"/>
        <v>23530</v>
      </c>
      <c r="L720" s="536"/>
      <c r="M720" s="226" t="s">
        <v>124</v>
      </c>
      <c r="N720" s="121">
        <v>3</v>
      </c>
      <c r="O720" s="130">
        <v>2</v>
      </c>
      <c r="P720" s="130">
        <v>46690</v>
      </c>
      <c r="Q720" s="131">
        <f t="shared" si="726"/>
        <v>0.08</v>
      </c>
      <c r="R720" s="131">
        <f t="shared" si="727"/>
        <v>0.66666666666666663</v>
      </c>
      <c r="S720" s="125">
        <f t="shared" si="728"/>
        <v>23345</v>
      </c>
      <c r="T720" s="536"/>
      <c r="U720" s="226" t="s">
        <v>124</v>
      </c>
      <c r="V720" s="121">
        <v>122</v>
      </c>
      <c r="W720" s="130">
        <v>86</v>
      </c>
      <c r="X720" s="130">
        <v>5525430</v>
      </c>
      <c r="Y720" s="131">
        <f t="shared" si="729"/>
        <v>4.0932889100428367E-2</v>
      </c>
      <c r="Z720" s="131">
        <f t="shared" si="730"/>
        <v>0.70491803278688525</v>
      </c>
      <c r="AA720" s="130">
        <f t="shared" si="731"/>
        <v>64249.186046511626</v>
      </c>
      <c r="AB720" s="536"/>
      <c r="AC720" s="226" t="s">
        <v>124</v>
      </c>
      <c r="AD720" s="121">
        <v>133</v>
      </c>
      <c r="AE720" s="130">
        <v>91</v>
      </c>
      <c r="AF720" s="130">
        <v>5852760</v>
      </c>
      <c r="AG720" s="131">
        <f t="shared" si="732"/>
        <v>5.5589492974954184E-2</v>
      </c>
      <c r="AH720" s="131">
        <f t="shared" si="733"/>
        <v>0.68421052631578949</v>
      </c>
      <c r="AI720" s="125">
        <f t="shared" si="734"/>
        <v>64316.043956043955</v>
      </c>
      <c r="AJ720" s="536"/>
      <c r="AK720" s="226" t="s">
        <v>124</v>
      </c>
      <c r="AL720" s="121">
        <v>101</v>
      </c>
      <c r="AM720" s="130">
        <v>54</v>
      </c>
      <c r="AN720" s="130">
        <v>4424810</v>
      </c>
      <c r="AO720" s="131">
        <f t="shared" si="735"/>
        <v>5.4711246200607903E-2</v>
      </c>
      <c r="AP720" s="131">
        <f t="shared" si="736"/>
        <v>0.53465346534653468</v>
      </c>
      <c r="AQ720" s="125">
        <f t="shared" si="737"/>
        <v>81940.925925925927</v>
      </c>
      <c r="AR720" s="536"/>
      <c r="AS720" s="226" t="s">
        <v>124</v>
      </c>
      <c r="AT720" s="121">
        <v>79</v>
      </c>
      <c r="AU720" s="130">
        <v>46</v>
      </c>
      <c r="AV720" s="130">
        <v>3465510</v>
      </c>
      <c r="AW720" s="131">
        <f t="shared" si="738"/>
        <v>8.9668615984405453E-2</v>
      </c>
      <c r="AX720" s="131">
        <f t="shared" si="739"/>
        <v>0.58227848101265822</v>
      </c>
      <c r="AY720" s="130">
        <f t="shared" si="740"/>
        <v>75337.173913043473</v>
      </c>
      <c r="AZ720" s="536"/>
      <c r="BA720" s="226" t="s">
        <v>124</v>
      </c>
      <c r="BB720" s="121">
        <v>54</v>
      </c>
      <c r="BC720" s="130">
        <v>37</v>
      </c>
      <c r="BD720" s="130">
        <v>9434990</v>
      </c>
      <c r="BE720" s="131">
        <f t="shared" si="741"/>
        <v>0.15352697095435686</v>
      </c>
      <c r="BF720" s="131">
        <f t="shared" si="742"/>
        <v>0.68518518518518523</v>
      </c>
      <c r="BG720" s="156">
        <f t="shared" si="743"/>
        <v>254999.72972972973</v>
      </c>
      <c r="BH720" s="536"/>
      <c r="BI720" s="226" t="s">
        <v>124</v>
      </c>
      <c r="BJ720" s="121">
        <f t="shared" si="744"/>
        <v>493</v>
      </c>
      <c r="BK720" s="130">
        <f t="shared" si="721"/>
        <v>317</v>
      </c>
      <c r="BL720" s="130">
        <f t="shared" si="722"/>
        <v>28773720</v>
      </c>
      <c r="BM720" s="131">
        <f t="shared" si="745"/>
        <v>5.7552650689905595E-2</v>
      </c>
      <c r="BN720" s="131">
        <f t="shared" si="746"/>
        <v>0.64300202839756593</v>
      </c>
      <c r="BO720" s="130">
        <f t="shared" si="747"/>
        <v>90768.832807570972</v>
      </c>
      <c r="BP720" s="182"/>
    </row>
    <row r="721" spans="2:68" s="75" customFormat="1">
      <c r="B721" s="546"/>
      <c r="C721" s="549"/>
      <c r="D721" s="536"/>
      <c r="E721" s="223" t="s">
        <v>117</v>
      </c>
      <c r="F721" s="121">
        <v>0</v>
      </c>
      <c r="G721" s="130">
        <v>0</v>
      </c>
      <c r="H721" s="130">
        <v>0</v>
      </c>
      <c r="I721" s="131">
        <f t="shared" si="723"/>
        <v>0</v>
      </c>
      <c r="J721" s="131" t="str">
        <f t="shared" si="724"/>
        <v>-</v>
      </c>
      <c r="K721" s="156" t="str">
        <f t="shared" si="725"/>
        <v>-</v>
      </c>
      <c r="L721" s="536"/>
      <c r="M721" s="227" t="s">
        <v>117</v>
      </c>
      <c r="N721" s="121">
        <v>1</v>
      </c>
      <c r="O721" s="130">
        <v>1</v>
      </c>
      <c r="P721" s="130">
        <v>121300</v>
      </c>
      <c r="Q721" s="131">
        <f t="shared" si="726"/>
        <v>0.04</v>
      </c>
      <c r="R721" s="131">
        <f t="shared" si="727"/>
        <v>1</v>
      </c>
      <c r="S721" s="125">
        <f t="shared" si="728"/>
        <v>121300</v>
      </c>
      <c r="T721" s="536"/>
      <c r="U721" s="227" t="s">
        <v>117</v>
      </c>
      <c r="V721" s="121">
        <v>222</v>
      </c>
      <c r="W721" s="130">
        <v>127</v>
      </c>
      <c r="X721" s="130">
        <v>6419560</v>
      </c>
      <c r="Y721" s="131">
        <f t="shared" si="729"/>
        <v>6.0447405997144217E-2</v>
      </c>
      <c r="Z721" s="131">
        <f t="shared" si="730"/>
        <v>0.57207207207207211</v>
      </c>
      <c r="AA721" s="130">
        <f t="shared" si="731"/>
        <v>50547.716535433072</v>
      </c>
      <c r="AB721" s="536"/>
      <c r="AC721" s="227" t="s">
        <v>117</v>
      </c>
      <c r="AD721" s="121">
        <v>125</v>
      </c>
      <c r="AE721" s="130">
        <v>79</v>
      </c>
      <c r="AF721" s="130">
        <v>4130970</v>
      </c>
      <c r="AG721" s="131">
        <f t="shared" si="732"/>
        <v>4.8259010384850337E-2</v>
      </c>
      <c r="AH721" s="131">
        <f t="shared" si="733"/>
        <v>0.63200000000000001</v>
      </c>
      <c r="AI721" s="125">
        <f t="shared" si="734"/>
        <v>52290.759493670885</v>
      </c>
      <c r="AJ721" s="536"/>
      <c r="AK721" s="227" t="s">
        <v>117</v>
      </c>
      <c r="AL721" s="121">
        <v>53</v>
      </c>
      <c r="AM721" s="130">
        <v>28</v>
      </c>
      <c r="AN721" s="130">
        <v>2055770</v>
      </c>
      <c r="AO721" s="131">
        <f t="shared" si="735"/>
        <v>2.8368794326241134E-2</v>
      </c>
      <c r="AP721" s="131">
        <f t="shared" si="736"/>
        <v>0.52830188679245282</v>
      </c>
      <c r="AQ721" s="125">
        <f t="shared" si="737"/>
        <v>73420.357142857145</v>
      </c>
      <c r="AR721" s="536"/>
      <c r="AS721" s="227" t="s">
        <v>117</v>
      </c>
      <c r="AT721" s="121">
        <v>31</v>
      </c>
      <c r="AU721" s="130">
        <v>17</v>
      </c>
      <c r="AV721" s="130">
        <v>1481070</v>
      </c>
      <c r="AW721" s="131">
        <f t="shared" si="738"/>
        <v>3.3138401559454189E-2</v>
      </c>
      <c r="AX721" s="131">
        <f t="shared" si="739"/>
        <v>0.54838709677419351</v>
      </c>
      <c r="AY721" s="130">
        <f t="shared" si="740"/>
        <v>87121.76470588235</v>
      </c>
      <c r="AZ721" s="536"/>
      <c r="BA721" s="227" t="s">
        <v>117</v>
      </c>
      <c r="BB721" s="121">
        <v>16</v>
      </c>
      <c r="BC721" s="130">
        <v>9</v>
      </c>
      <c r="BD721" s="130">
        <v>1047790</v>
      </c>
      <c r="BE721" s="131">
        <f t="shared" si="741"/>
        <v>3.7344398340248962E-2</v>
      </c>
      <c r="BF721" s="131">
        <f t="shared" si="742"/>
        <v>0.5625</v>
      </c>
      <c r="BG721" s="156">
        <f t="shared" si="743"/>
        <v>116421.11111111111</v>
      </c>
      <c r="BH721" s="536"/>
      <c r="BI721" s="227" t="s">
        <v>117</v>
      </c>
      <c r="BJ721" s="121">
        <f t="shared" si="744"/>
        <v>448</v>
      </c>
      <c r="BK721" s="130">
        <f t="shared" si="721"/>
        <v>261</v>
      </c>
      <c r="BL721" s="130">
        <f t="shared" si="722"/>
        <v>15256460</v>
      </c>
      <c r="BM721" s="131">
        <f t="shared" si="745"/>
        <v>4.7385620915032678E-2</v>
      </c>
      <c r="BN721" s="131">
        <f t="shared" si="746"/>
        <v>0.5825892857142857</v>
      </c>
      <c r="BO721" s="130">
        <f t="shared" si="747"/>
        <v>58453.869731800769</v>
      </c>
      <c r="BP721" s="182"/>
    </row>
    <row r="722" spans="2:68" s="75" customFormat="1">
      <c r="B722" s="546">
        <v>66</v>
      </c>
      <c r="C722" s="547" t="s">
        <v>5</v>
      </c>
      <c r="D722" s="539">
        <f>BS73</f>
        <v>5</v>
      </c>
      <c r="E722" s="224" t="s">
        <v>104</v>
      </c>
      <c r="F722" s="120">
        <v>0</v>
      </c>
      <c r="G722" s="128">
        <v>0</v>
      </c>
      <c r="H722" s="128">
        <v>0</v>
      </c>
      <c r="I722" s="129">
        <f>IFERROR(G722/$D$722,"-")</f>
        <v>0</v>
      </c>
      <c r="J722" s="129" t="str">
        <f t="shared" si="724"/>
        <v>-</v>
      </c>
      <c r="K722" s="155" t="str">
        <f t="shared" si="725"/>
        <v>-</v>
      </c>
      <c r="L722" s="539">
        <f>BT73</f>
        <v>10</v>
      </c>
      <c r="M722" s="224" t="s">
        <v>104</v>
      </c>
      <c r="N722" s="120">
        <v>5</v>
      </c>
      <c r="O722" s="128">
        <v>2</v>
      </c>
      <c r="P722" s="128">
        <v>82010</v>
      </c>
      <c r="Q722" s="129">
        <f>IFERROR(O722/$L$722,"-")</f>
        <v>0.2</v>
      </c>
      <c r="R722" s="129">
        <f t="shared" si="727"/>
        <v>0.4</v>
      </c>
      <c r="S722" s="124">
        <f t="shared" si="728"/>
        <v>41005</v>
      </c>
      <c r="T722" s="539">
        <f>BU73</f>
        <v>2212</v>
      </c>
      <c r="U722" s="224" t="s">
        <v>104</v>
      </c>
      <c r="V722" s="120">
        <v>922</v>
      </c>
      <c r="W722" s="128">
        <v>678</v>
      </c>
      <c r="X722" s="128">
        <v>42384120</v>
      </c>
      <c r="Y722" s="129">
        <f>IFERROR(W722/$T$722,"-")</f>
        <v>0.3065099457504521</v>
      </c>
      <c r="Z722" s="129">
        <f t="shared" si="730"/>
        <v>0.73535791757049895</v>
      </c>
      <c r="AA722" s="128">
        <f t="shared" si="731"/>
        <v>62513.451327433628</v>
      </c>
      <c r="AB722" s="539">
        <f>BV73</f>
        <v>1738</v>
      </c>
      <c r="AC722" s="224" t="s">
        <v>104</v>
      </c>
      <c r="AD722" s="120">
        <v>841</v>
      </c>
      <c r="AE722" s="128">
        <v>600</v>
      </c>
      <c r="AF722" s="128">
        <v>41168400</v>
      </c>
      <c r="AG722" s="129">
        <f>IFERROR(AE722/$AB$722,"-")</f>
        <v>0.34522439585730724</v>
      </c>
      <c r="AH722" s="129">
        <f t="shared" si="733"/>
        <v>0.71343638525564801</v>
      </c>
      <c r="AI722" s="124">
        <f t="shared" si="734"/>
        <v>68614</v>
      </c>
      <c r="AJ722" s="539">
        <f>BW73</f>
        <v>995</v>
      </c>
      <c r="AK722" s="224" t="s">
        <v>104</v>
      </c>
      <c r="AL722" s="120">
        <v>484</v>
      </c>
      <c r="AM722" s="128">
        <v>305</v>
      </c>
      <c r="AN722" s="128">
        <v>21285600</v>
      </c>
      <c r="AO722" s="129">
        <f>IFERROR(AM722/$AJ$722,"-")</f>
        <v>0.30653266331658291</v>
      </c>
      <c r="AP722" s="129">
        <f t="shared" si="736"/>
        <v>0.6301652892561983</v>
      </c>
      <c r="AQ722" s="124">
        <f t="shared" si="737"/>
        <v>69788.852459016387</v>
      </c>
      <c r="AR722" s="539">
        <f>BX73</f>
        <v>478</v>
      </c>
      <c r="AS722" s="224" t="s">
        <v>104</v>
      </c>
      <c r="AT722" s="120">
        <v>196</v>
      </c>
      <c r="AU722" s="128">
        <v>116</v>
      </c>
      <c r="AV722" s="128">
        <v>9930820</v>
      </c>
      <c r="AW722" s="129">
        <f>IFERROR(AU722/$AR$722,"-")</f>
        <v>0.24267782426778242</v>
      </c>
      <c r="AX722" s="129">
        <f t="shared" si="739"/>
        <v>0.59183673469387754</v>
      </c>
      <c r="AY722" s="128">
        <f t="shared" si="740"/>
        <v>85610.517241379304</v>
      </c>
      <c r="AZ722" s="539">
        <f>BY73</f>
        <v>232</v>
      </c>
      <c r="BA722" s="224" t="s">
        <v>104</v>
      </c>
      <c r="BB722" s="120">
        <v>70</v>
      </c>
      <c r="BC722" s="128">
        <v>36</v>
      </c>
      <c r="BD722" s="128">
        <v>3360380</v>
      </c>
      <c r="BE722" s="129">
        <f>IFERROR(BC722/$AZ$722,"-")</f>
        <v>0.15517241379310345</v>
      </c>
      <c r="BF722" s="129">
        <f t="shared" si="742"/>
        <v>0.51428571428571423</v>
      </c>
      <c r="BG722" s="155">
        <f t="shared" si="743"/>
        <v>93343.888888888891</v>
      </c>
      <c r="BH722" s="539">
        <f>BZ73</f>
        <v>5670</v>
      </c>
      <c r="BI722" s="224" t="s">
        <v>104</v>
      </c>
      <c r="BJ722" s="120">
        <f t="shared" si="744"/>
        <v>2518</v>
      </c>
      <c r="BK722" s="128">
        <f t="shared" si="721"/>
        <v>1737</v>
      </c>
      <c r="BL722" s="128">
        <f t="shared" si="722"/>
        <v>118211330</v>
      </c>
      <c r="BM722" s="129">
        <f>IFERROR(BK722/$BH$722,"-")</f>
        <v>0.30634920634920637</v>
      </c>
      <c r="BN722" s="129">
        <f t="shared" si="746"/>
        <v>0.68983320095313738</v>
      </c>
      <c r="BO722" s="128">
        <f t="shared" si="747"/>
        <v>68054.881980426027</v>
      </c>
      <c r="BP722" s="182"/>
    </row>
    <row r="723" spans="2:68" s="75" customFormat="1">
      <c r="B723" s="546"/>
      <c r="C723" s="547"/>
      <c r="D723" s="539"/>
      <c r="E723" s="225" t="s">
        <v>136</v>
      </c>
      <c r="F723" s="121">
        <v>0</v>
      </c>
      <c r="G723" s="130">
        <v>0</v>
      </c>
      <c r="H723" s="130">
        <v>0</v>
      </c>
      <c r="I723" s="131">
        <f t="shared" ref="I723:I732" si="748">IFERROR(G723/$D$722,"-")</f>
        <v>0</v>
      </c>
      <c r="J723" s="131" t="str">
        <f t="shared" si="724"/>
        <v>-</v>
      </c>
      <c r="K723" s="156" t="str">
        <f t="shared" si="725"/>
        <v>-</v>
      </c>
      <c r="L723" s="539"/>
      <c r="M723" s="225" t="s">
        <v>136</v>
      </c>
      <c r="N723" s="121">
        <v>3</v>
      </c>
      <c r="O723" s="130">
        <v>2</v>
      </c>
      <c r="P723" s="130">
        <v>82010</v>
      </c>
      <c r="Q723" s="131">
        <f t="shared" ref="Q723:Q732" si="749">IFERROR(O723/$L$722,"-")</f>
        <v>0.2</v>
      </c>
      <c r="R723" s="131">
        <f t="shared" si="727"/>
        <v>0.66666666666666663</v>
      </c>
      <c r="S723" s="125">
        <f t="shared" si="728"/>
        <v>41005</v>
      </c>
      <c r="T723" s="539"/>
      <c r="U723" s="225" t="s">
        <v>136</v>
      </c>
      <c r="V723" s="121">
        <v>921</v>
      </c>
      <c r="W723" s="130">
        <v>680</v>
      </c>
      <c r="X723" s="130">
        <v>42910120</v>
      </c>
      <c r="Y723" s="131">
        <f t="shared" ref="Y723:Y732" si="750">IFERROR(W723/$T$722,"-")</f>
        <v>0.30741410488245929</v>
      </c>
      <c r="Z723" s="131">
        <f t="shared" si="730"/>
        <v>0.73832790445168295</v>
      </c>
      <c r="AA723" s="130">
        <f t="shared" si="731"/>
        <v>63103.117647058825</v>
      </c>
      <c r="AB723" s="539"/>
      <c r="AC723" s="225" t="s">
        <v>136</v>
      </c>
      <c r="AD723" s="121">
        <v>734</v>
      </c>
      <c r="AE723" s="130">
        <v>537</v>
      </c>
      <c r="AF723" s="130">
        <v>34816790</v>
      </c>
      <c r="AG723" s="131">
        <f t="shared" ref="AG723:AG732" si="751">IFERROR(AE723/$AB$722,"-")</f>
        <v>0.30897583429228997</v>
      </c>
      <c r="AH723" s="131">
        <f t="shared" si="733"/>
        <v>0.73160762942779289</v>
      </c>
      <c r="AI723" s="125">
        <f t="shared" si="734"/>
        <v>64835.735567970201</v>
      </c>
      <c r="AJ723" s="539"/>
      <c r="AK723" s="225" t="s">
        <v>136</v>
      </c>
      <c r="AL723" s="121">
        <v>376</v>
      </c>
      <c r="AM723" s="130">
        <v>239</v>
      </c>
      <c r="AN723" s="130">
        <v>16660430</v>
      </c>
      <c r="AO723" s="131">
        <f t="shared" ref="AO723:AO732" si="752">IFERROR(AM723/$AJ$722,"-")</f>
        <v>0.24020100502512562</v>
      </c>
      <c r="AP723" s="131">
        <f t="shared" si="736"/>
        <v>0.63563829787234039</v>
      </c>
      <c r="AQ723" s="125">
        <f t="shared" si="737"/>
        <v>69708.912133891208</v>
      </c>
      <c r="AR723" s="539"/>
      <c r="AS723" s="225" t="s">
        <v>136</v>
      </c>
      <c r="AT723" s="121">
        <v>156</v>
      </c>
      <c r="AU723" s="130">
        <v>98</v>
      </c>
      <c r="AV723" s="130">
        <v>8212510</v>
      </c>
      <c r="AW723" s="131">
        <f t="shared" ref="AW723:AW732" si="753">IFERROR(AU723/$AR$722,"-")</f>
        <v>0.20502092050209206</v>
      </c>
      <c r="AX723" s="131">
        <f t="shared" si="739"/>
        <v>0.62820512820512819</v>
      </c>
      <c r="AY723" s="130">
        <f t="shared" si="740"/>
        <v>83801.122448979586</v>
      </c>
      <c r="AZ723" s="539"/>
      <c r="BA723" s="225" t="s">
        <v>136</v>
      </c>
      <c r="BB723" s="121">
        <v>40</v>
      </c>
      <c r="BC723" s="130">
        <v>21</v>
      </c>
      <c r="BD723" s="130">
        <v>1648230</v>
      </c>
      <c r="BE723" s="131">
        <f t="shared" ref="BE723:BE732" si="754">IFERROR(BC723/$AZ$722,"-")</f>
        <v>9.0517241379310345E-2</v>
      </c>
      <c r="BF723" s="131">
        <f t="shared" si="742"/>
        <v>0.52500000000000002</v>
      </c>
      <c r="BG723" s="156">
        <f t="shared" si="743"/>
        <v>78487.142857142855</v>
      </c>
      <c r="BH723" s="539"/>
      <c r="BI723" s="225" t="s">
        <v>136</v>
      </c>
      <c r="BJ723" s="121">
        <f t="shared" si="744"/>
        <v>2230</v>
      </c>
      <c r="BK723" s="130">
        <f t="shared" si="721"/>
        <v>1577</v>
      </c>
      <c r="BL723" s="130">
        <f t="shared" si="722"/>
        <v>104330090</v>
      </c>
      <c r="BM723" s="131">
        <f t="shared" ref="BM723:BM732" si="755">IFERROR(BK723/$BH$722,"-")</f>
        <v>0.27813051146384482</v>
      </c>
      <c r="BN723" s="131">
        <f t="shared" si="746"/>
        <v>0.7071748878923767</v>
      </c>
      <c r="BO723" s="130">
        <f t="shared" si="747"/>
        <v>66157.317691819917</v>
      </c>
      <c r="BP723" s="182"/>
    </row>
    <row r="724" spans="2:68" s="75" customFormat="1">
      <c r="B724" s="546"/>
      <c r="C724" s="547"/>
      <c r="D724" s="539"/>
      <c r="E724" s="226" t="s">
        <v>103</v>
      </c>
      <c r="F724" s="121">
        <v>0</v>
      </c>
      <c r="G724" s="130">
        <v>0</v>
      </c>
      <c r="H724" s="130">
        <v>0</v>
      </c>
      <c r="I724" s="131">
        <f t="shared" si="748"/>
        <v>0</v>
      </c>
      <c r="J724" s="131" t="str">
        <f t="shared" si="724"/>
        <v>-</v>
      </c>
      <c r="K724" s="156" t="str">
        <f t="shared" si="725"/>
        <v>-</v>
      </c>
      <c r="L724" s="539"/>
      <c r="M724" s="226" t="s">
        <v>103</v>
      </c>
      <c r="N724" s="121">
        <v>5</v>
      </c>
      <c r="O724" s="130">
        <v>3</v>
      </c>
      <c r="P724" s="130">
        <v>125320</v>
      </c>
      <c r="Q724" s="131">
        <f t="shared" si="749"/>
        <v>0.3</v>
      </c>
      <c r="R724" s="131">
        <f t="shared" si="727"/>
        <v>0.6</v>
      </c>
      <c r="S724" s="125">
        <f t="shared" si="728"/>
        <v>41773.333333333336</v>
      </c>
      <c r="T724" s="539"/>
      <c r="U724" s="226" t="s">
        <v>103</v>
      </c>
      <c r="V724" s="121">
        <v>1220</v>
      </c>
      <c r="W724" s="130">
        <v>854</v>
      </c>
      <c r="X724" s="130">
        <v>54515500</v>
      </c>
      <c r="Y724" s="131">
        <f t="shared" si="750"/>
        <v>0.38607594936708861</v>
      </c>
      <c r="Z724" s="131">
        <f t="shared" si="730"/>
        <v>0.7</v>
      </c>
      <c r="AA724" s="130">
        <f t="shared" si="731"/>
        <v>63835.480093676815</v>
      </c>
      <c r="AB724" s="539"/>
      <c r="AC724" s="226" t="s">
        <v>103</v>
      </c>
      <c r="AD724" s="121">
        <v>1063</v>
      </c>
      <c r="AE724" s="130">
        <v>758</v>
      </c>
      <c r="AF724" s="130">
        <v>50356880</v>
      </c>
      <c r="AG724" s="131">
        <f t="shared" si="751"/>
        <v>0.43613348676639818</v>
      </c>
      <c r="AH724" s="131">
        <f t="shared" si="733"/>
        <v>0.71307619943555978</v>
      </c>
      <c r="AI724" s="125">
        <f t="shared" si="734"/>
        <v>66433.878627968341</v>
      </c>
      <c r="AJ724" s="539"/>
      <c r="AK724" s="226" t="s">
        <v>103</v>
      </c>
      <c r="AL724" s="121">
        <v>662</v>
      </c>
      <c r="AM724" s="130">
        <v>418</v>
      </c>
      <c r="AN724" s="130">
        <v>32873610</v>
      </c>
      <c r="AO724" s="131">
        <f t="shared" si="752"/>
        <v>0.42010050251256281</v>
      </c>
      <c r="AP724" s="131">
        <f t="shared" si="736"/>
        <v>0.63141993957703924</v>
      </c>
      <c r="AQ724" s="125">
        <f t="shared" si="737"/>
        <v>78645</v>
      </c>
      <c r="AR724" s="539"/>
      <c r="AS724" s="226" t="s">
        <v>103</v>
      </c>
      <c r="AT724" s="121">
        <v>340</v>
      </c>
      <c r="AU724" s="130">
        <v>206</v>
      </c>
      <c r="AV724" s="130">
        <v>19003120</v>
      </c>
      <c r="AW724" s="131">
        <f t="shared" si="753"/>
        <v>0.43096234309623432</v>
      </c>
      <c r="AX724" s="131">
        <f t="shared" si="739"/>
        <v>0.60588235294117643</v>
      </c>
      <c r="AY724" s="130">
        <f t="shared" si="740"/>
        <v>92248.155339805831</v>
      </c>
      <c r="AZ724" s="539"/>
      <c r="BA724" s="226" t="s">
        <v>103</v>
      </c>
      <c r="BB724" s="121">
        <v>144</v>
      </c>
      <c r="BC724" s="130">
        <v>83</v>
      </c>
      <c r="BD724" s="130">
        <v>7045140</v>
      </c>
      <c r="BE724" s="131">
        <f t="shared" si="754"/>
        <v>0.35775862068965519</v>
      </c>
      <c r="BF724" s="131">
        <f t="shared" si="742"/>
        <v>0.57638888888888884</v>
      </c>
      <c r="BG724" s="156">
        <f t="shared" si="743"/>
        <v>84881.204819277104</v>
      </c>
      <c r="BH724" s="539"/>
      <c r="BI724" s="226" t="s">
        <v>103</v>
      </c>
      <c r="BJ724" s="121">
        <f t="shared" si="744"/>
        <v>3434</v>
      </c>
      <c r="BK724" s="130">
        <f t="shared" si="721"/>
        <v>2322</v>
      </c>
      <c r="BL724" s="130">
        <f t="shared" si="722"/>
        <v>163919570</v>
      </c>
      <c r="BM724" s="131">
        <f t="shared" si="755"/>
        <v>0.40952380952380951</v>
      </c>
      <c r="BN724" s="131">
        <f t="shared" si="746"/>
        <v>0.67617938264414679</v>
      </c>
      <c r="BO724" s="130">
        <f t="shared" si="747"/>
        <v>70594.130060292853</v>
      </c>
      <c r="BP724" s="182"/>
    </row>
    <row r="725" spans="2:68" s="75" customFormat="1">
      <c r="B725" s="546"/>
      <c r="C725" s="547"/>
      <c r="D725" s="539"/>
      <c r="E725" s="226" t="s">
        <v>106</v>
      </c>
      <c r="F725" s="121">
        <v>0</v>
      </c>
      <c r="G725" s="130">
        <v>0</v>
      </c>
      <c r="H725" s="130">
        <v>0</v>
      </c>
      <c r="I725" s="131">
        <f t="shared" si="748"/>
        <v>0</v>
      </c>
      <c r="J725" s="131" t="str">
        <f t="shared" si="724"/>
        <v>-</v>
      </c>
      <c r="K725" s="156" t="str">
        <f t="shared" si="725"/>
        <v>-</v>
      </c>
      <c r="L725" s="539"/>
      <c r="M725" s="226" t="s">
        <v>106</v>
      </c>
      <c r="N725" s="121">
        <v>4</v>
      </c>
      <c r="O725" s="130">
        <v>2</v>
      </c>
      <c r="P725" s="130">
        <v>91320</v>
      </c>
      <c r="Q725" s="131">
        <f t="shared" si="749"/>
        <v>0.2</v>
      </c>
      <c r="R725" s="131">
        <f t="shared" si="727"/>
        <v>0.5</v>
      </c>
      <c r="S725" s="125">
        <f t="shared" si="728"/>
        <v>45660</v>
      </c>
      <c r="T725" s="539"/>
      <c r="U725" s="226" t="s">
        <v>106</v>
      </c>
      <c r="V725" s="121">
        <v>358</v>
      </c>
      <c r="W725" s="130">
        <v>243</v>
      </c>
      <c r="X725" s="130">
        <v>15275040</v>
      </c>
      <c r="Y725" s="131">
        <f t="shared" si="750"/>
        <v>0.10985533453887884</v>
      </c>
      <c r="Z725" s="131">
        <f t="shared" si="730"/>
        <v>0.67877094972067042</v>
      </c>
      <c r="AA725" s="130">
        <f t="shared" si="731"/>
        <v>62860.246913580246</v>
      </c>
      <c r="AB725" s="539"/>
      <c r="AC725" s="226" t="s">
        <v>106</v>
      </c>
      <c r="AD725" s="121">
        <v>382</v>
      </c>
      <c r="AE725" s="130">
        <v>276</v>
      </c>
      <c r="AF725" s="130">
        <v>18235980</v>
      </c>
      <c r="AG725" s="131">
        <f t="shared" si="751"/>
        <v>0.15880322209436135</v>
      </c>
      <c r="AH725" s="131">
        <f t="shared" si="733"/>
        <v>0.72251308900523559</v>
      </c>
      <c r="AI725" s="125">
        <f t="shared" si="734"/>
        <v>66072.391304347824</v>
      </c>
      <c r="AJ725" s="539"/>
      <c r="AK725" s="226" t="s">
        <v>106</v>
      </c>
      <c r="AL725" s="121">
        <v>267</v>
      </c>
      <c r="AM725" s="130">
        <v>169</v>
      </c>
      <c r="AN725" s="130">
        <v>13197080</v>
      </c>
      <c r="AO725" s="131">
        <f t="shared" si="752"/>
        <v>0.16984924623115577</v>
      </c>
      <c r="AP725" s="131">
        <f t="shared" si="736"/>
        <v>0.63295880149812733</v>
      </c>
      <c r="AQ725" s="125">
        <f t="shared" si="737"/>
        <v>78089.230769230766</v>
      </c>
      <c r="AR725" s="539"/>
      <c r="AS725" s="226" t="s">
        <v>106</v>
      </c>
      <c r="AT725" s="121">
        <v>134</v>
      </c>
      <c r="AU725" s="130">
        <v>82</v>
      </c>
      <c r="AV725" s="130">
        <v>6431400</v>
      </c>
      <c r="AW725" s="131">
        <f t="shared" si="753"/>
        <v>0.17154811715481172</v>
      </c>
      <c r="AX725" s="131">
        <f t="shared" si="739"/>
        <v>0.61194029850746268</v>
      </c>
      <c r="AY725" s="130">
        <f t="shared" si="740"/>
        <v>78431.707317073175</v>
      </c>
      <c r="AZ725" s="539"/>
      <c r="BA725" s="226" t="s">
        <v>106</v>
      </c>
      <c r="BB725" s="121">
        <v>52</v>
      </c>
      <c r="BC725" s="130">
        <v>31</v>
      </c>
      <c r="BD725" s="130">
        <v>2746590</v>
      </c>
      <c r="BE725" s="131">
        <f t="shared" si="754"/>
        <v>0.1336206896551724</v>
      </c>
      <c r="BF725" s="131">
        <f t="shared" si="742"/>
        <v>0.59615384615384615</v>
      </c>
      <c r="BG725" s="156">
        <f t="shared" si="743"/>
        <v>88599.677419354834</v>
      </c>
      <c r="BH725" s="539"/>
      <c r="BI725" s="226" t="s">
        <v>106</v>
      </c>
      <c r="BJ725" s="121">
        <f t="shared" si="744"/>
        <v>1197</v>
      </c>
      <c r="BK725" s="130">
        <f t="shared" si="721"/>
        <v>803</v>
      </c>
      <c r="BL725" s="130">
        <f t="shared" si="722"/>
        <v>55977410</v>
      </c>
      <c r="BM725" s="131">
        <f t="shared" si="755"/>
        <v>0.1416225749559083</v>
      </c>
      <c r="BN725" s="131">
        <f t="shared" si="746"/>
        <v>0.67084377610693402</v>
      </c>
      <c r="BO725" s="130">
        <f t="shared" si="747"/>
        <v>69710.348692403481</v>
      </c>
      <c r="BP725" s="182"/>
    </row>
    <row r="726" spans="2:68" s="75" customFormat="1">
      <c r="B726" s="546"/>
      <c r="C726" s="547"/>
      <c r="D726" s="539"/>
      <c r="E726" s="226" t="s">
        <v>119</v>
      </c>
      <c r="F726" s="121">
        <v>0</v>
      </c>
      <c r="G726" s="130">
        <v>0</v>
      </c>
      <c r="H726" s="130">
        <v>0</v>
      </c>
      <c r="I726" s="131">
        <f t="shared" si="748"/>
        <v>0</v>
      </c>
      <c r="J726" s="131" t="str">
        <f t="shared" si="724"/>
        <v>-</v>
      </c>
      <c r="K726" s="156" t="str">
        <f t="shared" si="725"/>
        <v>-</v>
      </c>
      <c r="L726" s="539"/>
      <c r="M726" s="226" t="s">
        <v>119</v>
      </c>
      <c r="N726" s="121">
        <v>2</v>
      </c>
      <c r="O726" s="130">
        <v>2</v>
      </c>
      <c r="P726" s="130">
        <v>89210</v>
      </c>
      <c r="Q726" s="131">
        <f t="shared" si="749"/>
        <v>0.2</v>
      </c>
      <c r="R726" s="131">
        <f t="shared" si="727"/>
        <v>1</v>
      </c>
      <c r="S726" s="125">
        <f t="shared" si="728"/>
        <v>44605</v>
      </c>
      <c r="T726" s="539"/>
      <c r="U726" s="226" t="s">
        <v>119</v>
      </c>
      <c r="V726" s="121">
        <v>371</v>
      </c>
      <c r="W726" s="130">
        <v>275</v>
      </c>
      <c r="X726" s="130">
        <v>19418310</v>
      </c>
      <c r="Y726" s="131">
        <f t="shared" si="750"/>
        <v>0.12432188065099457</v>
      </c>
      <c r="Z726" s="131">
        <f t="shared" si="730"/>
        <v>0.74123989218328845</v>
      </c>
      <c r="AA726" s="130">
        <f t="shared" si="731"/>
        <v>70612.036363636362</v>
      </c>
      <c r="AB726" s="539"/>
      <c r="AC726" s="226" t="s">
        <v>119</v>
      </c>
      <c r="AD726" s="121">
        <v>405</v>
      </c>
      <c r="AE726" s="130">
        <v>301</v>
      </c>
      <c r="AF726" s="130">
        <v>21026240</v>
      </c>
      <c r="AG726" s="131">
        <f t="shared" si="751"/>
        <v>0.17318757192174913</v>
      </c>
      <c r="AH726" s="131">
        <f t="shared" si="733"/>
        <v>0.74320987654320991</v>
      </c>
      <c r="AI726" s="125">
        <f t="shared" si="734"/>
        <v>69854.617940199329</v>
      </c>
      <c r="AJ726" s="539"/>
      <c r="AK726" s="226" t="s">
        <v>119</v>
      </c>
      <c r="AL726" s="121">
        <v>254</v>
      </c>
      <c r="AM726" s="130">
        <v>175</v>
      </c>
      <c r="AN726" s="130">
        <v>14239750</v>
      </c>
      <c r="AO726" s="131">
        <f t="shared" si="752"/>
        <v>0.17587939698492464</v>
      </c>
      <c r="AP726" s="131">
        <f t="shared" si="736"/>
        <v>0.6889763779527559</v>
      </c>
      <c r="AQ726" s="125">
        <f t="shared" si="737"/>
        <v>81370</v>
      </c>
      <c r="AR726" s="539"/>
      <c r="AS726" s="226" t="s">
        <v>119</v>
      </c>
      <c r="AT726" s="121">
        <v>120</v>
      </c>
      <c r="AU726" s="130">
        <v>79</v>
      </c>
      <c r="AV726" s="130">
        <v>6507550</v>
      </c>
      <c r="AW726" s="131">
        <f t="shared" si="753"/>
        <v>0.16527196652719664</v>
      </c>
      <c r="AX726" s="131">
        <f t="shared" si="739"/>
        <v>0.65833333333333333</v>
      </c>
      <c r="AY726" s="130">
        <f t="shared" si="740"/>
        <v>82374.0506329114</v>
      </c>
      <c r="AZ726" s="539"/>
      <c r="BA726" s="226" t="s">
        <v>119</v>
      </c>
      <c r="BB726" s="121">
        <v>39</v>
      </c>
      <c r="BC726" s="130">
        <v>23</v>
      </c>
      <c r="BD726" s="130">
        <v>1791840</v>
      </c>
      <c r="BE726" s="131">
        <f t="shared" si="754"/>
        <v>9.9137931034482762E-2</v>
      </c>
      <c r="BF726" s="131">
        <f t="shared" si="742"/>
        <v>0.58974358974358976</v>
      </c>
      <c r="BG726" s="156">
        <f t="shared" si="743"/>
        <v>77906.086956521744</v>
      </c>
      <c r="BH726" s="539"/>
      <c r="BI726" s="226" t="s">
        <v>119</v>
      </c>
      <c r="BJ726" s="121">
        <f t="shared" si="744"/>
        <v>1191</v>
      </c>
      <c r="BK726" s="130">
        <f t="shared" si="721"/>
        <v>855</v>
      </c>
      <c r="BL726" s="130">
        <f t="shared" si="722"/>
        <v>63072900</v>
      </c>
      <c r="BM726" s="131">
        <f t="shared" si="755"/>
        <v>0.15079365079365079</v>
      </c>
      <c r="BN726" s="131">
        <f t="shared" si="746"/>
        <v>0.71788413098236781</v>
      </c>
      <c r="BO726" s="130">
        <f t="shared" si="747"/>
        <v>73769.473684210519</v>
      </c>
      <c r="BP726" s="182"/>
    </row>
    <row r="727" spans="2:68" s="75" customFormat="1">
      <c r="B727" s="546"/>
      <c r="C727" s="547"/>
      <c r="D727" s="539"/>
      <c r="E727" s="226" t="s">
        <v>120</v>
      </c>
      <c r="F727" s="121">
        <v>0</v>
      </c>
      <c r="G727" s="130">
        <v>0</v>
      </c>
      <c r="H727" s="130">
        <v>0</v>
      </c>
      <c r="I727" s="131">
        <f t="shared" si="748"/>
        <v>0</v>
      </c>
      <c r="J727" s="131" t="str">
        <f t="shared" si="724"/>
        <v>-</v>
      </c>
      <c r="K727" s="156" t="str">
        <f t="shared" si="725"/>
        <v>-</v>
      </c>
      <c r="L727" s="539"/>
      <c r="M727" s="226" t="s">
        <v>120</v>
      </c>
      <c r="N727" s="121">
        <v>2</v>
      </c>
      <c r="O727" s="130">
        <v>2</v>
      </c>
      <c r="P727" s="130">
        <v>36610</v>
      </c>
      <c r="Q727" s="131">
        <f t="shared" si="749"/>
        <v>0.2</v>
      </c>
      <c r="R727" s="131">
        <f t="shared" si="727"/>
        <v>1</v>
      </c>
      <c r="S727" s="125">
        <f t="shared" si="728"/>
        <v>18305</v>
      </c>
      <c r="T727" s="539"/>
      <c r="U727" s="226" t="s">
        <v>120</v>
      </c>
      <c r="V727" s="121">
        <v>193</v>
      </c>
      <c r="W727" s="130">
        <v>135</v>
      </c>
      <c r="X727" s="130">
        <v>9399250</v>
      </c>
      <c r="Y727" s="131">
        <f t="shared" si="750"/>
        <v>6.1030741410488247E-2</v>
      </c>
      <c r="Z727" s="131">
        <f t="shared" si="730"/>
        <v>0.69948186528497414</v>
      </c>
      <c r="AA727" s="130">
        <f t="shared" si="731"/>
        <v>69624.074074074073</v>
      </c>
      <c r="AB727" s="539"/>
      <c r="AC727" s="226" t="s">
        <v>120</v>
      </c>
      <c r="AD727" s="121">
        <v>182</v>
      </c>
      <c r="AE727" s="130">
        <v>143</v>
      </c>
      <c r="AF727" s="130">
        <v>10316310</v>
      </c>
      <c r="AG727" s="131">
        <f t="shared" si="751"/>
        <v>8.2278481012658222E-2</v>
      </c>
      <c r="AH727" s="131">
        <f t="shared" si="733"/>
        <v>0.7857142857142857</v>
      </c>
      <c r="AI727" s="125">
        <f t="shared" si="734"/>
        <v>72142.027972027965</v>
      </c>
      <c r="AJ727" s="539"/>
      <c r="AK727" s="226" t="s">
        <v>120</v>
      </c>
      <c r="AL727" s="121">
        <v>131</v>
      </c>
      <c r="AM727" s="130">
        <v>94</v>
      </c>
      <c r="AN727" s="130">
        <v>7381090</v>
      </c>
      <c r="AO727" s="131">
        <f t="shared" si="752"/>
        <v>9.4472361809045224E-2</v>
      </c>
      <c r="AP727" s="131">
        <f t="shared" si="736"/>
        <v>0.71755725190839692</v>
      </c>
      <c r="AQ727" s="125">
        <f t="shared" si="737"/>
        <v>78522.234042553187</v>
      </c>
      <c r="AR727" s="539"/>
      <c r="AS727" s="226" t="s">
        <v>120</v>
      </c>
      <c r="AT727" s="121">
        <v>50</v>
      </c>
      <c r="AU727" s="130">
        <v>38</v>
      </c>
      <c r="AV727" s="130">
        <v>3364590</v>
      </c>
      <c r="AW727" s="131">
        <f t="shared" si="753"/>
        <v>7.9497907949790794E-2</v>
      </c>
      <c r="AX727" s="131">
        <f t="shared" si="739"/>
        <v>0.76</v>
      </c>
      <c r="AY727" s="130">
        <f t="shared" si="740"/>
        <v>88541.84210526316</v>
      </c>
      <c r="AZ727" s="539"/>
      <c r="BA727" s="226" t="s">
        <v>120</v>
      </c>
      <c r="BB727" s="121">
        <v>23</v>
      </c>
      <c r="BC727" s="130">
        <v>18</v>
      </c>
      <c r="BD727" s="130">
        <v>1768090</v>
      </c>
      <c r="BE727" s="131">
        <f t="shared" si="754"/>
        <v>7.7586206896551727E-2</v>
      </c>
      <c r="BF727" s="131">
        <f t="shared" si="742"/>
        <v>0.78260869565217395</v>
      </c>
      <c r="BG727" s="156">
        <f t="shared" si="743"/>
        <v>98227.222222222219</v>
      </c>
      <c r="BH727" s="539"/>
      <c r="BI727" s="226" t="s">
        <v>120</v>
      </c>
      <c r="BJ727" s="121">
        <f t="shared" si="744"/>
        <v>581</v>
      </c>
      <c r="BK727" s="130">
        <f t="shared" si="721"/>
        <v>430</v>
      </c>
      <c r="BL727" s="130">
        <f t="shared" si="722"/>
        <v>32265940</v>
      </c>
      <c r="BM727" s="131">
        <f t="shared" si="755"/>
        <v>7.5837742504409167E-2</v>
      </c>
      <c r="BN727" s="131">
        <f t="shared" si="746"/>
        <v>0.74010327022375211</v>
      </c>
      <c r="BO727" s="130">
        <f t="shared" si="747"/>
        <v>75037.069767441862</v>
      </c>
      <c r="BP727" s="182"/>
    </row>
    <row r="728" spans="2:68" s="75" customFormat="1">
      <c r="B728" s="546"/>
      <c r="C728" s="547"/>
      <c r="D728" s="539"/>
      <c r="E728" s="226" t="s">
        <v>121</v>
      </c>
      <c r="F728" s="121">
        <v>0</v>
      </c>
      <c r="G728" s="130">
        <v>0</v>
      </c>
      <c r="H728" s="130">
        <v>0</v>
      </c>
      <c r="I728" s="131">
        <f t="shared" si="748"/>
        <v>0</v>
      </c>
      <c r="J728" s="131" t="str">
        <f t="shared" si="724"/>
        <v>-</v>
      </c>
      <c r="K728" s="156" t="str">
        <f t="shared" si="725"/>
        <v>-</v>
      </c>
      <c r="L728" s="539"/>
      <c r="M728" s="226" t="s">
        <v>121</v>
      </c>
      <c r="N728" s="121">
        <v>1</v>
      </c>
      <c r="O728" s="130">
        <v>0</v>
      </c>
      <c r="P728" s="130">
        <v>0</v>
      </c>
      <c r="Q728" s="131">
        <f t="shared" si="749"/>
        <v>0</v>
      </c>
      <c r="R728" s="131">
        <f t="shared" si="727"/>
        <v>0</v>
      </c>
      <c r="S728" s="125" t="str">
        <f t="shared" si="728"/>
        <v>-</v>
      </c>
      <c r="T728" s="539"/>
      <c r="U728" s="226" t="s">
        <v>121</v>
      </c>
      <c r="V728" s="121">
        <v>135</v>
      </c>
      <c r="W728" s="130">
        <v>90</v>
      </c>
      <c r="X728" s="130">
        <v>5722170</v>
      </c>
      <c r="Y728" s="131">
        <f t="shared" si="750"/>
        <v>4.0687160940325498E-2</v>
      </c>
      <c r="Z728" s="131">
        <f t="shared" si="730"/>
        <v>0.66666666666666663</v>
      </c>
      <c r="AA728" s="130">
        <f t="shared" si="731"/>
        <v>63579.666666666664</v>
      </c>
      <c r="AB728" s="539"/>
      <c r="AC728" s="226" t="s">
        <v>121</v>
      </c>
      <c r="AD728" s="121">
        <v>150</v>
      </c>
      <c r="AE728" s="130">
        <v>108</v>
      </c>
      <c r="AF728" s="130">
        <v>7187830</v>
      </c>
      <c r="AG728" s="131">
        <f t="shared" si="751"/>
        <v>6.2140391254315308E-2</v>
      </c>
      <c r="AH728" s="131">
        <f t="shared" si="733"/>
        <v>0.72</v>
      </c>
      <c r="AI728" s="125">
        <f t="shared" si="734"/>
        <v>66553.981481481474</v>
      </c>
      <c r="AJ728" s="539"/>
      <c r="AK728" s="226" t="s">
        <v>121</v>
      </c>
      <c r="AL728" s="121">
        <v>104</v>
      </c>
      <c r="AM728" s="130">
        <v>65</v>
      </c>
      <c r="AN728" s="130">
        <v>4781610</v>
      </c>
      <c r="AO728" s="131">
        <f t="shared" si="752"/>
        <v>6.5326633165829151E-2</v>
      </c>
      <c r="AP728" s="131">
        <f t="shared" si="736"/>
        <v>0.625</v>
      </c>
      <c r="AQ728" s="125">
        <f t="shared" si="737"/>
        <v>73563.230769230766</v>
      </c>
      <c r="AR728" s="539"/>
      <c r="AS728" s="226" t="s">
        <v>121</v>
      </c>
      <c r="AT728" s="121">
        <v>60</v>
      </c>
      <c r="AU728" s="130">
        <v>34</v>
      </c>
      <c r="AV728" s="130">
        <v>3085690</v>
      </c>
      <c r="AW728" s="131">
        <f t="shared" si="753"/>
        <v>7.1129707112970716E-2</v>
      </c>
      <c r="AX728" s="131">
        <f t="shared" si="739"/>
        <v>0.56666666666666665</v>
      </c>
      <c r="AY728" s="130">
        <f t="shared" si="740"/>
        <v>90755.588235294112</v>
      </c>
      <c r="AZ728" s="539"/>
      <c r="BA728" s="226" t="s">
        <v>121</v>
      </c>
      <c r="BB728" s="121">
        <v>31</v>
      </c>
      <c r="BC728" s="130">
        <v>16</v>
      </c>
      <c r="BD728" s="130">
        <v>1058140</v>
      </c>
      <c r="BE728" s="131">
        <f t="shared" si="754"/>
        <v>6.8965517241379309E-2</v>
      </c>
      <c r="BF728" s="131">
        <f t="shared" si="742"/>
        <v>0.5161290322580645</v>
      </c>
      <c r="BG728" s="156">
        <f t="shared" si="743"/>
        <v>66133.75</v>
      </c>
      <c r="BH728" s="539"/>
      <c r="BI728" s="226" t="s">
        <v>121</v>
      </c>
      <c r="BJ728" s="121">
        <f t="shared" si="744"/>
        <v>481</v>
      </c>
      <c r="BK728" s="130">
        <f t="shared" si="721"/>
        <v>313</v>
      </c>
      <c r="BL728" s="130">
        <f t="shared" si="722"/>
        <v>21835440</v>
      </c>
      <c r="BM728" s="131">
        <f t="shared" si="755"/>
        <v>5.5202821869488536E-2</v>
      </c>
      <c r="BN728" s="131">
        <f t="shared" si="746"/>
        <v>0.65072765072765071</v>
      </c>
      <c r="BO728" s="130">
        <f t="shared" si="747"/>
        <v>69761.789137380198</v>
      </c>
      <c r="BP728" s="182"/>
    </row>
    <row r="729" spans="2:68" s="75" customFormat="1">
      <c r="B729" s="546"/>
      <c r="C729" s="547"/>
      <c r="D729" s="539"/>
      <c r="E729" s="226" t="s">
        <v>122</v>
      </c>
      <c r="F729" s="121">
        <v>0</v>
      </c>
      <c r="G729" s="130">
        <v>0</v>
      </c>
      <c r="H729" s="130">
        <v>0</v>
      </c>
      <c r="I729" s="131">
        <f t="shared" si="748"/>
        <v>0</v>
      </c>
      <c r="J729" s="131" t="str">
        <f t="shared" si="724"/>
        <v>-</v>
      </c>
      <c r="K729" s="156" t="str">
        <f t="shared" si="725"/>
        <v>-</v>
      </c>
      <c r="L729" s="539"/>
      <c r="M729" s="226" t="s">
        <v>122</v>
      </c>
      <c r="N729" s="121">
        <v>3</v>
      </c>
      <c r="O729" s="130">
        <v>2</v>
      </c>
      <c r="P729" s="130">
        <v>91320</v>
      </c>
      <c r="Q729" s="131">
        <f t="shared" si="749"/>
        <v>0.2</v>
      </c>
      <c r="R729" s="131">
        <f t="shared" si="727"/>
        <v>0.66666666666666663</v>
      </c>
      <c r="S729" s="125">
        <f t="shared" si="728"/>
        <v>45660</v>
      </c>
      <c r="T729" s="539"/>
      <c r="U729" s="226" t="s">
        <v>122</v>
      </c>
      <c r="V729" s="121">
        <v>83</v>
      </c>
      <c r="W729" s="130">
        <v>62</v>
      </c>
      <c r="X729" s="130">
        <v>4666940</v>
      </c>
      <c r="Y729" s="131">
        <f t="shared" si="750"/>
        <v>2.8028933092224231E-2</v>
      </c>
      <c r="Z729" s="131">
        <f t="shared" si="730"/>
        <v>0.74698795180722888</v>
      </c>
      <c r="AA729" s="130">
        <f t="shared" si="731"/>
        <v>75273.225806451606</v>
      </c>
      <c r="AB729" s="539"/>
      <c r="AC729" s="226" t="s">
        <v>122</v>
      </c>
      <c r="AD729" s="121">
        <v>111</v>
      </c>
      <c r="AE729" s="130">
        <v>82</v>
      </c>
      <c r="AF729" s="130">
        <v>4518150</v>
      </c>
      <c r="AG729" s="131">
        <f t="shared" si="751"/>
        <v>4.7180667433831994E-2</v>
      </c>
      <c r="AH729" s="131">
        <f t="shared" si="733"/>
        <v>0.73873873873873874</v>
      </c>
      <c r="AI729" s="125">
        <f t="shared" si="734"/>
        <v>55099.390243902439</v>
      </c>
      <c r="AJ729" s="539"/>
      <c r="AK729" s="226" t="s">
        <v>122</v>
      </c>
      <c r="AL729" s="121">
        <v>52</v>
      </c>
      <c r="AM729" s="130">
        <v>37</v>
      </c>
      <c r="AN729" s="130">
        <v>3415750</v>
      </c>
      <c r="AO729" s="131">
        <f t="shared" si="752"/>
        <v>3.7185929648241203E-2</v>
      </c>
      <c r="AP729" s="131">
        <f t="shared" si="736"/>
        <v>0.71153846153846156</v>
      </c>
      <c r="AQ729" s="125">
        <f t="shared" si="737"/>
        <v>92317.567567567574</v>
      </c>
      <c r="AR729" s="539"/>
      <c r="AS729" s="226" t="s">
        <v>122</v>
      </c>
      <c r="AT729" s="121">
        <v>28</v>
      </c>
      <c r="AU729" s="130">
        <v>21</v>
      </c>
      <c r="AV729" s="130">
        <v>2388780</v>
      </c>
      <c r="AW729" s="131">
        <f t="shared" si="753"/>
        <v>4.3933054393305436E-2</v>
      </c>
      <c r="AX729" s="131">
        <f t="shared" si="739"/>
        <v>0.75</v>
      </c>
      <c r="AY729" s="130">
        <f t="shared" si="740"/>
        <v>113751.42857142857</v>
      </c>
      <c r="AZ729" s="539"/>
      <c r="BA729" s="226" t="s">
        <v>122</v>
      </c>
      <c r="BB729" s="121">
        <v>13</v>
      </c>
      <c r="BC729" s="130">
        <v>11</v>
      </c>
      <c r="BD729" s="130">
        <v>1058820</v>
      </c>
      <c r="BE729" s="131">
        <f t="shared" si="754"/>
        <v>4.7413793103448273E-2</v>
      </c>
      <c r="BF729" s="131">
        <f t="shared" si="742"/>
        <v>0.84615384615384615</v>
      </c>
      <c r="BG729" s="156">
        <f t="shared" si="743"/>
        <v>96256.363636363632</v>
      </c>
      <c r="BH729" s="539"/>
      <c r="BI729" s="226" t="s">
        <v>122</v>
      </c>
      <c r="BJ729" s="121">
        <f t="shared" si="744"/>
        <v>290</v>
      </c>
      <c r="BK729" s="130">
        <f t="shared" si="721"/>
        <v>215</v>
      </c>
      <c r="BL729" s="130">
        <f t="shared" si="722"/>
        <v>16139760</v>
      </c>
      <c r="BM729" s="131">
        <f t="shared" si="755"/>
        <v>3.7918871252204583E-2</v>
      </c>
      <c r="BN729" s="131">
        <f t="shared" si="746"/>
        <v>0.74137931034482762</v>
      </c>
      <c r="BO729" s="130">
        <f t="shared" si="747"/>
        <v>75068.651162790702</v>
      </c>
      <c r="BP729" s="182"/>
    </row>
    <row r="730" spans="2:68" s="75" customFormat="1">
      <c r="B730" s="546"/>
      <c r="C730" s="547"/>
      <c r="D730" s="539"/>
      <c r="E730" s="226" t="s">
        <v>123</v>
      </c>
      <c r="F730" s="121">
        <v>1</v>
      </c>
      <c r="G730" s="130">
        <v>1</v>
      </c>
      <c r="H730" s="130">
        <v>171760</v>
      </c>
      <c r="I730" s="131">
        <f t="shared" si="748"/>
        <v>0.2</v>
      </c>
      <c r="J730" s="131">
        <f t="shared" si="724"/>
        <v>1</v>
      </c>
      <c r="K730" s="156">
        <f t="shared" si="725"/>
        <v>171760</v>
      </c>
      <c r="L730" s="539"/>
      <c r="M730" s="226" t="s">
        <v>123</v>
      </c>
      <c r="N730" s="121">
        <v>3</v>
      </c>
      <c r="O730" s="130">
        <v>3</v>
      </c>
      <c r="P730" s="130">
        <v>108570</v>
      </c>
      <c r="Q730" s="131">
        <f t="shared" si="749"/>
        <v>0.3</v>
      </c>
      <c r="R730" s="131">
        <f t="shared" si="727"/>
        <v>1</v>
      </c>
      <c r="S730" s="125">
        <f t="shared" si="728"/>
        <v>36190</v>
      </c>
      <c r="T730" s="539"/>
      <c r="U730" s="226" t="s">
        <v>123</v>
      </c>
      <c r="V730" s="121">
        <v>925</v>
      </c>
      <c r="W730" s="130">
        <v>716</v>
      </c>
      <c r="X730" s="130">
        <v>45159770</v>
      </c>
      <c r="Y730" s="131">
        <f t="shared" si="750"/>
        <v>0.32368896925858953</v>
      </c>
      <c r="Z730" s="131">
        <f t="shared" si="730"/>
        <v>0.77405405405405403</v>
      </c>
      <c r="AA730" s="130">
        <f t="shared" si="731"/>
        <v>63072.304469273746</v>
      </c>
      <c r="AB730" s="539"/>
      <c r="AC730" s="226" t="s">
        <v>123</v>
      </c>
      <c r="AD730" s="121">
        <v>810</v>
      </c>
      <c r="AE730" s="130">
        <v>608</v>
      </c>
      <c r="AF730" s="130">
        <v>41316950</v>
      </c>
      <c r="AG730" s="131">
        <f t="shared" si="751"/>
        <v>0.34982738780207134</v>
      </c>
      <c r="AH730" s="131">
        <f t="shared" si="733"/>
        <v>0.75061728395061733</v>
      </c>
      <c r="AI730" s="125">
        <f t="shared" si="734"/>
        <v>67955.509868421053</v>
      </c>
      <c r="AJ730" s="539"/>
      <c r="AK730" s="226" t="s">
        <v>123</v>
      </c>
      <c r="AL730" s="121">
        <v>385</v>
      </c>
      <c r="AM730" s="130">
        <v>259</v>
      </c>
      <c r="AN730" s="130">
        <v>20601770</v>
      </c>
      <c r="AO730" s="131">
        <f t="shared" si="752"/>
        <v>0.26030150753768844</v>
      </c>
      <c r="AP730" s="131">
        <f t="shared" si="736"/>
        <v>0.67272727272727273</v>
      </c>
      <c r="AQ730" s="125">
        <f t="shared" si="737"/>
        <v>79543.513513513521</v>
      </c>
      <c r="AR730" s="539"/>
      <c r="AS730" s="226" t="s">
        <v>123</v>
      </c>
      <c r="AT730" s="121">
        <v>169</v>
      </c>
      <c r="AU730" s="130">
        <v>102</v>
      </c>
      <c r="AV730" s="130">
        <v>9080380</v>
      </c>
      <c r="AW730" s="131">
        <f t="shared" si="753"/>
        <v>0.21338912133891214</v>
      </c>
      <c r="AX730" s="131">
        <f t="shared" si="739"/>
        <v>0.60355029585798814</v>
      </c>
      <c r="AY730" s="130">
        <f t="shared" si="740"/>
        <v>89023.333333333328</v>
      </c>
      <c r="AZ730" s="539"/>
      <c r="BA730" s="226" t="s">
        <v>123</v>
      </c>
      <c r="BB730" s="121">
        <v>65</v>
      </c>
      <c r="BC730" s="130">
        <v>40</v>
      </c>
      <c r="BD730" s="130">
        <v>3456470</v>
      </c>
      <c r="BE730" s="131">
        <f t="shared" si="754"/>
        <v>0.17241379310344829</v>
      </c>
      <c r="BF730" s="131">
        <f t="shared" si="742"/>
        <v>0.61538461538461542</v>
      </c>
      <c r="BG730" s="156">
        <f t="shared" si="743"/>
        <v>86411.75</v>
      </c>
      <c r="BH730" s="539"/>
      <c r="BI730" s="226" t="s">
        <v>123</v>
      </c>
      <c r="BJ730" s="121">
        <f t="shared" si="744"/>
        <v>2358</v>
      </c>
      <c r="BK730" s="130">
        <f t="shared" si="721"/>
        <v>1729</v>
      </c>
      <c r="BL730" s="130">
        <f t="shared" si="722"/>
        <v>119895670</v>
      </c>
      <c r="BM730" s="131">
        <f t="shared" si="755"/>
        <v>0.30493827160493825</v>
      </c>
      <c r="BN730" s="131">
        <f t="shared" si="746"/>
        <v>0.73324851569126381</v>
      </c>
      <c r="BO730" s="130">
        <f t="shared" si="747"/>
        <v>69343.938692886062</v>
      </c>
      <c r="BP730" s="182"/>
    </row>
    <row r="731" spans="2:68" s="75" customFormat="1">
      <c r="B731" s="546"/>
      <c r="C731" s="547"/>
      <c r="D731" s="539"/>
      <c r="E731" s="226" t="s">
        <v>124</v>
      </c>
      <c r="F731" s="121">
        <v>0</v>
      </c>
      <c r="G731" s="130">
        <v>0</v>
      </c>
      <c r="H731" s="130">
        <v>0</v>
      </c>
      <c r="I731" s="131">
        <f t="shared" si="748"/>
        <v>0</v>
      </c>
      <c r="J731" s="131" t="str">
        <f t="shared" si="724"/>
        <v>-</v>
      </c>
      <c r="K731" s="156" t="str">
        <f t="shared" si="725"/>
        <v>-</v>
      </c>
      <c r="L731" s="539"/>
      <c r="M731" s="226" t="s">
        <v>124</v>
      </c>
      <c r="N731" s="121">
        <v>1</v>
      </c>
      <c r="O731" s="130">
        <v>1</v>
      </c>
      <c r="P731" s="130">
        <v>19360</v>
      </c>
      <c r="Q731" s="131">
        <f t="shared" si="749"/>
        <v>0.1</v>
      </c>
      <c r="R731" s="131">
        <f t="shared" si="727"/>
        <v>1</v>
      </c>
      <c r="S731" s="125">
        <f t="shared" si="728"/>
        <v>19360</v>
      </c>
      <c r="T731" s="539"/>
      <c r="U731" s="226" t="s">
        <v>124</v>
      </c>
      <c r="V731" s="121">
        <v>116</v>
      </c>
      <c r="W731" s="130">
        <v>80</v>
      </c>
      <c r="X731" s="130">
        <v>5275470</v>
      </c>
      <c r="Y731" s="131">
        <f t="shared" si="750"/>
        <v>3.6166365280289332E-2</v>
      </c>
      <c r="Z731" s="131">
        <f t="shared" si="730"/>
        <v>0.68965517241379315</v>
      </c>
      <c r="AA731" s="130">
        <f t="shared" si="731"/>
        <v>65943.375</v>
      </c>
      <c r="AB731" s="539"/>
      <c r="AC731" s="226" t="s">
        <v>124</v>
      </c>
      <c r="AD731" s="121">
        <v>136</v>
      </c>
      <c r="AE731" s="130">
        <v>96</v>
      </c>
      <c r="AF731" s="130">
        <v>7094360</v>
      </c>
      <c r="AG731" s="131">
        <f t="shared" si="751"/>
        <v>5.5235903337169157E-2</v>
      </c>
      <c r="AH731" s="131">
        <f t="shared" si="733"/>
        <v>0.70588235294117652</v>
      </c>
      <c r="AI731" s="125">
        <f t="shared" si="734"/>
        <v>73899.583333333328</v>
      </c>
      <c r="AJ731" s="539"/>
      <c r="AK731" s="226" t="s">
        <v>124</v>
      </c>
      <c r="AL731" s="121">
        <v>114</v>
      </c>
      <c r="AM731" s="130">
        <v>71</v>
      </c>
      <c r="AN731" s="130">
        <v>5819970</v>
      </c>
      <c r="AO731" s="131">
        <f t="shared" si="752"/>
        <v>7.1356783919597988E-2</v>
      </c>
      <c r="AP731" s="131">
        <f t="shared" si="736"/>
        <v>0.6228070175438597</v>
      </c>
      <c r="AQ731" s="125">
        <f t="shared" si="737"/>
        <v>81971.408450704228</v>
      </c>
      <c r="AR731" s="539"/>
      <c r="AS731" s="226" t="s">
        <v>124</v>
      </c>
      <c r="AT731" s="121">
        <v>79</v>
      </c>
      <c r="AU731" s="130">
        <v>52</v>
      </c>
      <c r="AV731" s="130">
        <v>3775260</v>
      </c>
      <c r="AW731" s="131">
        <f t="shared" si="753"/>
        <v>0.10878661087866109</v>
      </c>
      <c r="AX731" s="131">
        <f t="shared" si="739"/>
        <v>0.65822784810126578</v>
      </c>
      <c r="AY731" s="130">
        <f t="shared" si="740"/>
        <v>72601.153846153844</v>
      </c>
      <c r="AZ731" s="539"/>
      <c r="BA731" s="226" t="s">
        <v>124</v>
      </c>
      <c r="BB731" s="121">
        <v>45</v>
      </c>
      <c r="BC731" s="130">
        <v>27</v>
      </c>
      <c r="BD731" s="130">
        <v>2084750</v>
      </c>
      <c r="BE731" s="131">
        <f t="shared" si="754"/>
        <v>0.11637931034482758</v>
      </c>
      <c r="BF731" s="131">
        <f t="shared" si="742"/>
        <v>0.6</v>
      </c>
      <c r="BG731" s="156">
        <f t="shared" si="743"/>
        <v>77212.962962962964</v>
      </c>
      <c r="BH731" s="539"/>
      <c r="BI731" s="226" t="s">
        <v>124</v>
      </c>
      <c r="BJ731" s="121">
        <f t="shared" si="744"/>
        <v>491</v>
      </c>
      <c r="BK731" s="130">
        <f t="shared" si="721"/>
        <v>327</v>
      </c>
      <c r="BL731" s="130">
        <f t="shared" si="722"/>
        <v>24069170</v>
      </c>
      <c r="BM731" s="131">
        <f t="shared" si="755"/>
        <v>5.7671957671957673E-2</v>
      </c>
      <c r="BN731" s="131">
        <f t="shared" si="746"/>
        <v>0.66598778004073322</v>
      </c>
      <c r="BO731" s="130">
        <f t="shared" si="747"/>
        <v>73606.024464831804</v>
      </c>
      <c r="BP731" s="182"/>
    </row>
    <row r="732" spans="2:68" s="75" customFormat="1">
      <c r="B732" s="546"/>
      <c r="C732" s="547"/>
      <c r="D732" s="539"/>
      <c r="E732" s="223" t="s">
        <v>117</v>
      </c>
      <c r="F732" s="123">
        <v>3</v>
      </c>
      <c r="G732" s="134">
        <v>2</v>
      </c>
      <c r="H732" s="134">
        <v>332290</v>
      </c>
      <c r="I732" s="135">
        <f t="shared" si="748"/>
        <v>0.4</v>
      </c>
      <c r="J732" s="135">
        <f t="shared" si="724"/>
        <v>0.66666666666666663</v>
      </c>
      <c r="K732" s="176">
        <f t="shared" si="725"/>
        <v>166145</v>
      </c>
      <c r="L732" s="539"/>
      <c r="M732" s="223" t="s">
        <v>117</v>
      </c>
      <c r="N732" s="123">
        <v>2</v>
      </c>
      <c r="O732" s="134">
        <v>2</v>
      </c>
      <c r="P732" s="134">
        <v>402230</v>
      </c>
      <c r="Q732" s="135">
        <f t="shared" si="749"/>
        <v>0.2</v>
      </c>
      <c r="R732" s="135">
        <f t="shared" si="727"/>
        <v>1</v>
      </c>
      <c r="S732" s="127">
        <f t="shared" si="728"/>
        <v>201115</v>
      </c>
      <c r="T732" s="539"/>
      <c r="U732" s="223" t="s">
        <v>117</v>
      </c>
      <c r="V732" s="123">
        <v>239</v>
      </c>
      <c r="W732" s="134">
        <v>161</v>
      </c>
      <c r="X732" s="134">
        <v>9854320</v>
      </c>
      <c r="Y732" s="135">
        <f t="shared" si="750"/>
        <v>7.2784810126582278E-2</v>
      </c>
      <c r="Z732" s="135">
        <f t="shared" si="730"/>
        <v>0.67364016736401677</v>
      </c>
      <c r="AA732" s="134">
        <f t="shared" si="731"/>
        <v>61206.956521739128</v>
      </c>
      <c r="AB732" s="539"/>
      <c r="AC732" s="223" t="s">
        <v>117</v>
      </c>
      <c r="AD732" s="123">
        <v>157</v>
      </c>
      <c r="AE732" s="134">
        <v>114</v>
      </c>
      <c r="AF732" s="134">
        <v>7645470</v>
      </c>
      <c r="AG732" s="135">
        <f t="shared" si="751"/>
        <v>6.5592635212888384E-2</v>
      </c>
      <c r="AH732" s="135">
        <f t="shared" si="733"/>
        <v>0.72611464968152861</v>
      </c>
      <c r="AI732" s="127">
        <f t="shared" si="734"/>
        <v>67065.526315789481</v>
      </c>
      <c r="AJ732" s="539"/>
      <c r="AK732" s="223" t="s">
        <v>117</v>
      </c>
      <c r="AL732" s="123">
        <v>63</v>
      </c>
      <c r="AM732" s="134">
        <v>35</v>
      </c>
      <c r="AN732" s="134">
        <v>2479530</v>
      </c>
      <c r="AO732" s="135">
        <f t="shared" si="752"/>
        <v>3.5175879396984924E-2</v>
      </c>
      <c r="AP732" s="135">
        <f t="shared" si="736"/>
        <v>0.55555555555555558</v>
      </c>
      <c r="AQ732" s="127">
        <f t="shared" si="737"/>
        <v>70843.71428571429</v>
      </c>
      <c r="AR732" s="539"/>
      <c r="AS732" s="223" t="s">
        <v>117</v>
      </c>
      <c r="AT732" s="123">
        <v>28</v>
      </c>
      <c r="AU732" s="134">
        <v>16</v>
      </c>
      <c r="AV732" s="134">
        <v>1519970</v>
      </c>
      <c r="AW732" s="135">
        <f t="shared" si="753"/>
        <v>3.3472803347280332E-2</v>
      </c>
      <c r="AX732" s="135">
        <f t="shared" si="739"/>
        <v>0.5714285714285714</v>
      </c>
      <c r="AY732" s="134">
        <f t="shared" si="740"/>
        <v>94998.125</v>
      </c>
      <c r="AZ732" s="539"/>
      <c r="BA732" s="223" t="s">
        <v>117</v>
      </c>
      <c r="BB732" s="123">
        <v>16</v>
      </c>
      <c r="BC732" s="134">
        <v>9</v>
      </c>
      <c r="BD732" s="134">
        <v>1043520</v>
      </c>
      <c r="BE732" s="135">
        <f t="shared" si="754"/>
        <v>3.8793103448275863E-2</v>
      </c>
      <c r="BF732" s="135">
        <f t="shared" si="742"/>
        <v>0.5625</v>
      </c>
      <c r="BG732" s="176">
        <f t="shared" si="743"/>
        <v>115946.66666666667</v>
      </c>
      <c r="BH732" s="539"/>
      <c r="BI732" s="223" t="s">
        <v>117</v>
      </c>
      <c r="BJ732" s="123">
        <f t="shared" si="744"/>
        <v>508</v>
      </c>
      <c r="BK732" s="134">
        <f t="shared" si="721"/>
        <v>339</v>
      </c>
      <c r="BL732" s="134">
        <f t="shared" si="722"/>
        <v>23277330</v>
      </c>
      <c r="BM732" s="135">
        <f t="shared" si="755"/>
        <v>5.9788359788359786E-2</v>
      </c>
      <c r="BN732" s="135">
        <f t="shared" si="746"/>
        <v>0.66732283464566933</v>
      </c>
      <c r="BO732" s="134">
        <f t="shared" si="747"/>
        <v>68664.69026548673</v>
      </c>
      <c r="BP732" s="182"/>
    </row>
    <row r="733" spans="2:68" s="75" customFormat="1">
      <c r="B733" s="546">
        <v>67</v>
      </c>
      <c r="C733" s="547" t="s">
        <v>6</v>
      </c>
      <c r="D733" s="539">
        <f>BS74</f>
        <v>11</v>
      </c>
      <c r="E733" s="224" t="s">
        <v>104</v>
      </c>
      <c r="F733" s="120">
        <v>6</v>
      </c>
      <c r="G733" s="128">
        <v>4</v>
      </c>
      <c r="H733" s="128">
        <v>191870</v>
      </c>
      <c r="I733" s="129">
        <f>IFERROR(G733/$D$733,"-")</f>
        <v>0.36363636363636365</v>
      </c>
      <c r="J733" s="129">
        <f t="shared" si="724"/>
        <v>0.66666666666666663</v>
      </c>
      <c r="K733" s="155">
        <f t="shared" si="725"/>
        <v>47967.5</v>
      </c>
      <c r="L733" s="539">
        <f>BT74</f>
        <v>27</v>
      </c>
      <c r="M733" s="224" t="s">
        <v>104</v>
      </c>
      <c r="N733" s="120">
        <v>13</v>
      </c>
      <c r="O733" s="128">
        <v>6</v>
      </c>
      <c r="P733" s="128">
        <v>141680</v>
      </c>
      <c r="Q733" s="129">
        <f>IFERROR(O733/$L$733,"-")</f>
        <v>0.22222222222222221</v>
      </c>
      <c r="R733" s="129">
        <f t="shared" si="727"/>
        <v>0.46153846153846156</v>
      </c>
      <c r="S733" s="124">
        <f t="shared" si="728"/>
        <v>23613.333333333332</v>
      </c>
      <c r="T733" s="539">
        <f>BU74</f>
        <v>930</v>
      </c>
      <c r="U733" s="224" t="s">
        <v>104</v>
      </c>
      <c r="V733" s="120">
        <v>479</v>
      </c>
      <c r="W733" s="128">
        <v>280</v>
      </c>
      <c r="X733" s="128">
        <v>22488920</v>
      </c>
      <c r="Y733" s="129">
        <f>IFERROR(W733/$T$733,"-")</f>
        <v>0.30107526881720431</v>
      </c>
      <c r="Z733" s="129">
        <f t="shared" si="730"/>
        <v>0.58455114822546972</v>
      </c>
      <c r="AA733" s="128">
        <f t="shared" si="731"/>
        <v>80317.571428571435</v>
      </c>
      <c r="AB733" s="539">
        <f>BV74</f>
        <v>639</v>
      </c>
      <c r="AC733" s="224" t="s">
        <v>104</v>
      </c>
      <c r="AD733" s="120">
        <v>353</v>
      </c>
      <c r="AE733" s="128">
        <v>230</v>
      </c>
      <c r="AF733" s="128">
        <v>17214950</v>
      </c>
      <c r="AG733" s="129">
        <f>IFERROR(AE733/$AB$733,"-")</f>
        <v>0.35993740219092329</v>
      </c>
      <c r="AH733" s="129">
        <f t="shared" si="733"/>
        <v>0.65155807365439089</v>
      </c>
      <c r="AI733" s="124">
        <f t="shared" si="734"/>
        <v>74847.608695652176</v>
      </c>
      <c r="AJ733" s="539">
        <f>BW74</f>
        <v>423</v>
      </c>
      <c r="AK733" s="224" t="s">
        <v>104</v>
      </c>
      <c r="AL733" s="120">
        <v>229</v>
      </c>
      <c r="AM733" s="128">
        <v>118</v>
      </c>
      <c r="AN733" s="128">
        <v>8794290</v>
      </c>
      <c r="AO733" s="129">
        <f>IFERROR(AM733/$AJ$733,"-")</f>
        <v>0.27895981087470451</v>
      </c>
      <c r="AP733" s="129">
        <f t="shared" si="736"/>
        <v>0.51528384279475981</v>
      </c>
      <c r="AQ733" s="124">
        <f t="shared" si="737"/>
        <v>74527.881355932201</v>
      </c>
      <c r="AR733" s="539">
        <f>BX74</f>
        <v>270</v>
      </c>
      <c r="AS733" s="224" t="s">
        <v>104</v>
      </c>
      <c r="AT733" s="120">
        <v>114</v>
      </c>
      <c r="AU733" s="128">
        <v>61</v>
      </c>
      <c r="AV733" s="128">
        <v>4298730</v>
      </c>
      <c r="AW733" s="129">
        <f>IFERROR(AU733/$AR$733,"-")</f>
        <v>0.22592592592592592</v>
      </c>
      <c r="AX733" s="129">
        <f t="shared" si="739"/>
        <v>0.53508771929824561</v>
      </c>
      <c r="AY733" s="128">
        <f t="shared" si="740"/>
        <v>70470.983606557376</v>
      </c>
      <c r="AZ733" s="539">
        <f>BY74</f>
        <v>135</v>
      </c>
      <c r="BA733" s="224" t="s">
        <v>104</v>
      </c>
      <c r="BB733" s="120">
        <v>40</v>
      </c>
      <c r="BC733" s="128">
        <v>10</v>
      </c>
      <c r="BD733" s="128">
        <v>616110</v>
      </c>
      <c r="BE733" s="129">
        <f>IFERROR(BC733/$AZ$733,"-")</f>
        <v>7.407407407407407E-2</v>
      </c>
      <c r="BF733" s="129">
        <f t="shared" si="742"/>
        <v>0.25</v>
      </c>
      <c r="BG733" s="155">
        <f t="shared" si="743"/>
        <v>61611</v>
      </c>
      <c r="BH733" s="539">
        <f>BZ74</f>
        <v>2435</v>
      </c>
      <c r="BI733" s="224" t="s">
        <v>104</v>
      </c>
      <c r="BJ733" s="120">
        <f t="shared" si="744"/>
        <v>1234</v>
      </c>
      <c r="BK733" s="128">
        <f t="shared" si="721"/>
        <v>709</v>
      </c>
      <c r="BL733" s="128">
        <f t="shared" si="722"/>
        <v>53746550</v>
      </c>
      <c r="BM733" s="129">
        <f>IFERROR(BK733/$BH$733,"-")</f>
        <v>0.29117043121149899</v>
      </c>
      <c r="BN733" s="129">
        <f t="shared" si="746"/>
        <v>0.57455429497568877</v>
      </c>
      <c r="BO733" s="128">
        <f t="shared" si="747"/>
        <v>75806.135401974607</v>
      </c>
      <c r="BP733" s="182"/>
    </row>
    <row r="734" spans="2:68" s="75" customFormat="1">
      <c r="B734" s="546"/>
      <c r="C734" s="547"/>
      <c r="D734" s="539"/>
      <c r="E734" s="225" t="s">
        <v>136</v>
      </c>
      <c r="F734" s="121">
        <v>6</v>
      </c>
      <c r="G734" s="130">
        <v>4</v>
      </c>
      <c r="H734" s="130">
        <v>185830</v>
      </c>
      <c r="I734" s="131">
        <f t="shared" ref="I734:I743" si="756">IFERROR(G734/$D$733,"-")</f>
        <v>0.36363636363636365</v>
      </c>
      <c r="J734" s="131">
        <f t="shared" si="724"/>
        <v>0.66666666666666663</v>
      </c>
      <c r="K734" s="156">
        <f t="shared" si="725"/>
        <v>46457.5</v>
      </c>
      <c r="L734" s="539"/>
      <c r="M734" s="225" t="s">
        <v>136</v>
      </c>
      <c r="N734" s="121">
        <v>9</v>
      </c>
      <c r="O734" s="130">
        <v>6</v>
      </c>
      <c r="P734" s="130">
        <v>565370</v>
      </c>
      <c r="Q734" s="131">
        <f t="shared" ref="Q734:Q743" si="757">IFERROR(O734/$L$733,"-")</f>
        <v>0.22222222222222221</v>
      </c>
      <c r="R734" s="131">
        <f t="shared" si="727"/>
        <v>0.66666666666666663</v>
      </c>
      <c r="S734" s="125">
        <f t="shared" si="728"/>
        <v>94228.333333333328</v>
      </c>
      <c r="T734" s="539"/>
      <c r="U734" s="225" t="s">
        <v>136</v>
      </c>
      <c r="V734" s="121">
        <v>391</v>
      </c>
      <c r="W734" s="130">
        <v>236</v>
      </c>
      <c r="X734" s="130">
        <v>17858880</v>
      </c>
      <c r="Y734" s="131">
        <f t="shared" ref="Y734:Y743" si="758">IFERROR(W734/$T$733,"-")</f>
        <v>0.25376344086021507</v>
      </c>
      <c r="Z734" s="131">
        <f t="shared" si="730"/>
        <v>0.6035805626598465</v>
      </c>
      <c r="AA734" s="130">
        <f t="shared" si="731"/>
        <v>75673.220338983054</v>
      </c>
      <c r="AB734" s="539"/>
      <c r="AC734" s="225" t="s">
        <v>136</v>
      </c>
      <c r="AD734" s="121">
        <v>257</v>
      </c>
      <c r="AE734" s="130">
        <v>167</v>
      </c>
      <c r="AF734" s="130">
        <v>12700410</v>
      </c>
      <c r="AG734" s="131">
        <f t="shared" ref="AG734:AG743" si="759">IFERROR(AE734/$AB$733,"-")</f>
        <v>0.26134585289514867</v>
      </c>
      <c r="AH734" s="131">
        <f t="shared" si="733"/>
        <v>0.64980544747081714</v>
      </c>
      <c r="AI734" s="125">
        <f t="shared" si="734"/>
        <v>76050.359281437122</v>
      </c>
      <c r="AJ734" s="539"/>
      <c r="AK734" s="225" t="s">
        <v>136</v>
      </c>
      <c r="AL734" s="121">
        <v>153</v>
      </c>
      <c r="AM734" s="130">
        <v>78</v>
      </c>
      <c r="AN734" s="130">
        <v>5435540</v>
      </c>
      <c r="AO734" s="131">
        <f t="shared" ref="AO734:AO743" si="760">IFERROR(AM734/$AJ$733,"-")</f>
        <v>0.18439716312056736</v>
      </c>
      <c r="AP734" s="131">
        <f t="shared" si="736"/>
        <v>0.50980392156862742</v>
      </c>
      <c r="AQ734" s="125">
        <f t="shared" si="737"/>
        <v>69686.41025641025</v>
      </c>
      <c r="AR734" s="539"/>
      <c r="AS734" s="225" t="s">
        <v>136</v>
      </c>
      <c r="AT734" s="121">
        <v>72</v>
      </c>
      <c r="AU734" s="130">
        <v>39</v>
      </c>
      <c r="AV734" s="130">
        <v>2186160</v>
      </c>
      <c r="AW734" s="131">
        <f t="shared" ref="AW734:AW743" si="761">IFERROR(AU734/$AR$733,"-")</f>
        <v>0.14444444444444443</v>
      </c>
      <c r="AX734" s="131">
        <f t="shared" si="739"/>
        <v>0.54166666666666663</v>
      </c>
      <c r="AY734" s="130">
        <f t="shared" si="740"/>
        <v>56055.384615384617</v>
      </c>
      <c r="AZ734" s="539"/>
      <c r="BA734" s="225" t="s">
        <v>136</v>
      </c>
      <c r="BB734" s="121">
        <v>25</v>
      </c>
      <c r="BC734" s="130">
        <v>11</v>
      </c>
      <c r="BD734" s="130">
        <v>911650</v>
      </c>
      <c r="BE734" s="131">
        <f t="shared" ref="BE734:BE743" si="762">IFERROR(BC734/$AZ$733,"-")</f>
        <v>8.1481481481481488E-2</v>
      </c>
      <c r="BF734" s="131">
        <f t="shared" si="742"/>
        <v>0.44</v>
      </c>
      <c r="BG734" s="156">
        <f t="shared" si="743"/>
        <v>82877.272727272721</v>
      </c>
      <c r="BH734" s="539"/>
      <c r="BI734" s="225" t="s">
        <v>136</v>
      </c>
      <c r="BJ734" s="121">
        <f t="shared" si="744"/>
        <v>913</v>
      </c>
      <c r="BK734" s="130">
        <f t="shared" si="721"/>
        <v>541</v>
      </c>
      <c r="BL734" s="130">
        <f t="shared" si="722"/>
        <v>39843840</v>
      </c>
      <c r="BM734" s="131">
        <f t="shared" ref="BM734:BM743" si="763">IFERROR(BK734/$BH$733,"-")</f>
        <v>0.22217659137577003</v>
      </c>
      <c r="BN734" s="131">
        <f t="shared" si="746"/>
        <v>0.59255202628696602</v>
      </c>
      <c r="BO734" s="130">
        <f t="shared" si="747"/>
        <v>73648.50277264326</v>
      </c>
      <c r="BP734" s="182"/>
    </row>
    <row r="735" spans="2:68" s="75" customFormat="1">
      <c r="B735" s="546"/>
      <c r="C735" s="547"/>
      <c r="D735" s="539"/>
      <c r="E735" s="226" t="s">
        <v>103</v>
      </c>
      <c r="F735" s="121">
        <v>6</v>
      </c>
      <c r="G735" s="130">
        <v>4</v>
      </c>
      <c r="H735" s="130">
        <v>94570</v>
      </c>
      <c r="I735" s="131">
        <f t="shared" si="756"/>
        <v>0.36363636363636365</v>
      </c>
      <c r="J735" s="131">
        <f t="shared" si="724"/>
        <v>0.66666666666666663</v>
      </c>
      <c r="K735" s="156">
        <f t="shared" si="725"/>
        <v>23642.5</v>
      </c>
      <c r="L735" s="539"/>
      <c r="M735" s="226" t="s">
        <v>103</v>
      </c>
      <c r="N735" s="121">
        <v>10</v>
      </c>
      <c r="O735" s="130">
        <v>5</v>
      </c>
      <c r="P735" s="130">
        <v>362970</v>
      </c>
      <c r="Q735" s="131">
        <f t="shared" si="757"/>
        <v>0.18518518518518517</v>
      </c>
      <c r="R735" s="131">
        <f t="shared" si="727"/>
        <v>0.5</v>
      </c>
      <c r="S735" s="125">
        <f t="shared" si="728"/>
        <v>72594</v>
      </c>
      <c r="T735" s="539"/>
      <c r="U735" s="226" t="s">
        <v>103</v>
      </c>
      <c r="V735" s="121">
        <v>555</v>
      </c>
      <c r="W735" s="130">
        <v>331</v>
      </c>
      <c r="X735" s="130">
        <v>25377700</v>
      </c>
      <c r="Y735" s="131">
        <f t="shared" si="758"/>
        <v>0.35591397849462364</v>
      </c>
      <c r="Z735" s="131">
        <f t="shared" si="730"/>
        <v>0.59639639639639641</v>
      </c>
      <c r="AA735" s="130">
        <f t="shared" si="731"/>
        <v>76669.788519637455</v>
      </c>
      <c r="AB735" s="539"/>
      <c r="AC735" s="226" t="s">
        <v>103</v>
      </c>
      <c r="AD735" s="121">
        <v>413</v>
      </c>
      <c r="AE735" s="130">
        <v>255</v>
      </c>
      <c r="AF735" s="130">
        <v>19913390</v>
      </c>
      <c r="AG735" s="131">
        <f t="shared" si="759"/>
        <v>0.39906103286384975</v>
      </c>
      <c r="AH735" s="131">
        <f t="shared" si="733"/>
        <v>0.61743341404358354</v>
      </c>
      <c r="AI735" s="125">
        <f t="shared" si="734"/>
        <v>78091.725490196084</v>
      </c>
      <c r="AJ735" s="539"/>
      <c r="AK735" s="226" t="s">
        <v>103</v>
      </c>
      <c r="AL735" s="121">
        <v>274</v>
      </c>
      <c r="AM735" s="130">
        <v>141</v>
      </c>
      <c r="AN735" s="130">
        <v>10729990</v>
      </c>
      <c r="AO735" s="131">
        <f t="shared" si="760"/>
        <v>0.33333333333333331</v>
      </c>
      <c r="AP735" s="131">
        <f t="shared" si="736"/>
        <v>0.51459854014598538</v>
      </c>
      <c r="AQ735" s="125">
        <f t="shared" si="737"/>
        <v>76099.219858156022</v>
      </c>
      <c r="AR735" s="539"/>
      <c r="AS735" s="226" t="s">
        <v>103</v>
      </c>
      <c r="AT735" s="121">
        <v>154</v>
      </c>
      <c r="AU735" s="130">
        <v>66</v>
      </c>
      <c r="AV735" s="130">
        <v>4750270</v>
      </c>
      <c r="AW735" s="131">
        <f t="shared" si="761"/>
        <v>0.24444444444444444</v>
      </c>
      <c r="AX735" s="131">
        <f t="shared" si="739"/>
        <v>0.42857142857142855</v>
      </c>
      <c r="AY735" s="130">
        <f t="shared" si="740"/>
        <v>71973.787878787873</v>
      </c>
      <c r="AZ735" s="539"/>
      <c r="BA735" s="226" t="s">
        <v>103</v>
      </c>
      <c r="BB735" s="121">
        <v>60</v>
      </c>
      <c r="BC735" s="130">
        <v>21</v>
      </c>
      <c r="BD735" s="130">
        <v>2384700</v>
      </c>
      <c r="BE735" s="131">
        <f t="shared" si="762"/>
        <v>0.15555555555555556</v>
      </c>
      <c r="BF735" s="131">
        <f t="shared" si="742"/>
        <v>0.35</v>
      </c>
      <c r="BG735" s="156">
        <f t="shared" si="743"/>
        <v>113557.14285714286</v>
      </c>
      <c r="BH735" s="539"/>
      <c r="BI735" s="226" t="s">
        <v>103</v>
      </c>
      <c r="BJ735" s="121">
        <f t="shared" si="744"/>
        <v>1472</v>
      </c>
      <c r="BK735" s="130">
        <f t="shared" si="721"/>
        <v>823</v>
      </c>
      <c r="BL735" s="130">
        <f t="shared" si="722"/>
        <v>63613590</v>
      </c>
      <c r="BM735" s="131">
        <f t="shared" si="763"/>
        <v>0.33798767967145793</v>
      </c>
      <c r="BN735" s="131">
        <f t="shared" si="746"/>
        <v>0.55910326086956519</v>
      </c>
      <c r="BO735" s="130">
        <f t="shared" si="747"/>
        <v>77294.763061968406</v>
      </c>
      <c r="BP735" s="182"/>
    </row>
    <row r="736" spans="2:68" s="75" customFormat="1">
      <c r="B736" s="546"/>
      <c r="C736" s="547"/>
      <c r="D736" s="539"/>
      <c r="E736" s="226" t="s">
        <v>106</v>
      </c>
      <c r="F736" s="121">
        <v>2</v>
      </c>
      <c r="G736" s="130">
        <v>0</v>
      </c>
      <c r="H736" s="130">
        <v>0</v>
      </c>
      <c r="I736" s="131">
        <f t="shared" si="756"/>
        <v>0</v>
      </c>
      <c r="J736" s="131">
        <f t="shared" si="724"/>
        <v>0</v>
      </c>
      <c r="K736" s="156" t="str">
        <f t="shared" si="725"/>
        <v>-</v>
      </c>
      <c r="L736" s="539"/>
      <c r="M736" s="226" t="s">
        <v>106</v>
      </c>
      <c r="N736" s="121">
        <v>5</v>
      </c>
      <c r="O736" s="130">
        <v>3</v>
      </c>
      <c r="P736" s="130">
        <v>419380</v>
      </c>
      <c r="Q736" s="131">
        <f t="shared" si="757"/>
        <v>0.1111111111111111</v>
      </c>
      <c r="R736" s="131">
        <f t="shared" si="727"/>
        <v>0.6</v>
      </c>
      <c r="S736" s="125">
        <f t="shared" si="728"/>
        <v>139793.33333333334</v>
      </c>
      <c r="T736" s="539"/>
      <c r="U736" s="226" t="s">
        <v>106</v>
      </c>
      <c r="V736" s="121">
        <v>172</v>
      </c>
      <c r="W736" s="130">
        <v>97</v>
      </c>
      <c r="X736" s="130">
        <v>7551960</v>
      </c>
      <c r="Y736" s="131">
        <f t="shared" si="758"/>
        <v>0.1043010752688172</v>
      </c>
      <c r="Z736" s="131">
        <f t="shared" si="730"/>
        <v>0.56395348837209303</v>
      </c>
      <c r="AA736" s="130">
        <f t="shared" si="731"/>
        <v>77855.257731958758</v>
      </c>
      <c r="AB736" s="539"/>
      <c r="AC736" s="226" t="s">
        <v>106</v>
      </c>
      <c r="AD736" s="121">
        <v>161</v>
      </c>
      <c r="AE736" s="130">
        <v>101</v>
      </c>
      <c r="AF736" s="130">
        <v>7817440</v>
      </c>
      <c r="AG736" s="131">
        <f t="shared" si="759"/>
        <v>0.15805946791862285</v>
      </c>
      <c r="AH736" s="131">
        <f t="shared" si="733"/>
        <v>0.62732919254658381</v>
      </c>
      <c r="AI736" s="125">
        <f t="shared" si="734"/>
        <v>77400.396039603962</v>
      </c>
      <c r="AJ736" s="539"/>
      <c r="AK736" s="226" t="s">
        <v>106</v>
      </c>
      <c r="AL736" s="121">
        <v>107</v>
      </c>
      <c r="AM736" s="130">
        <v>57</v>
      </c>
      <c r="AN736" s="130">
        <v>4295570</v>
      </c>
      <c r="AO736" s="131">
        <f t="shared" si="760"/>
        <v>0.13475177304964539</v>
      </c>
      <c r="AP736" s="131">
        <f t="shared" si="736"/>
        <v>0.53271028037383172</v>
      </c>
      <c r="AQ736" s="125">
        <f t="shared" si="737"/>
        <v>75360.877192982458</v>
      </c>
      <c r="AR736" s="539"/>
      <c r="AS736" s="226" t="s">
        <v>106</v>
      </c>
      <c r="AT736" s="121">
        <v>51</v>
      </c>
      <c r="AU736" s="130">
        <v>21</v>
      </c>
      <c r="AV736" s="130">
        <v>829700</v>
      </c>
      <c r="AW736" s="131">
        <f t="shared" si="761"/>
        <v>7.7777777777777779E-2</v>
      </c>
      <c r="AX736" s="131">
        <f t="shared" si="739"/>
        <v>0.41176470588235292</v>
      </c>
      <c r="AY736" s="130">
        <f t="shared" si="740"/>
        <v>39509.523809523809</v>
      </c>
      <c r="AZ736" s="539"/>
      <c r="BA736" s="226" t="s">
        <v>106</v>
      </c>
      <c r="BB736" s="121">
        <v>21</v>
      </c>
      <c r="BC736" s="130">
        <v>9</v>
      </c>
      <c r="BD736" s="130">
        <v>887590</v>
      </c>
      <c r="BE736" s="131">
        <f t="shared" si="762"/>
        <v>6.6666666666666666E-2</v>
      </c>
      <c r="BF736" s="131">
        <f t="shared" si="742"/>
        <v>0.42857142857142855</v>
      </c>
      <c r="BG736" s="156">
        <f t="shared" si="743"/>
        <v>98621.111111111109</v>
      </c>
      <c r="BH736" s="539"/>
      <c r="BI736" s="226" t="s">
        <v>106</v>
      </c>
      <c r="BJ736" s="121">
        <f t="shared" si="744"/>
        <v>519</v>
      </c>
      <c r="BK736" s="130">
        <f t="shared" si="721"/>
        <v>288</v>
      </c>
      <c r="BL736" s="130">
        <f t="shared" si="722"/>
        <v>21801640</v>
      </c>
      <c r="BM736" s="131">
        <f t="shared" si="763"/>
        <v>0.11827515400410678</v>
      </c>
      <c r="BN736" s="131">
        <f t="shared" si="746"/>
        <v>0.55491329479768781</v>
      </c>
      <c r="BO736" s="130">
        <f t="shared" si="747"/>
        <v>75700.138888888891</v>
      </c>
      <c r="BP736" s="182"/>
    </row>
    <row r="737" spans="2:68" s="75" customFormat="1">
      <c r="B737" s="546"/>
      <c r="C737" s="547"/>
      <c r="D737" s="539"/>
      <c r="E737" s="226" t="s">
        <v>119</v>
      </c>
      <c r="F737" s="121">
        <v>6</v>
      </c>
      <c r="G737" s="130">
        <v>3</v>
      </c>
      <c r="H737" s="130">
        <v>138860</v>
      </c>
      <c r="I737" s="131">
        <f t="shared" si="756"/>
        <v>0.27272727272727271</v>
      </c>
      <c r="J737" s="131">
        <f t="shared" si="724"/>
        <v>0.5</v>
      </c>
      <c r="K737" s="156">
        <f t="shared" si="725"/>
        <v>46286.666666666664</v>
      </c>
      <c r="L737" s="539"/>
      <c r="M737" s="226" t="s">
        <v>119</v>
      </c>
      <c r="N737" s="121">
        <v>6</v>
      </c>
      <c r="O737" s="130">
        <v>3</v>
      </c>
      <c r="P737" s="130">
        <v>52370</v>
      </c>
      <c r="Q737" s="131">
        <f t="shared" si="757"/>
        <v>0.1111111111111111</v>
      </c>
      <c r="R737" s="131">
        <f t="shared" si="727"/>
        <v>0.5</v>
      </c>
      <c r="S737" s="125">
        <f t="shared" si="728"/>
        <v>17456.666666666668</v>
      </c>
      <c r="T737" s="539"/>
      <c r="U737" s="226" t="s">
        <v>119</v>
      </c>
      <c r="V737" s="121">
        <v>180</v>
      </c>
      <c r="W737" s="130">
        <v>105</v>
      </c>
      <c r="X737" s="130">
        <v>9452820</v>
      </c>
      <c r="Y737" s="131">
        <f t="shared" si="758"/>
        <v>0.11290322580645161</v>
      </c>
      <c r="Z737" s="131">
        <f t="shared" si="730"/>
        <v>0.58333333333333337</v>
      </c>
      <c r="AA737" s="130">
        <f t="shared" si="731"/>
        <v>90026.857142857145</v>
      </c>
      <c r="AB737" s="539"/>
      <c r="AC737" s="226" t="s">
        <v>119</v>
      </c>
      <c r="AD737" s="121">
        <v>169</v>
      </c>
      <c r="AE737" s="130">
        <v>103</v>
      </c>
      <c r="AF737" s="130">
        <v>7871660</v>
      </c>
      <c r="AG737" s="131">
        <f t="shared" si="759"/>
        <v>0.16118935837245696</v>
      </c>
      <c r="AH737" s="131">
        <f t="shared" si="733"/>
        <v>0.60946745562130178</v>
      </c>
      <c r="AI737" s="125">
        <f t="shared" si="734"/>
        <v>76423.883495145637</v>
      </c>
      <c r="AJ737" s="539"/>
      <c r="AK737" s="226" t="s">
        <v>119</v>
      </c>
      <c r="AL737" s="121">
        <v>128</v>
      </c>
      <c r="AM737" s="130">
        <v>57</v>
      </c>
      <c r="AN737" s="130">
        <v>4605360</v>
      </c>
      <c r="AO737" s="131">
        <f t="shared" si="760"/>
        <v>0.13475177304964539</v>
      </c>
      <c r="AP737" s="131">
        <f t="shared" si="736"/>
        <v>0.4453125</v>
      </c>
      <c r="AQ737" s="125">
        <f t="shared" si="737"/>
        <v>80795.789473684214</v>
      </c>
      <c r="AR737" s="539"/>
      <c r="AS737" s="226" t="s">
        <v>119</v>
      </c>
      <c r="AT737" s="121">
        <v>71</v>
      </c>
      <c r="AU737" s="130">
        <v>36</v>
      </c>
      <c r="AV737" s="130">
        <v>2299490</v>
      </c>
      <c r="AW737" s="131">
        <f t="shared" si="761"/>
        <v>0.13333333333333333</v>
      </c>
      <c r="AX737" s="131">
        <f t="shared" si="739"/>
        <v>0.50704225352112675</v>
      </c>
      <c r="AY737" s="130">
        <f t="shared" si="740"/>
        <v>63874.722222222219</v>
      </c>
      <c r="AZ737" s="539"/>
      <c r="BA737" s="226" t="s">
        <v>119</v>
      </c>
      <c r="BB737" s="121">
        <v>29</v>
      </c>
      <c r="BC737" s="130">
        <v>11</v>
      </c>
      <c r="BD737" s="130">
        <v>593890</v>
      </c>
      <c r="BE737" s="131">
        <f t="shared" si="762"/>
        <v>8.1481481481481488E-2</v>
      </c>
      <c r="BF737" s="131">
        <f t="shared" si="742"/>
        <v>0.37931034482758619</v>
      </c>
      <c r="BG737" s="156">
        <f t="shared" si="743"/>
        <v>53990</v>
      </c>
      <c r="BH737" s="539"/>
      <c r="BI737" s="226" t="s">
        <v>119</v>
      </c>
      <c r="BJ737" s="121">
        <f t="shared" si="744"/>
        <v>589</v>
      </c>
      <c r="BK737" s="130">
        <f t="shared" si="721"/>
        <v>318</v>
      </c>
      <c r="BL737" s="130">
        <f t="shared" si="722"/>
        <v>25014450</v>
      </c>
      <c r="BM737" s="131">
        <f t="shared" si="763"/>
        <v>0.13059548254620124</v>
      </c>
      <c r="BN737" s="131">
        <f t="shared" si="746"/>
        <v>0.53989813242784379</v>
      </c>
      <c r="BO737" s="130">
        <f t="shared" si="747"/>
        <v>78661.792452830196</v>
      </c>
      <c r="BP737" s="182"/>
    </row>
    <row r="738" spans="2:68" s="75" customFormat="1">
      <c r="B738" s="546"/>
      <c r="C738" s="547"/>
      <c r="D738" s="539"/>
      <c r="E738" s="226" t="s">
        <v>120</v>
      </c>
      <c r="F738" s="121">
        <v>0</v>
      </c>
      <c r="G738" s="130">
        <v>0</v>
      </c>
      <c r="H738" s="130">
        <v>0</v>
      </c>
      <c r="I738" s="131">
        <f t="shared" si="756"/>
        <v>0</v>
      </c>
      <c r="J738" s="131" t="str">
        <f t="shared" si="724"/>
        <v>-</v>
      </c>
      <c r="K738" s="156" t="str">
        <f t="shared" si="725"/>
        <v>-</v>
      </c>
      <c r="L738" s="539"/>
      <c r="M738" s="226" t="s">
        <v>120</v>
      </c>
      <c r="N738" s="121">
        <v>1</v>
      </c>
      <c r="O738" s="130">
        <v>0</v>
      </c>
      <c r="P738" s="130">
        <v>0</v>
      </c>
      <c r="Q738" s="131">
        <f t="shared" si="757"/>
        <v>0</v>
      </c>
      <c r="R738" s="131">
        <f t="shared" si="727"/>
        <v>0</v>
      </c>
      <c r="S738" s="125" t="str">
        <f t="shared" si="728"/>
        <v>-</v>
      </c>
      <c r="T738" s="539"/>
      <c r="U738" s="226" t="s">
        <v>120</v>
      </c>
      <c r="V738" s="121">
        <v>72</v>
      </c>
      <c r="W738" s="130">
        <v>43</v>
      </c>
      <c r="X738" s="130">
        <v>4337870</v>
      </c>
      <c r="Y738" s="131">
        <f t="shared" si="758"/>
        <v>4.6236559139784944E-2</v>
      </c>
      <c r="Z738" s="131">
        <f t="shared" si="730"/>
        <v>0.59722222222222221</v>
      </c>
      <c r="AA738" s="130">
        <f t="shared" si="731"/>
        <v>100880.69767441861</v>
      </c>
      <c r="AB738" s="539"/>
      <c r="AC738" s="226" t="s">
        <v>120</v>
      </c>
      <c r="AD738" s="121">
        <v>58</v>
      </c>
      <c r="AE738" s="130">
        <v>40</v>
      </c>
      <c r="AF738" s="130">
        <v>4297490</v>
      </c>
      <c r="AG738" s="131">
        <f t="shared" si="759"/>
        <v>6.2597809076682318E-2</v>
      </c>
      <c r="AH738" s="131">
        <f t="shared" si="733"/>
        <v>0.68965517241379315</v>
      </c>
      <c r="AI738" s="125">
        <f t="shared" si="734"/>
        <v>107437.25</v>
      </c>
      <c r="AJ738" s="539"/>
      <c r="AK738" s="226" t="s">
        <v>120</v>
      </c>
      <c r="AL738" s="121">
        <v>36</v>
      </c>
      <c r="AM738" s="130">
        <v>21</v>
      </c>
      <c r="AN738" s="130">
        <v>1730660</v>
      </c>
      <c r="AO738" s="131">
        <f t="shared" si="760"/>
        <v>4.9645390070921988E-2</v>
      </c>
      <c r="AP738" s="131">
        <f t="shared" si="736"/>
        <v>0.58333333333333337</v>
      </c>
      <c r="AQ738" s="125">
        <f t="shared" si="737"/>
        <v>82412.380952380947</v>
      </c>
      <c r="AR738" s="539"/>
      <c r="AS738" s="226" t="s">
        <v>120</v>
      </c>
      <c r="AT738" s="121">
        <v>19</v>
      </c>
      <c r="AU738" s="130">
        <v>11</v>
      </c>
      <c r="AV738" s="130">
        <v>634430</v>
      </c>
      <c r="AW738" s="131">
        <f t="shared" si="761"/>
        <v>4.0740740740740744E-2</v>
      </c>
      <c r="AX738" s="131">
        <f t="shared" si="739"/>
        <v>0.57894736842105265</v>
      </c>
      <c r="AY738" s="130">
        <f t="shared" si="740"/>
        <v>57675.454545454544</v>
      </c>
      <c r="AZ738" s="539"/>
      <c r="BA738" s="226" t="s">
        <v>120</v>
      </c>
      <c r="BB738" s="121">
        <v>8</v>
      </c>
      <c r="BC738" s="130">
        <v>3</v>
      </c>
      <c r="BD738" s="130">
        <v>313060</v>
      </c>
      <c r="BE738" s="131">
        <f t="shared" si="762"/>
        <v>2.2222222222222223E-2</v>
      </c>
      <c r="BF738" s="131">
        <f t="shared" si="742"/>
        <v>0.375</v>
      </c>
      <c r="BG738" s="156">
        <f t="shared" si="743"/>
        <v>104353.33333333333</v>
      </c>
      <c r="BH738" s="539"/>
      <c r="BI738" s="226" t="s">
        <v>120</v>
      </c>
      <c r="BJ738" s="121">
        <f t="shared" si="744"/>
        <v>194</v>
      </c>
      <c r="BK738" s="130">
        <f t="shared" si="721"/>
        <v>118</v>
      </c>
      <c r="BL738" s="130">
        <f t="shared" si="722"/>
        <v>11313510</v>
      </c>
      <c r="BM738" s="131">
        <f t="shared" si="763"/>
        <v>4.8459958932238194E-2</v>
      </c>
      <c r="BN738" s="131">
        <f t="shared" si="746"/>
        <v>0.60824742268041232</v>
      </c>
      <c r="BO738" s="130">
        <f t="shared" si="747"/>
        <v>95877.203389830509</v>
      </c>
      <c r="BP738" s="182"/>
    </row>
    <row r="739" spans="2:68" s="75" customFormat="1">
      <c r="B739" s="546"/>
      <c r="C739" s="547"/>
      <c r="D739" s="539"/>
      <c r="E739" s="226" t="s">
        <v>121</v>
      </c>
      <c r="F739" s="121">
        <v>5</v>
      </c>
      <c r="G739" s="130">
        <v>2</v>
      </c>
      <c r="H739" s="130">
        <v>159420</v>
      </c>
      <c r="I739" s="131">
        <f t="shared" si="756"/>
        <v>0.18181818181818182</v>
      </c>
      <c r="J739" s="131">
        <f t="shared" si="724"/>
        <v>0.4</v>
      </c>
      <c r="K739" s="156">
        <f t="shared" si="725"/>
        <v>79710</v>
      </c>
      <c r="L739" s="539"/>
      <c r="M739" s="226" t="s">
        <v>121</v>
      </c>
      <c r="N739" s="121">
        <v>3</v>
      </c>
      <c r="O739" s="130">
        <v>0</v>
      </c>
      <c r="P739" s="130">
        <v>0</v>
      </c>
      <c r="Q739" s="131">
        <f t="shared" si="757"/>
        <v>0</v>
      </c>
      <c r="R739" s="131">
        <f t="shared" si="727"/>
        <v>0</v>
      </c>
      <c r="S739" s="125" t="str">
        <f t="shared" si="728"/>
        <v>-</v>
      </c>
      <c r="T739" s="539"/>
      <c r="U739" s="226" t="s">
        <v>121</v>
      </c>
      <c r="V739" s="121">
        <v>53</v>
      </c>
      <c r="W739" s="130">
        <v>25</v>
      </c>
      <c r="X739" s="130">
        <v>2578940</v>
      </c>
      <c r="Y739" s="131">
        <f t="shared" si="758"/>
        <v>2.6881720430107527E-2</v>
      </c>
      <c r="Z739" s="131">
        <f t="shared" si="730"/>
        <v>0.47169811320754718</v>
      </c>
      <c r="AA739" s="130">
        <f t="shared" si="731"/>
        <v>103157.6</v>
      </c>
      <c r="AB739" s="539"/>
      <c r="AC739" s="226" t="s">
        <v>121</v>
      </c>
      <c r="AD739" s="121">
        <v>59</v>
      </c>
      <c r="AE739" s="130">
        <v>32</v>
      </c>
      <c r="AF739" s="130">
        <v>3268950</v>
      </c>
      <c r="AG739" s="131">
        <f t="shared" si="759"/>
        <v>5.0078247261345854E-2</v>
      </c>
      <c r="AH739" s="131">
        <f t="shared" si="733"/>
        <v>0.5423728813559322</v>
      </c>
      <c r="AI739" s="125">
        <f t="shared" si="734"/>
        <v>102154.6875</v>
      </c>
      <c r="AJ739" s="539"/>
      <c r="AK739" s="226" t="s">
        <v>121</v>
      </c>
      <c r="AL739" s="121">
        <v>55</v>
      </c>
      <c r="AM739" s="130">
        <v>27</v>
      </c>
      <c r="AN739" s="130">
        <v>2074950</v>
      </c>
      <c r="AO739" s="131">
        <f t="shared" si="760"/>
        <v>6.3829787234042548E-2</v>
      </c>
      <c r="AP739" s="131">
        <f t="shared" si="736"/>
        <v>0.49090909090909091</v>
      </c>
      <c r="AQ739" s="125">
        <f t="shared" si="737"/>
        <v>76850</v>
      </c>
      <c r="AR739" s="539"/>
      <c r="AS739" s="226" t="s">
        <v>121</v>
      </c>
      <c r="AT739" s="121">
        <v>40</v>
      </c>
      <c r="AU739" s="130">
        <v>20</v>
      </c>
      <c r="AV739" s="130">
        <v>987690</v>
      </c>
      <c r="AW739" s="131">
        <f t="shared" si="761"/>
        <v>7.407407407407407E-2</v>
      </c>
      <c r="AX739" s="131">
        <f t="shared" si="739"/>
        <v>0.5</v>
      </c>
      <c r="AY739" s="130">
        <f t="shared" si="740"/>
        <v>49384.5</v>
      </c>
      <c r="AZ739" s="539"/>
      <c r="BA739" s="226" t="s">
        <v>121</v>
      </c>
      <c r="BB739" s="121">
        <v>15</v>
      </c>
      <c r="BC739" s="130">
        <v>5</v>
      </c>
      <c r="BD739" s="130">
        <v>310930</v>
      </c>
      <c r="BE739" s="131">
        <f t="shared" si="762"/>
        <v>3.7037037037037035E-2</v>
      </c>
      <c r="BF739" s="131">
        <f t="shared" si="742"/>
        <v>0.33333333333333331</v>
      </c>
      <c r="BG739" s="156">
        <f t="shared" si="743"/>
        <v>62186</v>
      </c>
      <c r="BH739" s="539"/>
      <c r="BI739" s="226" t="s">
        <v>121</v>
      </c>
      <c r="BJ739" s="121">
        <f t="shared" si="744"/>
        <v>230</v>
      </c>
      <c r="BK739" s="130">
        <f t="shared" si="721"/>
        <v>111</v>
      </c>
      <c r="BL739" s="130">
        <f t="shared" si="722"/>
        <v>9380880</v>
      </c>
      <c r="BM739" s="131">
        <f t="shared" si="763"/>
        <v>4.5585215605749484E-2</v>
      </c>
      <c r="BN739" s="131">
        <f t="shared" si="746"/>
        <v>0.4826086956521739</v>
      </c>
      <c r="BO739" s="130">
        <f t="shared" si="747"/>
        <v>84512.432432432426</v>
      </c>
      <c r="BP739" s="182"/>
    </row>
    <row r="740" spans="2:68" s="75" customFormat="1">
      <c r="B740" s="546"/>
      <c r="C740" s="547"/>
      <c r="D740" s="539"/>
      <c r="E740" s="226" t="s">
        <v>122</v>
      </c>
      <c r="F740" s="121">
        <v>1</v>
      </c>
      <c r="G740" s="130">
        <v>1</v>
      </c>
      <c r="H740" s="130">
        <v>111230</v>
      </c>
      <c r="I740" s="131">
        <f t="shared" si="756"/>
        <v>9.0909090909090912E-2</v>
      </c>
      <c r="J740" s="131">
        <f t="shared" si="724"/>
        <v>1</v>
      </c>
      <c r="K740" s="156">
        <f t="shared" si="725"/>
        <v>111230</v>
      </c>
      <c r="L740" s="539"/>
      <c r="M740" s="226" t="s">
        <v>122</v>
      </c>
      <c r="N740" s="121">
        <v>2</v>
      </c>
      <c r="O740" s="130">
        <v>1</v>
      </c>
      <c r="P740" s="130">
        <v>179840</v>
      </c>
      <c r="Q740" s="131">
        <f t="shared" si="757"/>
        <v>3.7037037037037035E-2</v>
      </c>
      <c r="R740" s="131">
        <f t="shared" si="727"/>
        <v>0.5</v>
      </c>
      <c r="S740" s="125">
        <f t="shared" si="728"/>
        <v>179840</v>
      </c>
      <c r="T740" s="539"/>
      <c r="U740" s="226" t="s">
        <v>122</v>
      </c>
      <c r="V740" s="121">
        <v>49</v>
      </c>
      <c r="W740" s="130">
        <v>31</v>
      </c>
      <c r="X740" s="130">
        <v>3161790</v>
      </c>
      <c r="Y740" s="131">
        <f t="shared" si="758"/>
        <v>3.3333333333333333E-2</v>
      </c>
      <c r="Z740" s="131">
        <f t="shared" si="730"/>
        <v>0.63265306122448983</v>
      </c>
      <c r="AA740" s="130">
        <f t="shared" si="731"/>
        <v>101993.22580645161</v>
      </c>
      <c r="AB740" s="539"/>
      <c r="AC740" s="226" t="s">
        <v>122</v>
      </c>
      <c r="AD740" s="121">
        <v>32</v>
      </c>
      <c r="AE740" s="130">
        <v>18</v>
      </c>
      <c r="AF740" s="130">
        <v>1003920</v>
      </c>
      <c r="AG740" s="131">
        <f t="shared" si="759"/>
        <v>2.8169014084507043E-2</v>
      </c>
      <c r="AH740" s="131">
        <f t="shared" si="733"/>
        <v>0.5625</v>
      </c>
      <c r="AI740" s="125">
        <f t="shared" si="734"/>
        <v>55773.333333333336</v>
      </c>
      <c r="AJ740" s="539"/>
      <c r="AK740" s="226" t="s">
        <v>122</v>
      </c>
      <c r="AL740" s="121">
        <v>26</v>
      </c>
      <c r="AM740" s="130">
        <v>18</v>
      </c>
      <c r="AN740" s="130">
        <v>1218030</v>
      </c>
      <c r="AO740" s="131">
        <f t="shared" si="760"/>
        <v>4.2553191489361701E-2</v>
      </c>
      <c r="AP740" s="131">
        <f t="shared" si="736"/>
        <v>0.69230769230769229</v>
      </c>
      <c r="AQ740" s="125">
        <f t="shared" si="737"/>
        <v>67668.333333333328</v>
      </c>
      <c r="AR740" s="539"/>
      <c r="AS740" s="226" t="s">
        <v>122</v>
      </c>
      <c r="AT740" s="121">
        <v>7</v>
      </c>
      <c r="AU740" s="130">
        <v>6</v>
      </c>
      <c r="AV740" s="130">
        <v>785030</v>
      </c>
      <c r="AW740" s="131">
        <f t="shared" si="761"/>
        <v>2.2222222222222223E-2</v>
      </c>
      <c r="AX740" s="131">
        <f t="shared" si="739"/>
        <v>0.8571428571428571</v>
      </c>
      <c r="AY740" s="130">
        <f t="shared" si="740"/>
        <v>130838.33333333333</v>
      </c>
      <c r="AZ740" s="539"/>
      <c r="BA740" s="226" t="s">
        <v>122</v>
      </c>
      <c r="BB740" s="121">
        <v>7</v>
      </c>
      <c r="BC740" s="130">
        <v>4</v>
      </c>
      <c r="BD740" s="130">
        <v>596610</v>
      </c>
      <c r="BE740" s="131">
        <f t="shared" si="762"/>
        <v>2.9629629629629631E-2</v>
      </c>
      <c r="BF740" s="131">
        <f t="shared" si="742"/>
        <v>0.5714285714285714</v>
      </c>
      <c r="BG740" s="156">
        <f t="shared" si="743"/>
        <v>149152.5</v>
      </c>
      <c r="BH740" s="539"/>
      <c r="BI740" s="226" t="s">
        <v>122</v>
      </c>
      <c r="BJ740" s="121">
        <f t="shared" si="744"/>
        <v>124</v>
      </c>
      <c r="BK740" s="130">
        <f t="shared" si="721"/>
        <v>79</v>
      </c>
      <c r="BL740" s="130">
        <f t="shared" si="722"/>
        <v>7056450</v>
      </c>
      <c r="BM740" s="131">
        <f t="shared" si="763"/>
        <v>3.2443531827515401E-2</v>
      </c>
      <c r="BN740" s="131">
        <f t="shared" si="746"/>
        <v>0.63709677419354838</v>
      </c>
      <c r="BO740" s="130">
        <f t="shared" si="747"/>
        <v>89322.151898734184</v>
      </c>
      <c r="BP740" s="182"/>
    </row>
    <row r="741" spans="2:68" s="75" customFormat="1">
      <c r="B741" s="546"/>
      <c r="C741" s="547"/>
      <c r="D741" s="539"/>
      <c r="E741" s="226" t="s">
        <v>123</v>
      </c>
      <c r="F741" s="121">
        <v>4</v>
      </c>
      <c r="G741" s="130">
        <v>4</v>
      </c>
      <c r="H741" s="130">
        <v>181010</v>
      </c>
      <c r="I741" s="131">
        <f t="shared" si="756"/>
        <v>0.36363636363636365</v>
      </c>
      <c r="J741" s="131">
        <f t="shared" si="724"/>
        <v>1</v>
      </c>
      <c r="K741" s="156">
        <f t="shared" si="725"/>
        <v>45252.5</v>
      </c>
      <c r="L741" s="539"/>
      <c r="M741" s="226" t="s">
        <v>123</v>
      </c>
      <c r="N741" s="121">
        <v>7</v>
      </c>
      <c r="O741" s="130">
        <v>4</v>
      </c>
      <c r="P741" s="130">
        <v>452180</v>
      </c>
      <c r="Q741" s="131">
        <f t="shared" si="757"/>
        <v>0.14814814814814814</v>
      </c>
      <c r="R741" s="131">
        <f t="shared" si="727"/>
        <v>0.5714285714285714</v>
      </c>
      <c r="S741" s="125">
        <f t="shared" si="728"/>
        <v>113045</v>
      </c>
      <c r="T741" s="539"/>
      <c r="U741" s="226" t="s">
        <v>123</v>
      </c>
      <c r="V741" s="121">
        <v>393</v>
      </c>
      <c r="W741" s="130">
        <v>246</v>
      </c>
      <c r="X741" s="130">
        <v>19506730</v>
      </c>
      <c r="Y741" s="131">
        <f t="shared" si="758"/>
        <v>0.26451612903225807</v>
      </c>
      <c r="Z741" s="131">
        <f t="shared" si="730"/>
        <v>0.62595419847328249</v>
      </c>
      <c r="AA741" s="130">
        <f t="shared" si="731"/>
        <v>79295.650406504064</v>
      </c>
      <c r="AB741" s="539"/>
      <c r="AC741" s="226" t="s">
        <v>123</v>
      </c>
      <c r="AD741" s="121">
        <v>288</v>
      </c>
      <c r="AE741" s="130">
        <v>194</v>
      </c>
      <c r="AF741" s="130">
        <v>15514540</v>
      </c>
      <c r="AG741" s="131">
        <f t="shared" si="759"/>
        <v>0.30359937402190923</v>
      </c>
      <c r="AH741" s="131">
        <f t="shared" si="733"/>
        <v>0.67361111111111116</v>
      </c>
      <c r="AI741" s="125">
        <f t="shared" si="734"/>
        <v>79971.85567010309</v>
      </c>
      <c r="AJ741" s="539"/>
      <c r="AK741" s="226" t="s">
        <v>123</v>
      </c>
      <c r="AL741" s="121">
        <v>191</v>
      </c>
      <c r="AM741" s="130">
        <v>95</v>
      </c>
      <c r="AN741" s="130">
        <v>7267910</v>
      </c>
      <c r="AO741" s="131">
        <f t="shared" si="760"/>
        <v>0.22458628841607564</v>
      </c>
      <c r="AP741" s="131">
        <f t="shared" si="736"/>
        <v>0.49738219895287961</v>
      </c>
      <c r="AQ741" s="125">
        <f t="shared" si="737"/>
        <v>76504.31578947368</v>
      </c>
      <c r="AR741" s="539"/>
      <c r="AS741" s="226" t="s">
        <v>123</v>
      </c>
      <c r="AT741" s="121">
        <v>70</v>
      </c>
      <c r="AU741" s="130">
        <v>38</v>
      </c>
      <c r="AV741" s="130">
        <v>2448600</v>
      </c>
      <c r="AW741" s="131">
        <f t="shared" si="761"/>
        <v>0.14074074074074075</v>
      </c>
      <c r="AX741" s="131">
        <f t="shared" si="739"/>
        <v>0.54285714285714282</v>
      </c>
      <c r="AY741" s="130">
        <f t="shared" si="740"/>
        <v>64436.84210526316</v>
      </c>
      <c r="AZ741" s="539"/>
      <c r="BA741" s="226" t="s">
        <v>123</v>
      </c>
      <c r="BB741" s="121">
        <v>32</v>
      </c>
      <c r="BC741" s="130">
        <v>11</v>
      </c>
      <c r="BD741" s="130">
        <v>1012380</v>
      </c>
      <c r="BE741" s="131">
        <f t="shared" si="762"/>
        <v>8.1481481481481488E-2</v>
      </c>
      <c r="BF741" s="131">
        <f t="shared" si="742"/>
        <v>0.34375</v>
      </c>
      <c r="BG741" s="156">
        <f t="shared" si="743"/>
        <v>92034.545454545456</v>
      </c>
      <c r="BH741" s="539"/>
      <c r="BI741" s="226" t="s">
        <v>123</v>
      </c>
      <c r="BJ741" s="121">
        <f t="shared" si="744"/>
        <v>985</v>
      </c>
      <c r="BK741" s="130">
        <f t="shared" si="721"/>
        <v>592</v>
      </c>
      <c r="BL741" s="130">
        <f t="shared" si="722"/>
        <v>46383350</v>
      </c>
      <c r="BM741" s="131">
        <f t="shared" si="763"/>
        <v>0.24312114989733061</v>
      </c>
      <c r="BN741" s="131">
        <f t="shared" si="746"/>
        <v>0.60101522842639599</v>
      </c>
      <c r="BO741" s="130">
        <f t="shared" si="747"/>
        <v>78350.253378378373</v>
      </c>
      <c r="BP741" s="182"/>
    </row>
    <row r="742" spans="2:68" s="75" customFormat="1">
      <c r="B742" s="546"/>
      <c r="C742" s="547"/>
      <c r="D742" s="539"/>
      <c r="E742" s="226" t="s">
        <v>124</v>
      </c>
      <c r="F742" s="121">
        <v>3</v>
      </c>
      <c r="G742" s="130">
        <v>2</v>
      </c>
      <c r="H742" s="130">
        <v>325410</v>
      </c>
      <c r="I742" s="131">
        <f t="shared" si="756"/>
        <v>0.18181818181818182</v>
      </c>
      <c r="J742" s="131">
        <f t="shared" si="724"/>
        <v>0.66666666666666663</v>
      </c>
      <c r="K742" s="156">
        <f t="shared" si="725"/>
        <v>162705</v>
      </c>
      <c r="L742" s="539"/>
      <c r="M742" s="226" t="s">
        <v>124</v>
      </c>
      <c r="N742" s="121">
        <v>4</v>
      </c>
      <c r="O742" s="130">
        <v>1</v>
      </c>
      <c r="P742" s="130">
        <v>165040</v>
      </c>
      <c r="Q742" s="131">
        <f t="shared" si="757"/>
        <v>3.7037037037037035E-2</v>
      </c>
      <c r="R742" s="131">
        <f t="shared" si="727"/>
        <v>0.25</v>
      </c>
      <c r="S742" s="125">
        <f t="shared" si="728"/>
        <v>165040</v>
      </c>
      <c r="T742" s="539"/>
      <c r="U742" s="226" t="s">
        <v>124</v>
      </c>
      <c r="V742" s="121">
        <v>61</v>
      </c>
      <c r="W742" s="130">
        <v>42</v>
      </c>
      <c r="X742" s="130">
        <v>3338150</v>
      </c>
      <c r="Y742" s="131">
        <f t="shared" si="758"/>
        <v>4.5161290322580643E-2</v>
      </c>
      <c r="Z742" s="131">
        <f t="shared" si="730"/>
        <v>0.68852459016393441</v>
      </c>
      <c r="AA742" s="130">
        <f t="shared" si="731"/>
        <v>79479.761904761908</v>
      </c>
      <c r="AB742" s="539"/>
      <c r="AC742" s="226" t="s">
        <v>124</v>
      </c>
      <c r="AD742" s="121">
        <v>67</v>
      </c>
      <c r="AE742" s="130">
        <v>42</v>
      </c>
      <c r="AF742" s="130">
        <v>3150650</v>
      </c>
      <c r="AG742" s="131">
        <f t="shared" si="759"/>
        <v>6.5727699530516437E-2</v>
      </c>
      <c r="AH742" s="131">
        <f t="shared" si="733"/>
        <v>0.62686567164179108</v>
      </c>
      <c r="AI742" s="125">
        <f t="shared" si="734"/>
        <v>75015.476190476184</v>
      </c>
      <c r="AJ742" s="539"/>
      <c r="AK742" s="226" t="s">
        <v>124</v>
      </c>
      <c r="AL742" s="121">
        <v>53</v>
      </c>
      <c r="AM742" s="130">
        <v>29</v>
      </c>
      <c r="AN742" s="130">
        <v>2542410</v>
      </c>
      <c r="AO742" s="131">
        <f t="shared" si="760"/>
        <v>6.8557919621749411E-2</v>
      </c>
      <c r="AP742" s="131">
        <f t="shared" si="736"/>
        <v>0.54716981132075471</v>
      </c>
      <c r="AQ742" s="125">
        <f t="shared" si="737"/>
        <v>87669.31034482758</v>
      </c>
      <c r="AR742" s="539"/>
      <c r="AS742" s="226" t="s">
        <v>124</v>
      </c>
      <c r="AT742" s="121">
        <v>25</v>
      </c>
      <c r="AU742" s="130">
        <v>19</v>
      </c>
      <c r="AV742" s="130">
        <v>1656190</v>
      </c>
      <c r="AW742" s="131">
        <f t="shared" si="761"/>
        <v>7.0370370370370375E-2</v>
      </c>
      <c r="AX742" s="131">
        <f t="shared" si="739"/>
        <v>0.76</v>
      </c>
      <c r="AY742" s="130">
        <f t="shared" si="740"/>
        <v>87167.894736842107</v>
      </c>
      <c r="AZ742" s="539"/>
      <c r="BA742" s="226" t="s">
        <v>124</v>
      </c>
      <c r="BB742" s="121">
        <v>28</v>
      </c>
      <c r="BC742" s="130">
        <v>12</v>
      </c>
      <c r="BD742" s="130">
        <v>731650</v>
      </c>
      <c r="BE742" s="131">
        <f t="shared" si="762"/>
        <v>8.8888888888888892E-2</v>
      </c>
      <c r="BF742" s="131">
        <f t="shared" si="742"/>
        <v>0.42857142857142855</v>
      </c>
      <c r="BG742" s="156">
        <f t="shared" si="743"/>
        <v>60970.833333333336</v>
      </c>
      <c r="BH742" s="539"/>
      <c r="BI742" s="226" t="s">
        <v>124</v>
      </c>
      <c r="BJ742" s="121">
        <f t="shared" si="744"/>
        <v>241</v>
      </c>
      <c r="BK742" s="130">
        <f t="shared" si="721"/>
        <v>147</v>
      </c>
      <c r="BL742" s="130">
        <f t="shared" si="722"/>
        <v>11909500</v>
      </c>
      <c r="BM742" s="131">
        <f t="shared" si="763"/>
        <v>6.0369609856262836E-2</v>
      </c>
      <c r="BN742" s="131">
        <f t="shared" si="746"/>
        <v>0.60995850622406644</v>
      </c>
      <c r="BO742" s="130">
        <f t="shared" si="747"/>
        <v>81017.006802721095</v>
      </c>
      <c r="BP742" s="182"/>
    </row>
    <row r="743" spans="2:68" s="75" customFormat="1">
      <c r="B743" s="546"/>
      <c r="C743" s="547"/>
      <c r="D743" s="539"/>
      <c r="E743" s="223" t="s">
        <v>117</v>
      </c>
      <c r="F743" s="121">
        <v>1</v>
      </c>
      <c r="G743" s="130">
        <v>1</v>
      </c>
      <c r="H743" s="130">
        <v>49160</v>
      </c>
      <c r="I743" s="131">
        <f t="shared" si="756"/>
        <v>9.0909090909090912E-2</v>
      </c>
      <c r="J743" s="131">
        <f t="shared" si="724"/>
        <v>1</v>
      </c>
      <c r="K743" s="156">
        <f t="shared" si="725"/>
        <v>49160</v>
      </c>
      <c r="L743" s="539"/>
      <c r="M743" s="227" t="s">
        <v>117</v>
      </c>
      <c r="N743" s="121">
        <v>3</v>
      </c>
      <c r="O743" s="130">
        <v>2</v>
      </c>
      <c r="P743" s="130">
        <v>128480</v>
      </c>
      <c r="Q743" s="131">
        <f t="shared" si="757"/>
        <v>7.407407407407407E-2</v>
      </c>
      <c r="R743" s="131">
        <f t="shared" si="727"/>
        <v>0.66666666666666663</v>
      </c>
      <c r="S743" s="125">
        <f t="shared" si="728"/>
        <v>64240</v>
      </c>
      <c r="T743" s="539"/>
      <c r="U743" s="227" t="s">
        <v>117</v>
      </c>
      <c r="V743" s="121">
        <v>68</v>
      </c>
      <c r="W743" s="130">
        <v>38</v>
      </c>
      <c r="X743" s="130">
        <v>2374940</v>
      </c>
      <c r="Y743" s="131">
        <f t="shared" si="758"/>
        <v>4.0860215053763443E-2</v>
      </c>
      <c r="Z743" s="131">
        <f t="shared" si="730"/>
        <v>0.55882352941176472</v>
      </c>
      <c r="AA743" s="130">
        <f t="shared" si="731"/>
        <v>62498.42105263158</v>
      </c>
      <c r="AB743" s="539"/>
      <c r="AC743" s="227" t="s">
        <v>117</v>
      </c>
      <c r="AD743" s="121">
        <v>49</v>
      </c>
      <c r="AE743" s="130">
        <v>21</v>
      </c>
      <c r="AF743" s="130">
        <v>1748170</v>
      </c>
      <c r="AG743" s="131">
        <f t="shared" si="759"/>
        <v>3.2863849765258218E-2</v>
      </c>
      <c r="AH743" s="131">
        <f t="shared" si="733"/>
        <v>0.42857142857142855</v>
      </c>
      <c r="AI743" s="125">
        <f t="shared" si="734"/>
        <v>83246.190476190473</v>
      </c>
      <c r="AJ743" s="539"/>
      <c r="AK743" s="227" t="s">
        <v>117</v>
      </c>
      <c r="AL743" s="121">
        <v>27</v>
      </c>
      <c r="AM743" s="130">
        <v>14</v>
      </c>
      <c r="AN743" s="130">
        <v>1129440</v>
      </c>
      <c r="AO743" s="131">
        <f t="shared" si="760"/>
        <v>3.309692671394799E-2</v>
      </c>
      <c r="AP743" s="131">
        <f t="shared" si="736"/>
        <v>0.51851851851851849</v>
      </c>
      <c r="AQ743" s="125">
        <f t="shared" si="737"/>
        <v>80674.28571428571</v>
      </c>
      <c r="AR743" s="539"/>
      <c r="AS743" s="227" t="s">
        <v>117</v>
      </c>
      <c r="AT743" s="121">
        <v>24</v>
      </c>
      <c r="AU743" s="130">
        <v>12</v>
      </c>
      <c r="AV743" s="130">
        <v>1393860</v>
      </c>
      <c r="AW743" s="131">
        <f t="shared" si="761"/>
        <v>4.4444444444444446E-2</v>
      </c>
      <c r="AX743" s="131">
        <f t="shared" si="739"/>
        <v>0.5</v>
      </c>
      <c r="AY743" s="130">
        <f t="shared" si="740"/>
        <v>116155</v>
      </c>
      <c r="AZ743" s="539"/>
      <c r="BA743" s="227" t="s">
        <v>117</v>
      </c>
      <c r="BB743" s="121">
        <v>15</v>
      </c>
      <c r="BC743" s="130">
        <v>4</v>
      </c>
      <c r="BD743" s="130">
        <v>314840</v>
      </c>
      <c r="BE743" s="131">
        <f t="shared" si="762"/>
        <v>2.9629629629629631E-2</v>
      </c>
      <c r="BF743" s="131">
        <f t="shared" si="742"/>
        <v>0.26666666666666666</v>
      </c>
      <c r="BG743" s="156">
        <f t="shared" si="743"/>
        <v>78710</v>
      </c>
      <c r="BH743" s="539"/>
      <c r="BI743" s="227" t="s">
        <v>117</v>
      </c>
      <c r="BJ743" s="121">
        <f t="shared" si="744"/>
        <v>187</v>
      </c>
      <c r="BK743" s="130">
        <f t="shared" si="721"/>
        <v>92</v>
      </c>
      <c r="BL743" s="130">
        <f t="shared" si="722"/>
        <v>7138890</v>
      </c>
      <c r="BM743" s="131">
        <f t="shared" si="763"/>
        <v>3.7782340862422999E-2</v>
      </c>
      <c r="BN743" s="131">
        <f t="shared" si="746"/>
        <v>0.49197860962566847</v>
      </c>
      <c r="BO743" s="130">
        <f t="shared" si="747"/>
        <v>77596.630434782608</v>
      </c>
      <c r="BP743" s="182"/>
    </row>
    <row r="744" spans="2:68" s="75" customFormat="1">
      <c r="B744" s="546">
        <v>68</v>
      </c>
      <c r="C744" s="548" t="s">
        <v>46</v>
      </c>
      <c r="D744" s="540">
        <f>BS75</f>
        <v>10</v>
      </c>
      <c r="E744" s="224" t="s">
        <v>104</v>
      </c>
      <c r="F744" s="120">
        <v>6</v>
      </c>
      <c r="G744" s="128">
        <v>4</v>
      </c>
      <c r="H744" s="128">
        <v>331180</v>
      </c>
      <c r="I744" s="129">
        <f>IFERROR(G744/$D$744,"-")</f>
        <v>0.4</v>
      </c>
      <c r="J744" s="129">
        <f t="shared" si="724"/>
        <v>0.66666666666666663</v>
      </c>
      <c r="K744" s="155">
        <f t="shared" si="725"/>
        <v>82795</v>
      </c>
      <c r="L744" s="540">
        <f>BT75</f>
        <v>24</v>
      </c>
      <c r="M744" s="224" t="s">
        <v>104</v>
      </c>
      <c r="N744" s="120">
        <v>9</v>
      </c>
      <c r="O744" s="128">
        <v>5</v>
      </c>
      <c r="P744" s="128">
        <v>596910</v>
      </c>
      <c r="Q744" s="129">
        <f>IFERROR(O744/$L$744,"-")</f>
        <v>0.20833333333333334</v>
      </c>
      <c r="R744" s="129">
        <f t="shared" si="727"/>
        <v>0.55555555555555558</v>
      </c>
      <c r="S744" s="124">
        <f t="shared" si="728"/>
        <v>119382</v>
      </c>
      <c r="T744" s="540">
        <f>BU75</f>
        <v>1057</v>
      </c>
      <c r="U744" s="224" t="s">
        <v>104</v>
      </c>
      <c r="V744" s="120">
        <v>498</v>
      </c>
      <c r="W744" s="128">
        <v>279</v>
      </c>
      <c r="X744" s="128">
        <v>21292440</v>
      </c>
      <c r="Y744" s="129">
        <f>IFERROR(W744/$T$744,"-")</f>
        <v>0.26395458845789971</v>
      </c>
      <c r="Z744" s="129">
        <f t="shared" si="730"/>
        <v>0.56024096385542166</v>
      </c>
      <c r="AA744" s="128">
        <f t="shared" si="731"/>
        <v>76316.989247311823</v>
      </c>
      <c r="AB744" s="540">
        <f>BV75</f>
        <v>909</v>
      </c>
      <c r="AC744" s="224" t="s">
        <v>104</v>
      </c>
      <c r="AD744" s="120">
        <v>482</v>
      </c>
      <c r="AE744" s="128">
        <v>288</v>
      </c>
      <c r="AF744" s="128">
        <v>20919440</v>
      </c>
      <c r="AG744" s="129">
        <f>IFERROR(AE744/$AB$744,"-")</f>
        <v>0.31683168316831684</v>
      </c>
      <c r="AH744" s="129">
        <f t="shared" si="733"/>
        <v>0.59751037344398339</v>
      </c>
      <c r="AI744" s="124">
        <f t="shared" si="734"/>
        <v>72636.944444444438</v>
      </c>
      <c r="AJ744" s="540">
        <f>BW75</f>
        <v>681</v>
      </c>
      <c r="AK744" s="224" t="s">
        <v>104</v>
      </c>
      <c r="AL744" s="120">
        <v>373</v>
      </c>
      <c r="AM744" s="128">
        <v>190</v>
      </c>
      <c r="AN744" s="128">
        <v>16800950</v>
      </c>
      <c r="AO744" s="129">
        <f>IFERROR(AM744/$AJ$744,"-")</f>
        <v>0.27900146842878121</v>
      </c>
      <c r="AP744" s="129">
        <f t="shared" si="736"/>
        <v>0.5093833780160858</v>
      </c>
      <c r="AQ744" s="124">
        <f t="shared" si="737"/>
        <v>88426.052631578947</v>
      </c>
      <c r="AR744" s="540">
        <f>BX75</f>
        <v>308</v>
      </c>
      <c r="AS744" s="224" t="s">
        <v>104</v>
      </c>
      <c r="AT744" s="120">
        <v>126</v>
      </c>
      <c r="AU744" s="128">
        <v>52</v>
      </c>
      <c r="AV744" s="128">
        <v>6041870</v>
      </c>
      <c r="AW744" s="129">
        <f>IFERROR(AU744/$AR$744,"-")</f>
        <v>0.16883116883116883</v>
      </c>
      <c r="AX744" s="129">
        <f t="shared" si="739"/>
        <v>0.41269841269841268</v>
      </c>
      <c r="AY744" s="128">
        <f t="shared" si="740"/>
        <v>116189.80769230769</v>
      </c>
      <c r="AZ744" s="540">
        <f>BY75</f>
        <v>181</v>
      </c>
      <c r="BA744" s="224" t="s">
        <v>104</v>
      </c>
      <c r="BB744" s="120">
        <v>48</v>
      </c>
      <c r="BC744" s="128">
        <v>26</v>
      </c>
      <c r="BD744" s="128">
        <v>2893300</v>
      </c>
      <c r="BE744" s="129">
        <f>IFERROR(BC744/$AZ$744,"-")</f>
        <v>0.143646408839779</v>
      </c>
      <c r="BF744" s="129">
        <f t="shared" si="742"/>
        <v>0.54166666666666663</v>
      </c>
      <c r="BG744" s="155">
        <f t="shared" si="743"/>
        <v>111280.76923076923</v>
      </c>
      <c r="BH744" s="540">
        <f>BZ75</f>
        <v>3170</v>
      </c>
      <c r="BI744" s="224" t="s">
        <v>104</v>
      </c>
      <c r="BJ744" s="120">
        <f t="shared" si="744"/>
        <v>1542</v>
      </c>
      <c r="BK744" s="128">
        <f t="shared" si="721"/>
        <v>844</v>
      </c>
      <c r="BL744" s="128">
        <f t="shared" si="722"/>
        <v>68876090</v>
      </c>
      <c r="BM744" s="129">
        <f>IFERROR(BK744/$BH$744,"-")</f>
        <v>0.26624605678233437</v>
      </c>
      <c r="BN744" s="129">
        <f t="shared" si="746"/>
        <v>0.5473411154345007</v>
      </c>
      <c r="BO744" s="128">
        <f t="shared" si="747"/>
        <v>81606.741706161134</v>
      </c>
      <c r="BP744" s="182"/>
    </row>
    <row r="745" spans="2:68" s="75" customFormat="1">
      <c r="B745" s="546"/>
      <c r="C745" s="549"/>
      <c r="D745" s="536"/>
      <c r="E745" s="225" t="s">
        <v>136</v>
      </c>
      <c r="F745" s="121">
        <v>5</v>
      </c>
      <c r="G745" s="130">
        <v>4</v>
      </c>
      <c r="H745" s="130">
        <v>432350</v>
      </c>
      <c r="I745" s="131">
        <f t="shared" ref="I745:I754" si="764">IFERROR(G745/$D$744,"-")</f>
        <v>0.4</v>
      </c>
      <c r="J745" s="131">
        <f t="shared" si="724"/>
        <v>0.8</v>
      </c>
      <c r="K745" s="156">
        <f t="shared" si="725"/>
        <v>108087.5</v>
      </c>
      <c r="L745" s="536"/>
      <c r="M745" s="225" t="s">
        <v>136</v>
      </c>
      <c r="N745" s="121">
        <v>12</v>
      </c>
      <c r="O745" s="130">
        <v>7</v>
      </c>
      <c r="P745" s="130">
        <v>371540</v>
      </c>
      <c r="Q745" s="131">
        <f t="shared" ref="Q745:Q754" si="765">IFERROR(O745/$L$744,"-")</f>
        <v>0.29166666666666669</v>
      </c>
      <c r="R745" s="131">
        <f t="shared" si="727"/>
        <v>0.58333333333333337</v>
      </c>
      <c r="S745" s="125">
        <f t="shared" si="728"/>
        <v>53077.142857142855</v>
      </c>
      <c r="T745" s="536"/>
      <c r="U745" s="225" t="s">
        <v>136</v>
      </c>
      <c r="V745" s="121">
        <v>432</v>
      </c>
      <c r="W745" s="130">
        <v>260</v>
      </c>
      <c r="X745" s="130">
        <v>18131910</v>
      </c>
      <c r="Y745" s="131">
        <f t="shared" ref="Y745:Y754" si="766">IFERROR(W745/$T$744,"-")</f>
        <v>0.24597918637653737</v>
      </c>
      <c r="Z745" s="131">
        <f t="shared" si="730"/>
        <v>0.60185185185185186</v>
      </c>
      <c r="AA745" s="130">
        <f t="shared" si="731"/>
        <v>69738.11538461539</v>
      </c>
      <c r="AB745" s="536"/>
      <c r="AC745" s="225" t="s">
        <v>136</v>
      </c>
      <c r="AD745" s="121">
        <v>375</v>
      </c>
      <c r="AE745" s="130">
        <v>234</v>
      </c>
      <c r="AF745" s="130">
        <v>16699550</v>
      </c>
      <c r="AG745" s="131">
        <f t="shared" ref="AG745:AG754" si="767">IFERROR(AE745/$AB$744,"-")</f>
        <v>0.25742574257425743</v>
      </c>
      <c r="AH745" s="131">
        <f t="shared" si="733"/>
        <v>0.624</v>
      </c>
      <c r="AI745" s="125">
        <f t="shared" si="734"/>
        <v>71365.598290598296</v>
      </c>
      <c r="AJ745" s="536"/>
      <c r="AK745" s="225" t="s">
        <v>136</v>
      </c>
      <c r="AL745" s="121">
        <v>252</v>
      </c>
      <c r="AM745" s="130">
        <v>135</v>
      </c>
      <c r="AN745" s="130">
        <v>9614640</v>
      </c>
      <c r="AO745" s="131">
        <f t="shared" ref="AO745:AO754" si="768">IFERROR(AM745/$AJ$744,"-")</f>
        <v>0.19823788546255505</v>
      </c>
      <c r="AP745" s="131">
        <f t="shared" si="736"/>
        <v>0.5357142857142857</v>
      </c>
      <c r="AQ745" s="125">
        <f t="shared" si="737"/>
        <v>71219.555555555562</v>
      </c>
      <c r="AR745" s="536"/>
      <c r="AS745" s="225" t="s">
        <v>136</v>
      </c>
      <c r="AT745" s="121">
        <v>87</v>
      </c>
      <c r="AU745" s="130">
        <v>47</v>
      </c>
      <c r="AV745" s="130">
        <v>4702730</v>
      </c>
      <c r="AW745" s="131">
        <f t="shared" ref="AW745:AW754" si="769">IFERROR(AU745/$AR$744,"-")</f>
        <v>0.15259740259740259</v>
      </c>
      <c r="AX745" s="131">
        <f t="shared" si="739"/>
        <v>0.54022988505747127</v>
      </c>
      <c r="AY745" s="130">
        <f t="shared" si="740"/>
        <v>100058.08510638298</v>
      </c>
      <c r="AZ745" s="536"/>
      <c r="BA745" s="225" t="s">
        <v>136</v>
      </c>
      <c r="BB745" s="121">
        <v>25</v>
      </c>
      <c r="BC745" s="130">
        <v>7</v>
      </c>
      <c r="BD745" s="130">
        <v>800330</v>
      </c>
      <c r="BE745" s="131">
        <f t="shared" ref="BE745:BE754" si="770">IFERROR(BC745/$AZ$744,"-")</f>
        <v>3.8674033149171269E-2</v>
      </c>
      <c r="BF745" s="131">
        <f t="shared" si="742"/>
        <v>0.28000000000000003</v>
      </c>
      <c r="BG745" s="156">
        <f t="shared" si="743"/>
        <v>114332.85714285714</v>
      </c>
      <c r="BH745" s="536"/>
      <c r="BI745" s="225" t="s">
        <v>136</v>
      </c>
      <c r="BJ745" s="121">
        <f t="shared" si="744"/>
        <v>1188</v>
      </c>
      <c r="BK745" s="130">
        <f t="shared" si="721"/>
        <v>694</v>
      </c>
      <c r="BL745" s="130">
        <f t="shared" si="722"/>
        <v>50753050</v>
      </c>
      <c r="BM745" s="131">
        <f t="shared" ref="BM745:BM754" si="771">IFERROR(BK745/$BH$744,"-")</f>
        <v>0.21892744479495269</v>
      </c>
      <c r="BN745" s="131">
        <f t="shared" si="746"/>
        <v>0.58417508417508412</v>
      </c>
      <c r="BO745" s="130">
        <f t="shared" si="747"/>
        <v>73131.195965417864</v>
      </c>
      <c r="BP745" s="182"/>
    </row>
    <row r="746" spans="2:68" s="75" customFormat="1">
      <c r="B746" s="546"/>
      <c r="C746" s="549"/>
      <c r="D746" s="536"/>
      <c r="E746" s="226" t="s">
        <v>103</v>
      </c>
      <c r="F746" s="121">
        <v>6</v>
      </c>
      <c r="G746" s="130">
        <v>3</v>
      </c>
      <c r="H746" s="130">
        <v>312470</v>
      </c>
      <c r="I746" s="131">
        <f t="shared" si="764"/>
        <v>0.3</v>
      </c>
      <c r="J746" s="131">
        <f t="shared" si="724"/>
        <v>0.5</v>
      </c>
      <c r="K746" s="156">
        <f t="shared" si="725"/>
        <v>104156.66666666667</v>
      </c>
      <c r="L746" s="536"/>
      <c r="M746" s="226" t="s">
        <v>103</v>
      </c>
      <c r="N746" s="121">
        <v>14</v>
      </c>
      <c r="O746" s="130">
        <v>7</v>
      </c>
      <c r="P746" s="130">
        <v>1377130</v>
      </c>
      <c r="Q746" s="131">
        <f t="shared" si="765"/>
        <v>0.29166666666666669</v>
      </c>
      <c r="R746" s="131">
        <f t="shared" si="727"/>
        <v>0.5</v>
      </c>
      <c r="S746" s="125">
        <f t="shared" si="728"/>
        <v>196732.85714285713</v>
      </c>
      <c r="T746" s="536"/>
      <c r="U746" s="226" t="s">
        <v>103</v>
      </c>
      <c r="V746" s="121">
        <v>690</v>
      </c>
      <c r="W746" s="130">
        <v>391</v>
      </c>
      <c r="X746" s="130">
        <v>27730030</v>
      </c>
      <c r="Y746" s="131">
        <f t="shared" si="766"/>
        <v>0.36991485335856195</v>
      </c>
      <c r="Z746" s="131">
        <f t="shared" si="730"/>
        <v>0.56666666666666665</v>
      </c>
      <c r="AA746" s="130">
        <f t="shared" si="731"/>
        <v>70920.79283887468</v>
      </c>
      <c r="AB746" s="536"/>
      <c r="AC746" s="226" t="s">
        <v>103</v>
      </c>
      <c r="AD746" s="121">
        <v>623</v>
      </c>
      <c r="AE746" s="130">
        <v>364</v>
      </c>
      <c r="AF746" s="130">
        <v>26017980</v>
      </c>
      <c r="AG746" s="131">
        <f t="shared" si="767"/>
        <v>0.40044004400440042</v>
      </c>
      <c r="AH746" s="131">
        <f t="shared" si="733"/>
        <v>0.5842696629213483</v>
      </c>
      <c r="AI746" s="125">
        <f t="shared" si="734"/>
        <v>71477.967032967033</v>
      </c>
      <c r="AJ746" s="536"/>
      <c r="AK746" s="226" t="s">
        <v>103</v>
      </c>
      <c r="AL746" s="121">
        <v>468</v>
      </c>
      <c r="AM746" s="130">
        <v>247</v>
      </c>
      <c r="AN746" s="130">
        <v>20529800</v>
      </c>
      <c r="AO746" s="131">
        <f t="shared" si="768"/>
        <v>0.36270190895741555</v>
      </c>
      <c r="AP746" s="131">
        <f t="shared" si="736"/>
        <v>0.52777777777777779</v>
      </c>
      <c r="AQ746" s="125">
        <f t="shared" si="737"/>
        <v>83116.599190283407</v>
      </c>
      <c r="AR746" s="536"/>
      <c r="AS746" s="226" t="s">
        <v>103</v>
      </c>
      <c r="AT746" s="121">
        <v>188</v>
      </c>
      <c r="AU746" s="130">
        <v>90</v>
      </c>
      <c r="AV746" s="130">
        <v>9930150</v>
      </c>
      <c r="AW746" s="131">
        <f t="shared" si="769"/>
        <v>0.29220779220779219</v>
      </c>
      <c r="AX746" s="131">
        <f t="shared" si="739"/>
        <v>0.47872340425531917</v>
      </c>
      <c r="AY746" s="130">
        <f t="shared" si="740"/>
        <v>110335</v>
      </c>
      <c r="AZ746" s="536"/>
      <c r="BA746" s="226" t="s">
        <v>103</v>
      </c>
      <c r="BB746" s="121">
        <v>75</v>
      </c>
      <c r="BC746" s="130">
        <v>41</v>
      </c>
      <c r="BD746" s="130">
        <v>3985530</v>
      </c>
      <c r="BE746" s="131">
        <f t="shared" si="770"/>
        <v>0.22651933701657459</v>
      </c>
      <c r="BF746" s="131">
        <f t="shared" si="742"/>
        <v>0.54666666666666663</v>
      </c>
      <c r="BG746" s="156">
        <f t="shared" si="743"/>
        <v>97208.048780487807</v>
      </c>
      <c r="BH746" s="536"/>
      <c r="BI746" s="226" t="s">
        <v>103</v>
      </c>
      <c r="BJ746" s="121">
        <f t="shared" si="744"/>
        <v>2064</v>
      </c>
      <c r="BK746" s="130">
        <f t="shared" si="721"/>
        <v>1143</v>
      </c>
      <c r="BL746" s="130">
        <f t="shared" si="722"/>
        <v>89883090</v>
      </c>
      <c r="BM746" s="131">
        <f t="shared" si="771"/>
        <v>0.36056782334384857</v>
      </c>
      <c r="BN746" s="131">
        <f t="shared" si="746"/>
        <v>0.55377906976744184</v>
      </c>
      <c r="BO746" s="130">
        <f t="shared" si="747"/>
        <v>78637.874015748035</v>
      </c>
      <c r="BP746" s="182"/>
    </row>
    <row r="747" spans="2:68" s="75" customFormat="1">
      <c r="B747" s="546"/>
      <c r="C747" s="549"/>
      <c r="D747" s="536"/>
      <c r="E747" s="226" t="s">
        <v>106</v>
      </c>
      <c r="F747" s="121">
        <v>4</v>
      </c>
      <c r="G747" s="130">
        <v>2</v>
      </c>
      <c r="H747" s="130">
        <v>83580</v>
      </c>
      <c r="I747" s="131">
        <f t="shared" si="764"/>
        <v>0.2</v>
      </c>
      <c r="J747" s="131">
        <f t="shared" si="724"/>
        <v>0.5</v>
      </c>
      <c r="K747" s="156">
        <f t="shared" si="725"/>
        <v>41790</v>
      </c>
      <c r="L747" s="536"/>
      <c r="M747" s="226" t="s">
        <v>106</v>
      </c>
      <c r="N747" s="121">
        <v>6</v>
      </c>
      <c r="O747" s="130">
        <v>2</v>
      </c>
      <c r="P747" s="130">
        <v>325230</v>
      </c>
      <c r="Q747" s="131">
        <f t="shared" si="765"/>
        <v>8.3333333333333329E-2</v>
      </c>
      <c r="R747" s="131">
        <f t="shared" si="727"/>
        <v>0.33333333333333331</v>
      </c>
      <c r="S747" s="125">
        <f t="shared" si="728"/>
        <v>162615</v>
      </c>
      <c r="T747" s="536"/>
      <c r="U747" s="226" t="s">
        <v>106</v>
      </c>
      <c r="V747" s="121">
        <v>181</v>
      </c>
      <c r="W747" s="130">
        <v>95</v>
      </c>
      <c r="X747" s="130">
        <v>7247600</v>
      </c>
      <c r="Y747" s="131">
        <f t="shared" si="766"/>
        <v>8.987701040681173E-2</v>
      </c>
      <c r="Z747" s="131">
        <f t="shared" si="730"/>
        <v>0.52486187845303867</v>
      </c>
      <c r="AA747" s="130">
        <f t="shared" si="731"/>
        <v>76290.526315789481</v>
      </c>
      <c r="AB747" s="536"/>
      <c r="AC747" s="226" t="s">
        <v>106</v>
      </c>
      <c r="AD747" s="121">
        <v>204</v>
      </c>
      <c r="AE747" s="130">
        <v>121</v>
      </c>
      <c r="AF747" s="130">
        <v>9063040</v>
      </c>
      <c r="AG747" s="131">
        <f t="shared" si="767"/>
        <v>0.13311331133113311</v>
      </c>
      <c r="AH747" s="131">
        <f t="shared" si="733"/>
        <v>0.59313725490196079</v>
      </c>
      <c r="AI747" s="125">
        <f t="shared" si="734"/>
        <v>74901.157024793385</v>
      </c>
      <c r="AJ747" s="536"/>
      <c r="AK747" s="226" t="s">
        <v>106</v>
      </c>
      <c r="AL747" s="121">
        <v>180</v>
      </c>
      <c r="AM747" s="130">
        <v>91</v>
      </c>
      <c r="AN747" s="130">
        <v>7606640</v>
      </c>
      <c r="AO747" s="131">
        <f t="shared" si="768"/>
        <v>0.13362701908957417</v>
      </c>
      <c r="AP747" s="131">
        <f t="shared" si="736"/>
        <v>0.50555555555555554</v>
      </c>
      <c r="AQ747" s="125">
        <f t="shared" si="737"/>
        <v>83589.450549450543</v>
      </c>
      <c r="AR747" s="536"/>
      <c r="AS747" s="226" t="s">
        <v>106</v>
      </c>
      <c r="AT747" s="121">
        <v>77</v>
      </c>
      <c r="AU747" s="130">
        <v>37</v>
      </c>
      <c r="AV747" s="130">
        <v>5096870</v>
      </c>
      <c r="AW747" s="131">
        <f t="shared" si="769"/>
        <v>0.12012987012987013</v>
      </c>
      <c r="AX747" s="131">
        <f t="shared" si="739"/>
        <v>0.48051948051948051</v>
      </c>
      <c r="AY747" s="130">
        <f t="shared" si="740"/>
        <v>137753.24324324325</v>
      </c>
      <c r="AZ747" s="536"/>
      <c r="BA747" s="226" t="s">
        <v>106</v>
      </c>
      <c r="BB747" s="121">
        <v>26</v>
      </c>
      <c r="BC747" s="130">
        <v>14</v>
      </c>
      <c r="BD747" s="130">
        <v>939540</v>
      </c>
      <c r="BE747" s="131">
        <f t="shared" si="770"/>
        <v>7.7348066298342538E-2</v>
      </c>
      <c r="BF747" s="131">
        <f t="shared" si="742"/>
        <v>0.53846153846153844</v>
      </c>
      <c r="BG747" s="156">
        <f t="shared" si="743"/>
        <v>67110</v>
      </c>
      <c r="BH747" s="536"/>
      <c r="BI747" s="226" t="s">
        <v>106</v>
      </c>
      <c r="BJ747" s="121">
        <f t="shared" si="744"/>
        <v>678</v>
      </c>
      <c r="BK747" s="130">
        <f t="shared" si="721"/>
        <v>362</v>
      </c>
      <c r="BL747" s="130">
        <f t="shared" si="722"/>
        <v>30362500</v>
      </c>
      <c r="BM747" s="131">
        <f t="shared" si="771"/>
        <v>0.11419558359621451</v>
      </c>
      <c r="BN747" s="131">
        <f t="shared" si="746"/>
        <v>0.53392330383480824</v>
      </c>
      <c r="BO747" s="130">
        <f t="shared" si="747"/>
        <v>83874.30939226519</v>
      </c>
      <c r="BP747" s="182"/>
    </row>
    <row r="748" spans="2:68" s="75" customFormat="1">
      <c r="B748" s="546"/>
      <c r="C748" s="549"/>
      <c r="D748" s="536"/>
      <c r="E748" s="226" t="s">
        <v>119</v>
      </c>
      <c r="F748" s="121">
        <v>4</v>
      </c>
      <c r="G748" s="130">
        <v>4</v>
      </c>
      <c r="H748" s="130">
        <v>472460</v>
      </c>
      <c r="I748" s="131">
        <f t="shared" si="764"/>
        <v>0.4</v>
      </c>
      <c r="J748" s="131">
        <f t="shared" si="724"/>
        <v>1</v>
      </c>
      <c r="K748" s="156">
        <f t="shared" si="725"/>
        <v>118115</v>
      </c>
      <c r="L748" s="536"/>
      <c r="M748" s="226" t="s">
        <v>119</v>
      </c>
      <c r="N748" s="121">
        <v>11</v>
      </c>
      <c r="O748" s="130">
        <v>6</v>
      </c>
      <c r="P748" s="130">
        <v>1111260</v>
      </c>
      <c r="Q748" s="131">
        <f t="shared" si="765"/>
        <v>0.25</v>
      </c>
      <c r="R748" s="131">
        <f t="shared" si="727"/>
        <v>0.54545454545454541</v>
      </c>
      <c r="S748" s="125">
        <f t="shared" si="728"/>
        <v>185210</v>
      </c>
      <c r="T748" s="536"/>
      <c r="U748" s="226" t="s">
        <v>119</v>
      </c>
      <c r="V748" s="121">
        <v>219</v>
      </c>
      <c r="W748" s="130">
        <v>127</v>
      </c>
      <c r="X748" s="130">
        <v>10880870</v>
      </c>
      <c r="Y748" s="131">
        <f t="shared" si="766"/>
        <v>0.12015137180700095</v>
      </c>
      <c r="Z748" s="131">
        <f t="shared" si="730"/>
        <v>0.57990867579908678</v>
      </c>
      <c r="AA748" s="130">
        <f t="shared" si="731"/>
        <v>85676.14173228346</v>
      </c>
      <c r="AB748" s="536"/>
      <c r="AC748" s="226" t="s">
        <v>119</v>
      </c>
      <c r="AD748" s="121">
        <v>223</v>
      </c>
      <c r="AE748" s="130">
        <v>132</v>
      </c>
      <c r="AF748" s="130">
        <v>9462320</v>
      </c>
      <c r="AG748" s="131">
        <f t="shared" si="767"/>
        <v>0.14521452145214522</v>
      </c>
      <c r="AH748" s="131">
        <f t="shared" si="733"/>
        <v>0.59192825112107628</v>
      </c>
      <c r="AI748" s="125">
        <f t="shared" si="734"/>
        <v>71684.242424242431</v>
      </c>
      <c r="AJ748" s="536"/>
      <c r="AK748" s="226" t="s">
        <v>119</v>
      </c>
      <c r="AL748" s="121">
        <v>191</v>
      </c>
      <c r="AM748" s="130">
        <v>105</v>
      </c>
      <c r="AN748" s="130">
        <v>9478940</v>
      </c>
      <c r="AO748" s="131">
        <f t="shared" si="768"/>
        <v>0.15418502202643172</v>
      </c>
      <c r="AP748" s="131">
        <f t="shared" si="736"/>
        <v>0.54973821989528793</v>
      </c>
      <c r="AQ748" s="125">
        <f t="shared" si="737"/>
        <v>90275.619047619053</v>
      </c>
      <c r="AR748" s="536"/>
      <c r="AS748" s="226" t="s">
        <v>119</v>
      </c>
      <c r="AT748" s="121">
        <v>84</v>
      </c>
      <c r="AU748" s="130">
        <v>45</v>
      </c>
      <c r="AV748" s="130">
        <v>5708840</v>
      </c>
      <c r="AW748" s="131">
        <f t="shared" si="769"/>
        <v>0.1461038961038961</v>
      </c>
      <c r="AX748" s="131">
        <f t="shared" si="739"/>
        <v>0.5357142857142857</v>
      </c>
      <c r="AY748" s="130">
        <f t="shared" si="740"/>
        <v>126863.11111111111</v>
      </c>
      <c r="AZ748" s="536"/>
      <c r="BA748" s="226" t="s">
        <v>119</v>
      </c>
      <c r="BB748" s="121">
        <v>36</v>
      </c>
      <c r="BC748" s="130">
        <v>15</v>
      </c>
      <c r="BD748" s="130">
        <v>1313190</v>
      </c>
      <c r="BE748" s="131">
        <f t="shared" si="770"/>
        <v>8.2872928176795577E-2</v>
      </c>
      <c r="BF748" s="131">
        <f t="shared" si="742"/>
        <v>0.41666666666666669</v>
      </c>
      <c r="BG748" s="156">
        <f t="shared" si="743"/>
        <v>87546</v>
      </c>
      <c r="BH748" s="536"/>
      <c r="BI748" s="226" t="s">
        <v>119</v>
      </c>
      <c r="BJ748" s="121">
        <f t="shared" si="744"/>
        <v>768</v>
      </c>
      <c r="BK748" s="130">
        <f t="shared" si="721"/>
        <v>434</v>
      </c>
      <c r="BL748" s="130">
        <f t="shared" si="722"/>
        <v>38427880</v>
      </c>
      <c r="BM748" s="131">
        <f t="shared" si="771"/>
        <v>0.13690851735015772</v>
      </c>
      <c r="BN748" s="131">
        <f t="shared" si="746"/>
        <v>0.56510416666666663</v>
      </c>
      <c r="BO748" s="130">
        <f t="shared" si="747"/>
        <v>88543.502304147463</v>
      </c>
      <c r="BP748" s="182"/>
    </row>
    <row r="749" spans="2:68" s="75" customFormat="1">
      <c r="B749" s="546"/>
      <c r="C749" s="549"/>
      <c r="D749" s="536"/>
      <c r="E749" s="226" t="s">
        <v>120</v>
      </c>
      <c r="F749" s="121">
        <v>2</v>
      </c>
      <c r="G749" s="130">
        <v>1</v>
      </c>
      <c r="H749" s="130">
        <v>159990</v>
      </c>
      <c r="I749" s="131">
        <f t="shared" si="764"/>
        <v>0.1</v>
      </c>
      <c r="J749" s="131">
        <f t="shared" si="724"/>
        <v>0.5</v>
      </c>
      <c r="K749" s="156">
        <f t="shared" si="725"/>
        <v>159990</v>
      </c>
      <c r="L749" s="536"/>
      <c r="M749" s="226" t="s">
        <v>120</v>
      </c>
      <c r="N749" s="121">
        <v>6</v>
      </c>
      <c r="O749" s="130">
        <v>1</v>
      </c>
      <c r="P749" s="130">
        <v>173930</v>
      </c>
      <c r="Q749" s="131">
        <f t="shared" si="765"/>
        <v>4.1666666666666664E-2</v>
      </c>
      <c r="R749" s="131">
        <f t="shared" si="727"/>
        <v>0.16666666666666666</v>
      </c>
      <c r="S749" s="125">
        <f t="shared" si="728"/>
        <v>173930</v>
      </c>
      <c r="T749" s="536"/>
      <c r="U749" s="226" t="s">
        <v>120</v>
      </c>
      <c r="V749" s="121">
        <v>101</v>
      </c>
      <c r="W749" s="130">
        <v>58</v>
      </c>
      <c r="X749" s="130">
        <v>3776220</v>
      </c>
      <c r="Y749" s="131">
        <f t="shared" si="766"/>
        <v>5.4872280037842953E-2</v>
      </c>
      <c r="Z749" s="131">
        <f t="shared" si="730"/>
        <v>0.57425742574257421</v>
      </c>
      <c r="AA749" s="130">
        <f t="shared" si="731"/>
        <v>65107.241379310348</v>
      </c>
      <c r="AB749" s="536"/>
      <c r="AC749" s="226" t="s">
        <v>120</v>
      </c>
      <c r="AD749" s="121">
        <v>99</v>
      </c>
      <c r="AE749" s="130">
        <v>70</v>
      </c>
      <c r="AF749" s="130">
        <v>4160160</v>
      </c>
      <c r="AG749" s="131">
        <f t="shared" si="767"/>
        <v>7.7007700770077014E-2</v>
      </c>
      <c r="AH749" s="131">
        <f t="shared" si="733"/>
        <v>0.70707070707070707</v>
      </c>
      <c r="AI749" s="125">
        <f t="shared" si="734"/>
        <v>59430.857142857145</v>
      </c>
      <c r="AJ749" s="536"/>
      <c r="AK749" s="226" t="s">
        <v>120</v>
      </c>
      <c r="AL749" s="121">
        <v>76</v>
      </c>
      <c r="AM749" s="130">
        <v>43</v>
      </c>
      <c r="AN749" s="130">
        <v>3283010</v>
      </c>
      <c r="AO749" s="131">
        <f t="shared" si="768"/>
        <v>6.3142437591776804E-2</v>
      </c>
      <c r="AP749" s="131">
        <f t="shared" si="736"/>
        <v>0.56578947368421051</v>
      </c>
      <c r="AQ749" s="125">
        <f t="shared" si="737"/>
        <v>76349.069767441862</v>
      </c>
      <c r="AR749" s="536"/>
      <c r="AS749" s="226" t="s">
        <v>120</v>
      </c>
      <c r="AT749" s="121">
        <v>32</v>
      </c>
      <c r="AU749" s="130">
        <v>18</v>
      </c>
      <c r="AV749" s="130">
        <v>2149340</v>
      </c>
      <c r="AW749" s="131">
        <f t="shared" si="769"/>
        <v>5.844155844155844E-2</v>
      </c>
      <c r="AX749" s="131">
        <f t="shared" si="739"/>
        <v>0.5625</v>
      </c>
      <c r="AY749" s="130">
        <f t="shared" si="740"/>
        <v>119407.77777777778</v>
      </c>
      <c r="AZ749" s="536"/>
      <c r="BA749" s="226" t="s">
        <v>120</v>
      </c>
      <c r="BB749" s="121">
        <v>7</v>
      </c>
      <c r="BC749" s="130">
        <v>3</v>
      </c>
      <c r="BD749" s="130">
        <v>306830</v>
      </c>
      <c r="BE749" s="131">
        <f t="shared" si="770"/>
        <v>1.6574585635359115E-2</v>
      </c>
      <c r="BF749" s="131">
        <f t="shared" si="742"/>
        <v>0.42857142857142855</v>
      </c>
      <c r="BG749" s="156">
        <f t="shared" si="743"/>
        <v>102276.66666666667</v>
      </c>
      <c r="BH749" s="536"/>
      <c r="BI749" s="226" t="s">
        <v>120</v>
      </c>
      <c r="BJ749" s="121">
        <f t="shared" si="744"/>
        <v>323</v>
      </c>
      <c r="BK749" s="130">
        <f t="shared" si="721"/>
        <v>194</v>
      </c>
      <c r="BL749" s="130">
        <f t="shared" si="722"/>
        <v>14009480</v>
      </c>
      <c r="BM749" s="131">
        <f t="shared" si="771"/>
        <v>6.1198738170347003E-2</v>
      </c>
      <c r="BN749" s="131">
        <f t="shared" si="746"/>
        <v>0.60061919504643968</v>
      </c>
      <c r="BO749" s="130">
        <f t="shared" si="747"/>
        <v>72213.81443298969</v>
      </c>
      <c r="BP749" s="182"/>
    </row>
    <row r="750" spans="2:68" s="75" customFormat="1">
      <c r="B750" s="546"/>
      <c r="C750" s="549"/>
      <c r="D750" s="536"/>
      <c r="E750" s="226" t="s">
        <v>121</v>
      </c>
      <c r="F750" s="121">
        <v>2</v>
      </c>
      <c r="G750" s="130">
        <v>1</v>
      </c>
      <c r="H750" s="130">
        <v>61940</v>
      </c>
      <c r="I750" s="131">
        <f t="shared" si="764"/>
        <v>0.1</v>
      </c>
      <c r="J750" s="131">
        <f t="shared" si="724"/>
        <v>0.5</v>
      </c>
      <c r="K750" s="156">
        <f t="shared" si="725"/>
        <v>61940</v>
      </c>
      <c r="L750" s="536"/>
      <c r="M750" s="226" t="s">
        <v>121</v>
      </c>
      <c r="N750" s="121">
        <v>4</v>
      </c>
      <c r="O750" s="130">
        <v>1</v>
      </c>
      <c r="P750" s="130">
        <v>173930</v>
      </c>
      <c r="Q750" s="131">
        <f t="shared" si="765"/>
        <v>4.1666666666666664E-2</v>
      </c>
      <c r="R750" s="131">
        <f t="shared" si="727"/>
        <v>0.25</v>
      </c>
      <c r="S750" s="125">
        <f t="shared" si="728"/>
        <v>173930</v>
      </c>
      <c r="T750" s="536"/>
      <c r="U750" s="226" t="s">
        <v>121</v>
      </c>
      <c r="V750" s="121">
        <v>57</v>
      </c>
      <c r="W750" s="130">
        <v>32</v>
      </c>
      <c r="X750" s="130">
        <v>2645480</v>
      </c>
      <c r="Y750" s="131">
        <f t="shared" si="766"/>
        <v>3.0274361400189215E-2</v>
      </c>
      <c r="Z750" s="131">
        <f t="shared" si="730"/>
        <v>0.56140350877192979</v>
      </c>
      <c r="AA750" s="130">
        <f t="shared" si="731"/>
        <v>82671.25</v>
      </c>
      <c r="AB750" s="536"/>
      <c r="AC750" s="226" t="s">
        <v>121</v>
      </c>
      <c r="AD750" s="121">
        <v>75</v>
      </c>
      <c r="AE750" s="130">
        <v>42</v>
      </c>
      <c r="AF750" s="130">
        <v>2850200</v>
      </c>
      <c r="AG750" s="131">
        <f t="shared" si="767"/>
        <v>4.6204620462046202E-2</v>
      </c>
      <c r="AH750" s="131">
        <f t="shared" si="733"/>
        <v>0.56000000000000005</v>
      </c>
      <c r="AI750" s="125">
        <f t="shared" si="734"/>
        <v>67861.904761904763</v>
      </c>
      <c r="AJ750" s="536"/>
      <c r="AK750" s="226" t="s">
        <v>121</v>
      </c>
      <c r="AL750" s="121">
        <v>75</v>
      </c>
      <c r="AM750" s="130">
        <v>35</v>
      </c>
      <c r="AN750" s="130">
        <v>2517900</v>
      </c>
      <c r="AO750" s="131">
        <f t="shared" si="768"/>
        <v>5.1395007342143903E-2</v>
      </c>
      <c r="AP750" s="131">
        <f t="shared" si="736"/>
        <v>0.46666666666666667</v>
      </c>
      <c r="AQ750" s="125">
        <f t="shared" si="737"/>
        <v>71940</v>
      </c>
      <c r="AR750" s="536"/>
      <c r="AS750" s="226" t="s">
        <v>121</v>
      </c>
      <c r="AT750" s="121">
        <v>48</v>
      </c>
      <c r="AU750" s="130">
        <v>26</v>
      </c>
      <c r="AV750" s="130">
        <v>3635470</v>
      </c>
      <c r="AW750" s="131">
        <f t="shared" si="769"/>
        <v>8.4415584415584416E-2</v>
      </c>
      <c r="AX750" s="131">
        <f t="shared" si="739"/>
        <v>0.54166666666666663</v>
      </c>
      <c r="AY750" s="130">
        <f t="shared" si="740"/>
        <v>139825.76923076922</v>
      </c>
      <c r="AZ750" s="536"/>
      <c r="BA750" s="226" t="s">
        <v>121</v>
      </c>
      <c r="BB750" s="121">
        <v>20</v>
      </c>
      <c r="BC750" s="130">
        <v>9</v>
      </c>
      <c r="BD750" s="130">
        <v>870480</v>
      </c>
      <c r="BE750" s="131">
        <f t="shared" si="770"/>
        <v>4.9723756906077346E-2</v>
      </c>
      <c r="BF750" s="131">
        <f t="shared" si="742"/>
        <v>0.45</v>
      </c>
      <c r="BG750" s="156">
        <f t="shared" si="743"/>
        <v>96720</v>
      </c>
      <c r="BH750" s="536"/>
      <c r="BI750" s="226" t="s">
        <v>121</v>
      </c>
      <c r="BJ750" s="121">
        <f t="shared" si="744"/>
        <v>281</v>
      </c>
      <c r="BK750" s="130">
        <f t="shared" si="721"/>
        <v>146</v>
      </c>
      <c r="BL750" s="130">
        <f t="shared" si="722"/>
        <v>12755400</v>
      </c>
      <c r="BM750" s="131">
        <f t="shared" si="771"/>
        <v>4.6056782334384858E-2</v>
      </c>
      <c r="BN750" s="131">
        <f t="shared" si="746"/>
        <v>0.5195729537366548</v>
      </c>
      <c r="BO750" s="130">
        <f t="shared" si="747"/>
        <v>87365.753424657538</v>
      </c>
      <c r="BP750" s="182"/>
    </row>
    <row r="751" spans="2:68" s="75" customFormat="1">
      <c r="B751" s="546"/>
      <c r="C751" s="549"/>
      <c r="D751" s="536"/>
      <c r="E751" s="226" t="s">
        <v>122</v>
      </c>
      <c r="F751" s="121">
        <v>1</v>
      </c>
      <c r="G751" s="130">
        <v>1</v>
      </c>
      <c r="H751" s="130">
        <v>21640</v>
      </c>
      <c r="I751" s="131">
        <f t="shared" si="764"/>
        <v>0.1</v>
      </c>
      <c r="J751" s="131">
        <f t="shared" si="724"/>
        <v>1</v>
      </c>
      <c r="K751" s="156">
        <f t="shared" si="725"/>
        <v>21640</v>
      </c>
      <c r="L751" s="536"/>
      <c r="M751" s="226" t="s">
        <v>122</v>
      </c>
      <c r="N751" s="121">
        <v>1</v>
      </c>
      <c r="O751" s="130">
        <v>1</v>
      </c>
      <c r="P751" s="130">
        <v>659070</v>
      </c>
      <c r="Q751" s="131">
        <f t="shared" si="765"/>
        <v>4.1666666666666664E-2</v>
      </c>
      <c r="R751" s="131">
        <f t="shared" si="727"/>
        <v>1</v>
      </c>
      <c r="S751" s="125">
        <f t="shared" si="728"/>
        <v>659070</v>
      </c>
      <c r="T751" s="536"/>
      <c r="U751" s="226" t="s">
        <v>122</v>
      </c>
      <c r="V751" s="121">
        <v>63</v>
      </c>
      <c r="W751" s="130">
        <v>33</v>
      </c>
      <c r="X751" s="130">
        <v>2856590</v>
      </c>
      <c r="Y751" s="131">
        <f t="shared" si="766"/>
        <v>3.1220435193945129E-2</v>
      </c>
      <c r="Z751" s="131">
        <f t="shared" si="730"/>
        <v>0.52380952380952384</v>
      </c>
      <c r="AA751" s="130">
        <f t="shared" si="731"/>
        <v>86563.333333333328</v>
      </c>
      <c r="AB751" s="536"/>
      <c r="AC751" s="226" t="s">
        <v>122</v>
      </c>
      <c r="AD751" s="121">
        <v>69</v>
      </c>
      <c r="AE751" s="130">
        <v>35</v>
      </c>
      <c r="AF751" s="130">
        <v>2469940</v>
      </c>
      <c r="AG751" s="131">
        <f t="shared" si="767"/>
        <v>3.8503850385038507E-2</v>
      </c>
      <c r="AH751" s="131">
        <f t="shared" si="733"/>
        <v>0.50724637681159424</v>
      </c>
      <c r="AI751" s="125">
        <f t="shared" si="734"/>
        <v>70569.71428571429</v>
      </c>
      <c r="AJ751" s="536"/>
      <c r="AK751" s="226" t="s">
        <v>122</v>
      </c>
      <c r="AL751" s="121">
        <v>42</v>
      </c>
      <c r="AM751" s="130">
        <v>24</v>
      </c>
      <c r="AN751" s="130">
        <v>2562800</v>
      </c>
      <c r="AO751" s="131">
        <f t="shared" si="768"/>
        <v>3.5242290748898682E-2</v>
      </c>
      <c r="AP751" s="131">
        <f t="shared" si="736"/>
        <v>0.5714285714285714</v>
      </c>
      <c r="AQ751" s="125">
        <f t="shared" si="737"/>
        <v>106783.33333333333</v>
      </c>
      <c r="AR751" s="536"/>
      <c r="AS751" s="226" t="s">
        <v>122</v>
      </c>
      <c r="AT751" s="121">
        <v>18</v>
      </c>
      <c r="AU751" s="130">
        <v>12</v>
      </c>
      <c r="AV751" s="130">
        <v>1809100</v>
      </c>
      <c r="AW751" s="131">
        <f t="shared" si="769"/>
        <v>3.896103896103896E-2</v>
      </c>
      <c r="AX751" s="131">
        <f t="shared" si="739"/>
        <v>0.66666666666666663</v>
      </c>
      <c r="AY751" s="130">
        <f t="shared" si="740"/>
        <v>150758.33333333334</v>
      </c>
      <c r="AZ751" s="536"/>
      <c r="BA751" s="226" t="s">
        <v>122</v>
      </c>
      <c r="BB751" s="121">
        <v>9</v>
      </c>
      <c r="BC751" s="130">
        <v>5</v>
      </c>
      <c r="BD751" s="130">
        <v>701530</v>
      </c>
      <c r="BE751" s="131">
        <f t="shared" si="770"/>
        <v>2.7624309392265192E-2</v>
      </c>
      <c r="BF751" s="131">
        <f t="shared" si="742"/>
        <v>0.55555555555555558</v>
      </c>
      <c r="BG751" s="156">
        <f t="shared" si="743"/>
        <v>140306</v>
      </c>
      <c r="BH751" s="536"/>
      <c r="BI751" s="226" t="s">
        <v>122</v>
      </c>
      <c r="BJ751" s="121">
        <f t="shared" si="744"/>
        <v>203</v>
      </c>
      <c r="BK751" s="130">
        <f t="shared" si="721"/>
        <v>111</v>
      </c>
      <c r="BL751" s="130">
        <f t="shared" si="722"/>
        <v>11080670</v>
      </c>
      <c r="BM751" s="131">
        <f t="shared" si="771"/>
        <v>3.5015772870662459E-2</v>
      </c>
      <c r="BN751" s="131">
        <f t="shared" si="746"/>
        <v>0.54679802955665024</v>
      </c>
      <c r="BO751" s="130">
        <f t="shared" si="747"/>
        <v>99825.855855855858</v>
      </c>
      <c r="BP751" s="182"/>
    </row>
    <row r="752" spans="2:68" s="75" customFormat="1">
      <c r="B752" s="546"/>
      <c r="C752" s="549"/>
      <c r="D752" s="536"/>
      <c r="E752" s="226" t="s">
        <v>123</v>
      </c>
      <c r="F752" s="121">
        <v>3</v>
      </c>
      <c r="G752" s="130">
        <v>2</v>
      </c>
      <c r="H752" s="130">
        <v>110220</v>
      </c>
      <c r="I752" s="131">
        <f t="shared" si="764"/>
        <v>0.2</v>
      </c>
      <c r="J752" s="131">
        <f t="shared" si="724"/>
        <v>0.66666666666666663</v>
      </c>
      <c r="K752" s="156">
        <f t="shared" si="725"/>
        <v>55110</v>
      </c>
      <c r="L752" s="536"/>
      <c r="M752" s="226" t="s">
        <v>123</v>
      </c>
      <c r="N752" s="121">
        <v>10</v>
      </c>
      <c r="O752" s="130">
        <v>6</v>
      </c>
      <c r="P752" s="130">
        <v>1039280</v>
      </c>
      <c r="Q752" s="131">
        <f t="shared" si="765"/>
        <v>0.25</v>
      </c>
      <c r="R752" s="131">
        <f t="shared" si="727"/>
        <v>0.6</v>
      </c>
      <c r="S752" s="125">
        <f t="shared" si="728"/>
        <v>173213.33333333334</v>
      </c>
      <c r="T752" s="536"/>
      <c r="U752" s="226" t="s">
        <v>123</v>
      </c>
      <c r="V752" s="121">
        <v>373</v>
      </c>
      <c r="W752" s="130">
        <v>219</v>
      </c>
      <c r="X752" s="130">
        <v>14370300</v>
      </c>
      <c r="Y752" s="131">
        <f t="shared" si="766"/>
        <v>0.20719016083254493</v>
      </c>
      <c r="Z752" s="131">
        <f t="shared" si="730"/>
        <v>0.58713136729222515</v>
      </c>
      <c r="AA752" s="130">
        <f t="shared" si="731"/>
        <v>65617.808219178085</v>
      </c>
      <c r="AB752" s="536"/>
      <c r="AC752" s="226" t="s">
        <v>123</v>
      </c>
      <c r="AD752" s="121">
        <v>381</v>
      </c>
      <c r="AE752" s="130">
        <v>238</v>
      </c>
      <c r="AF752" s="130">
        <v>18057530</v>
      </c>
      <c r="AG752" s="131">
        <f t="shared" si="767"/>
        <v>0.26182618261826185</v>
      </c>
      <c r="AH752" s="131">
        <f t="shared" si="733"/>
        <v>0.62467191601049865</v>
      </c>
      <c r="AI752" s="125">
        <f t="shared" si="734"/>
        <v>75871.97478991597</v>
      </c>
      <c r="AJ752" s="536"/>
      <c r="AK752" s="226" t="s">
        <v>123</v>
      </c>
      <c r="AL752" s="121">
        <v>222</v>
      </c>
      <c r="AM752" s="130">
        <v>125</v>
      </c>
      <c r="AN752" s="130">
        <v>11076140</v>
      </c>
      <c r="AO752" s="131">
        <f t="shared" si="768"/>
        <v>0.18355359765051396</v>
      </c>
      <c r="AP752" s="131">
        <f t="shared" si="736"/>
        <v>0.56306306306306309</v>
      </c>
      <c r="AQ752" s="125">
        <f t="shared" si="737"/>
        <v>88609.12</v>
      </c>
      <c r="AR752" s="536"/>
      <c r="AS752" s="226" t="s">
        <v>123</v>
      </c>
      <c r="AT752" s="121">
        <v>70</v>
      </c>
      <c r="AU752" s="130">
        <v>37</v>
      </c>
      <c r="AV752" s="130">
        <v>3639810</v>
      </c>
      <c r="AW752" s="131">
        <f t="shared" si="769"/>
        <v>0.12012987012987013</v>
      </c>
      <c r="AX752" s="131">
        <f t="shared" si="739"/>
        <v>0.52857142857142858</v>
      </c>
      <c r="AY752" s="130">
        <f t="shared" si="740"/>
        <v>98373.24324324324</v>
      </c>
      <c r="AZ752" s="536"/>
      <c r="BA752" s="226" t="s">
        <v>123</v>
      </c>
      <c r="BB752" s="121">
        <v>34</v>
      </c>
      <c r="BC752" s="130">
        <v>16</v>
      </c>
      <c r="BD752" s="130">
        <v>1568110</v>
      </c>
      <c r="BE752" s="131">
        <f t="shared" si="770"/>
        <v>8.8397790055248615E-2</v>
      </c>
      <c r="BF752" s="131">
        <f t="shared" si="742"/>
        <v>0.47058823529411764</v>
      </c>
      <c r="BG752" s="156">
        <f t="shared" si="743"/>
        <v>98006.875</v>
      </c>
      <c r="BH752" s="536"/>
      <c r="BI752" s="226" t="s">
        <v>123</v>
      </c>
      <c r="BJ752" s="121">
        <f t="shared" si="744"/>
        <v>1093</v>
      </c>
      <c r="BK752" s="130">
        <f t="shared" si="721"/>
        <v>643</v>
      </c>
      <c r="BL752" s="130">
        <f t="shared" si="722"/>
        <v>49861390</v>
      </c>
      <c r="BM752" s="131">
        <f t="shared" si="771"/>
        <v>0.2028391167192429</v>
      </c>
      <c r="BN752" s="131">
        <f t="shared" si="746"/>
        <v>0.58828911253430927</v>
      </c>
      <c r="BO752" s="130">
        <f t="shared" si="747"/>
        <v>77544.930015552105</v>
      </c>
      <c r="BP752" s="182"/>
    </row>
    <row r="753" spans="2:68" s="75" customFormat="1">
      <c r="B753" s="546"/>
      <c r="C753" s="549"/>
      <c r="D753" s="536"/>
      <c r="E753" s="226" t="s">
        <v>124</v>
      </c>
      <c r="F753" s="121">
        <v>0</v>
      </c>
      <c r="G753" s="130">
        <v>0</v>
      </c>
      <c r="H753" s="130">
        <v>0</v>
      </c>
      <c r="I753" s="131">
        <f t="shared" si="764"/>
        <v>0</v>
      </c>
      <c r="J753" s="131" t="str">
        <f t="shared" si="724"/>
        <v>-</v>
      </c>
      <c r="K753" s="156" t="str">
        <f t="shared" si="725"/>
        <v>-</v>
      </c>
      <c r="L753" s="536"/>
      <c r="M753" s="226" t="s">
        <v>124</v>
      </c>
      <c r="N753" s="121">
        <v>1</v>
      </c>
      <c r="O753" s="130">
        <v>1</v>
      </c>
      <c r="P753" s="130">
        <v>173930</v>
      </c>
      <c r="Q753" s="131">
        <f t="shared" si="765"/>
        <v>4.1666666666666664E-2</v>
      </c>
      <c r="R753" s="131">
        <f t="shared" si="727"/>
        <v>1</v>
      </c>
      <c r="S753" s="125">
        <f t="shared" si="728"/>
        <v>173930</v>
      </c>
      <c r="T753" s="536"/>
      <c r="U753" s="226" t="s">
        <v>124</v>
      </c>
      <c r="V753" s="121">
        <v>95</v>
      </c>
      <c r="W753" s="130">
        <v>47</v>
      </c>
      <c r="X753" s="130">
        <v>3726380</v>
      </c>
      <c r="Y753" s="131">
        <f t="shared" si="766"/>
        <v>4.4465468306527908E-2</v>
      </c>
      <c r="Z753" s="131">
        <f t="shared" si="730"/>
        <v>0.49473684210526314</v>
      </c>
      <c r="AA753" s="130">
        <f t="shared" si="731"/>
        <v>79284.680851063837</v>
      </c>
      <c r="AB753" s="536"/>
      <c r="AC753" s="226" t="s">
        <v>124</v>
      </c>
      <c r="AD753" s="121">
        <v>96</v>
      </c>
      <c r="AE753" s="130">
        <v>53</v>
      </c>
      <c r="AF753" s="130">
        <v>4154760</v>
      </c>
      <c r="AG753" s="131">
        <f t="shared" si="767"/>
        <v>5.8305830583058306E-2</v>
      </c>
      <c r="AH753" s="131">
        <f t="shared" si="733"/>
        <v>0.55208333333333337</v>
      </c>
      <c r="AI753" s="125">
        <f t="shared" si="734"/>
        <v>78391.698113207545</v>
      </c>
      <c r="AJ753" s="536"/>
      <c r="AK753" s="226" t="s">
        <v>124</v>
      </c>
      <c r="AL753" s="121">
        <v>110</v>
      </c>
      <c r="AM753" s="130">
        <v>56</v>
      </c>
      <c r="AN753" s="130">
        <v>5254640</v>
      </c>
      <c r="AO753" s="131">
        <f t="shared" si="768"/>
        <v>8.223201174743025E-2</v>
      </c>
      <c r="AP753" s="131">
        <f t="shared" si="736"/>
        <v>0.50909090909090904</v>
      </c>
      <c r="AQ753" s="125">
        <f t="shared" si="737"/>
        <v>93832.857142857145</v>
      </c>
      <c r="AR753" s="536"/>
      <c r="AS753" s="226" t="s">
        <v>124</v>
      </c>
      <c r="AT753" s="121">
        <v>54</v>
      </c>
      <c r="AU753" s="130">
        <v>31</v>
      </c>
      <c r="AV753" s="130">
        <v>3611110</v>
      </c>
      <c r="AW753" s="131">
        <f t="shared" si="769"/>
        <v>0.10064935064935066</v>
      </c>
      <c r="AX753" s="131">
        <f t="shared" si="739"/>
        <v>0.57407407407407407</v>
      </c>
      <c r="AY753" s="130">
        <f t="shared" si="740"/>
        <v>116487.41935483871</v>
      </c>
      <c r="AZ753" s="536"/>
      <c r="BA753" s="226" t="s">
        <v>124</v>
      </c>
      <c r="BB753" s="121">
        <v>26</v>
      </c>
      <c r="BC753" s="130">
        <v>10</v>
      </c>
      <c r="BD753" s="130">
        <v>1365640</v>
      </c>
      <c r="BE753" s="131">
        <f t="shared" si="770"/>
        <v>5.5248618784530384E-2</v>
      </c>
      <c r="BF753" s="131">
        <f t="shared" si="742"/>
        <v>0.38461538461538464</v>
      </c>
      <c r="BG753" s="156">
        <f t="shared" si="743"/>
        <v>136564</v>
      </c>
      <c r="BH753" s="536"/>
      <c r="BI753" s="226" t="s">
        <v>124</v>
      </c>
      <c r="BJ753" s="121">
        <f t="shared" si="744"/>
        <v>382</v>
      </c>
      <c r="BK753" s="130">
        <f t="shared" si="721"/>
        <v>198</v>
      </c>
      <c r="BL753" s="130">
        <f t="shared" si="722"/>
        <v>18286460</v>
      </c>
      <c r="BM753" s="131">
        <f t="shared" si="771"/>
        <v>6.2460567823343846E-2</v>
      </c>
      <c r="BN753" s="131">
        <f t="shared" si="746"/>
        <v>0.51832460732984298</v>
      </c>
      <c r="BO753" s="130">
        <f t="shared" si="747"/>
        <v>92355.858585858587</v>
      </c>
      <c r="BP753" s="182"/>
    </row>
    <row r="754" spans="2:68" s="75" customFormat="1">
      <c r="B754" s="546"/>
      <c r="C754" s="549"/>
      <c r="D754" s="536"/>
      <c r="E754" s="223" t="s">
        <v>117</v>
      </c>
      <c r="F754" s="121">
        <v>0</v>
      </c>
      <c r="G754" s="130">
        <v>0</v>
      </c>
      <c r="H754" s="130">
        <v>0</v>
      </c>
      <c r="I754" s="131">
        <f t="shared" si="764"/>
        <v>0</v>
      </c>
      <c r="J754" s="131" t="str">
        <f t="shared" si="724"/>
        <v>-</v>
      </c>
      <c r="K754" s="156" t="str">
        <f t="shared" si="725"/>
        <v>-</v>
      </c>
      <c r="L754" s="536"/>
      <c r="M754" s="227" t="s">
        <v>117</v>
      </c>
      <c r="N754" s="121">
        <v>2</v>
      </c>
      <c r="O754" s="130">
        <v>0</v>
      </c>
      <c r="P754" s="130">
        <v>0</v>
      </c>
      <c r="Q754" s="131">
        <f t="shared" si="765"/>
        <v>0</v>
      </c>
      <c r="R754" s="131">
        <f t="shared" si="727"/>
        <v>0</v>
      </c>
      <c r="S754" s="125" t="str">
        <f t="shared" si="728"/>
        <v>-</v>
      </c>
      <c r="T754" s="536"/>
      <c r="U754" s="227" t="s">
        <v>117</v>
      </c>
      <c r="V754" s="121">
        <v>71</v>
      </c>
      <c r="W754" s="130">
        <v>34</v>
      </c>
      <c r="X754" s="130">
        <v>2091720</v>
      </c>
      <c r="Y754" s="131">
        <f t="shared" si="766"/>
        <v>3.2166508987701042E-2</v>
      </c>
      <c r="Z754" s="131">
        <f t="shared" si="730"/>
        <v>0.47887323943661969</v>
      </c>
      <c r="AA754" s="130">
        <f t="shared" si="731"/>
        <v>61521.176470588238</v>
      </c>
      <c r="AB754" s="536"/>
      <c r="AC754" s="227" t="s">
        <v>117</v>
      </c>
      <c r="AD754" s="121">
        <v>38</v>
      </c>
      <c r="AE754" s="130">
        <v>19</v>
      </c>
      <c r="AF754" s="130">
        <v>1317960</v>
      </c>
      <c r="AG754" s="131">
        <f t="shared" si="767"/>
        <v>2.0902090209020903E-2</v>
      </c>
      <c r="AH754" s="131">
        <f t="shared" si="733"/>
        <v>0.5</v>
      </c>
      <c r="AI754" s="125">
        <f t="shared" si="734"/>
        <v>69366.31578947368</v>
      </c>
      <c r="AJ754" s="536"/>
      <c r="AK754" s="227" t="s">
        <v>117</v>
      </c>
      <c r="AL754" s="121">
        <v>33</v>
      </c>
      <c r="AM754" s="130">
        <v>8</v>
      </c>
      <c r="AN754" s="130">
        <v>526880</v>
      </c>
      <c r="AO754" s="131">
        <f t="shared" si="768"/>
        <v>1.1747430249632892E-2</v>
      </c>
      <c r="AP754" s="131">
        <f t="shared" si="736"/>
        <v>0.24242424242424243</v>
      </c>
      <c r="AQ754" s="125">
        <f t="shared" si="737"/>
        <v>65860</v>
      </c>
      <c r="AR754" s="536"/>
      <c r="AS754" s="227" t="s">
        <v>117</v>
      </c>
      <c r="AT754" s="121">
        <v>21</v>
      </c>
      <c r="AU754" s="130">
        <v>7</v>
      </c>
      <c r="AV754" s="130">
        <v>542720</v>
      </c>
      <c r="AW754" s="131">
        <f t="shared" si="769"/>
        <v>2.2727272727272728E-2</v>
      </c>
      <c r="AX754" s="131">
        <f t="shared" si="739"/>
        <v>0.33333333333333331</v>
      </c>
      <c r="AY754" s="130">
        <f t="shared" si="740"/>
        <v>77531.428571428565</v>
      </c>
      <c r="AZ754" s="536"/>
      <c r="BA754" s="227" t="s">
        <v>117</v>
      </c>
      <c r="BB754" s="121">
        <v>6</v>
      </c>
      <c r="BC754" s="130">
        <v>4</v>
      </c>
      <c r="BD754" s="130">
        <v>497200</v>
      </c>
      <c r="BE754" s="131">
        <f t="shared" si="770"/>
        <v>2.2099447513812154E-2</v>
      </c>
      <c r="BF754" s="131">
        <f t="shared" si="742"/>
        <v>0.66666666666666663</v>
      </c>
      <c r="BG754" s="156">
        <f t="shared" si="743"/>
        <v>124300</v>
      </c>
      <c r="BH754" s="536"/>
      <c r="BI754" s="227" t="s">
        <v>117</v>
      </c>
      <c r="BJ754" s="121">
        <f t="shared" si="744"/>
        <v>171</v>
      </c>
      <c r="BK754" s="130">
        <f t="shared" si="721"/>
        <v>72</v>
      </c>
      <c r="BL754" s="130">
        <f t="shared" si="722"/>
        <v>4976480</v>
      </c>
      <c r="BM754" s="131">
        <f t="shared" si="771"/>
        <v>2.2712933753943218E-2</v>
      </c>
      <c r="BN754" s="131">
        <f t="shared" si="746"/>
        <v>0.42105263157894735</v>
      </c>
      <c r="BO754" s="130">
        <f t="shared" si="747"/>
        <v>69117.777777777781</v>
      </c>
      <c r="BP754" s="182"/>
    </row>
    <row r="755" spans="2:68" s="75" customFormat="1">
      <c r="B755" s="546">
        <v>69</v>
      </c>
      <c r="C755" s="548" t="s">
        <v>47</v>
      </c>
      <c r="D755" s="540">
        <f>BS76</f>
        <v>14</v>
      </c>
      <c r="E755" s="224" t="s">
        <v>104</v>
      </c>
      <c r="F755" s="120">
        <v>6</v>
      </c>
      <c r="G755" s="128">
        <v>6</v>
      </c>
      <c r="H755" s="128">
        <v>439200</v>
      </c>
      <c r="I755" s="129">
        <f>IFERROR(G755/$D$755,"-")</f>
        <v>0.42857142857142855</v>
      </c>
      <c r="J755" s="129">
        <f t="shared" si="724"/>
        <v>1</v>
      </c>
      <c r="K755" s="155">
        <f t="shared" si="725"/>
        <v>73200</v>
      </c>
      <c r="L755" s="540">
        <f>BT76</f>
        <v>47</v>
      </c>
      <c r="M755" s="224" t="s">
        <v>104</v>
      </c>
      <c r="N755" s="120">
        <v>18</v>
      </c>
      <c r="O755" s="128">
        <v>12</v>
      </c>
      <c r="P755" s="128">
        <v>758340</v>
      </c>
      <c r="Q755" s="129">
        <f>IFERROR(O755/$L$755,"-")</f>
        <v>0.25531914893617019</v>
      </c>
      <c r="R755" s="129">
        <f t="shared" si="727"/>
        <v>0.66666666666666663</v>
      </c>
      <c r="S755" s="124">
        <f t="shared" si="728"/>
        <v>63195</v>
      </c>
      <c r="T755" s="540">
        <f>BU76</f>
        <v>3138</v>
      </c>
      <c r="U755" s="224" t="s">
        <v>104</v>
      </c>
      <c r="V755" s="120">
        <v>1691</v>
      </c>
      <c r="W755" s="128">
        <v>1051</v>
      </c>
      <c r="X755" s="128">
        <v>67899090</v>
      </c>
      <c r="Y755" s="129">
        <f>IFERROR(W755/$T$755,"-")</f>
        <v>0.33492670490758447</v>
      </c>
      <c r="Z755" s="129">
        <f t="shared" si="730"/>
        <v>0.62152572442341814</v>
      </c>
      <c r="AA755" s="128">
        <f t="shared" si="731"/>
        <v>64604.272121788774</v>
      </c>
      <c r="AB755" s="540">
        <f>BV76</f>
        <v>2384</v>
      </c>
      <c r="AC755" s="224" t="s">
        <v>104</v>
      </c>
      <c r="AD755" s="120">
        <v>1412</v>
      </c>
      <c r="AE755" s="128">
        <v>859</v>
      </c>
      <c r="AF755" s="128">
        <v>59821160</v>
      </c>
      <c r="AG755" s="129">
        <f>IFERROR(AE755/$AB$755,"-")</f>
        <v>0.36031879194630873</v>
      </c>
      <c r="AH755" s="129">
        <f t="shared" si="733"/>
        <v>0.60835694050991507</v>
      </c>
      <c r="AI755" s="124">
        <f t="shared" si="734"/>
        <v>69640.465657741559</v>
      </c>
      <c r="AJ755" s="540">
        <f>BW76</f>
        <v>1298</v>
      </c>
      <c r="AK755" s="224" t="s">
        <v>104</v>
      </c>
      <c r="AL755" s="120">
        <v>753</v>
      </c>
      <c r="AM755" s="128">
        <v>404</v>
      </c>
      <c r="AN755" s="128">
        <v>31894290</v>
      </c>
      <c r="AO755" s="129">
        <f>IFERROR(AM755/$AJ$755,"-")</f>
        <v>0.31124807395993837</v>
      </c>
      <c r="AP755" s="129">
        <f t="shared" si="736"/>
        <v>0.53652058432934924</v>
      </c>
      <c r="AQ755" s="124">
        <f t="shared" si="737"/>
        <v>78946.262376237617</v>
      </c>
      <c r="AR755" s="540">
        <f>BX76</f>
        <v>660</v>
      </c>
      <c r="AS755" s="224" t="s">
        <v>104</v>
      </c>
      <c r="AT755" s="120">
        <v>314</v>
      </c>
      <c r="AU755" s="128">
        <v>148</v>
      </c>
      <c r="AV755" s="128">
        <v>11710250</v>
      </c>
      <c r="AW755" s="129">
        <f>IFERROR(AU755/$AR$755,"-")</f>
        <v>0.22424242424242424</v>
      </c>
      <c r="AX755" s="129">
        <f t="shared" si="739"/>
        <v>0.4713375796178344</v>
      </c>
      <c r="AY755" s="128">
        <f t="shared" si="740"/>
        <v>79123.310810810814</v>
      </c>
      <c r="AZ755" s="540">
        <f>BY76</f>
        <v>299</v>
      </c>
      <c r="BA755" s="224" t="s">
        <v>104</v>
      </c>
      <c r="BB755" s="120">
        <v>114</v>
      </c>
      <c r="BC755" s="128">
        <v>53</v>
      </c>
      <c r="BD755" s="128">
        <v>4644510</v>
      </c>
      <c r="BE755" s="129">
        <f>IFERROR(BC755/$AZ$755,"-")</f>
        <v>0.17725752508361203</v>
      </c>
      <c r="BF755" s="129">
        <f t="shared" si="742"/>
        <v>0.46491228070175439</v>
      </c>
      <c r="BG755" s="155">
        <f t="shared" si="743"/>
        <v>87632.264150943403</v>
      </c>
      <c r="BH755" s="540">
        <f>BZ76</f>
        <v>7840</v>
      </c>
      <c r="BI755" s="224" t="s">
        <v>104</v>
      </c>
      <c r="BJ755" s="120">
        <f t="shared" si="744"/>
        <v>4308</v>
      </c>
      <c r="BK755" s="128">
        <f t="shared" si="721"/>
        <v>2533</v>
      </c>
      <c r="BL755" s="128">
        <f t="shared" si="722"/>
        <v>177166840</v>
      </c>
      <c r="BM755" s="129">
        <f>IFERROR(BK755/$BH$755,"-")</f>
        <v>0.32308673469387755</v>
      </c>
      <c r="BN755" s="129">
        <f t="shared" si="746"/>
        <v>0.58797585886722381</v>
      </c>
      <c r="BO755" s="128">
        <f t="shared" si="747"/>
        <v>69943.482037110152</v>
      </c>
      <c r="BP755" s="182"/>
    </row>
    <row r="756" spans="2:68" s="75" customFormat="1">
      <c r="B756" s="546"/>
      <c r="C756" s="549"/>
      <c r="D756" s="536"/>
      <c r="E756" s="225" t="s">
        <v>136</v>
      </c>
      <c r="F756" s="121">
        <v>6</v>
      </c>
      <c r="G756" s="130">
        <v>4</v>
      </c>
      <c r="H756" s="130">
        <v>321820</v>
      </c>
      <c r="I756" s="131">
        <f t="shared" ref="I756:I765" si="772">IFERROR(G756/$D$755,"-")</f>
        <v>0.2857142857142857</v>
      </c>
      <c r="J756" s="131">
        <f t="shared" si="724"/>
        <v>0.66666666666666663</v>
      </c>
      <c r="K756" s="156">
        <f t="shared" si="725"/>
        <v>80455</v>
      </c>
      <c r="L756" s="536"/>
      <c r="M756" s="225" t="s">
        <v>136</v>
      </c>
      <c r="N756" s="121">
        <v>16</v>
      </c>
      <c r="O756" s="130">
        <v>13</v>
      </c>
      <c r="P756" s="130">
        <v>768640</v>
      </c>
      <c r="Q756" s="131">
        <f t="shared" ref="Q756:Q765" si="773">IFERROR(O756/$L$755,"-")</f>
        <v>0.27659574468085107</v>
      </c>
      <c r="R756" s="131">
        <f t="shared" si="727"/>
        <v>0.8125</v>
      </c>
      <c r="S756" s="125">
        <f t="shared" si="728"/>
        <v>59126.153846153844</v>
      </c>
      <c r="T756" s="536"/>
      <c r="U756" s="225" t="s">
        <v>136</v>
      </c>
      <c r="V756" s="121">
        <v>1426</v>
      </c>
      <c r="W756" s="130">
        <v>876</v>
      </c>
      <c r="X756" s="130">
        <v>53094010</v>
      </c>
      <c r="Y756" s="131">
        <f t="shared" ref="Y756:Y765" si="774">IFERROR(W756/$T$755,"-")</f>
        <v>0.27915869980879543</v>
      </c>
      <c r="Z756" s="131">
        <f t="shared" si="730"/>
        <v>0.61430575035063117</v>
      </c>
      <c r="AA756" s="130">
        <f t="shared" si="731"/>
        <v>60609.600456621003</v>
      </c>
      <c r="AB756" s="536"/>
      <c r="AC756" s="225" t="s">
        <v>136</v>
      </c>
      <c r="AD756" s="121">
        <v>1066</v>
      </c>
      <c r="AE756" s="130">
        <v>633</v>
      </c>
      <c r="AF756" s="130">
        <v>40930980</v>
      </c>
      <c r="AG756" s="131">
        <f t="shared" ref="AG756:AG765" si="775">IFERROR(AE756/$AB$755,"-")</f>
        <v>0.26552013422818793</v>
      </c>
      <c r="AH756" s="131">
        <f t="shared" si="733"/>
        <v>0.59380863039399623</v>
      </c>
      <c r="AI756" s="125">
        <f t="shared" si="734"/>
        <v>64661.895734597158</v>
      </c>
      <c r="AJ756" s="536"/>
      <c r="AK756" s="225" t="s">
        <v>136</v>
      </c>
      <c r="AL756" s="121">
        <v>522</v>
      </c>
      <c r="AM756" s="130">
        <v>266</v>
      </c>
      <c r="AN756" s="130">
        <v>20395320</v>
      </c>
      <c r="AO756" s="131">
        <f t="shared" ref="AO756:AO765" si="776">IFERROR(AM756/$AJ$755,"-")</f>
        <v>0.2049306625577812</v>
      </c>
      <c r="AP756" s="131">
        <f t="shared" si="736"/>
        <v>0.50957854406130265</v>
      </c>
      <c r="AQ756" s="125">
        <f t="shared" si="737"/>
        <v>76674.135338345863</v>
      </c>
      <c r="AR756" s="536"/>
      <c r="AS756" s="225" t="s">
        <v>136</v>
      </c>
      <c r="AT756" s="121">
        <v>193</v>
      </c>
      <c r="AU756" s="130">
        <v>91</v>
      </c>
      <c r="AV756" s="130">
        <v>6582730</v>
      </c>
      <c r="AW756" s="131">
        <f t="shared" ref="AW756:AW765" si="777">IFERROR(AU756/$AR$755,"-")</f>
        <v>0.13787878787878788</v>
      </c>
      <c r="AX756" s="131">
        <f t="shared" si="739"/>
        <v>0.47150259067357514</v>
      </c>
      <c r="AY756" s="130">
        <f t="shared" si="740"/>
        <v>72337.692307692312</v>
      </c>
      <c r="AZ756" s="536"/>
      <c r="BA756" s="225" t="s">
        <v>136</v>
      </c>
      <c r="BB756" s="121">
        <v>57</v>
      </c>
      <c r="BC756" s="130">
        <v>25</v>
      </c>
      <c r="BD756" s="130">
        <v>2608290</v>
      </c>
      <c r="BE756" s="131">
        <f t="shared" ref="BE756:BE765" si="778">IFERROR(BC756/$AZ$755,"-")</f>
        <v>8.3612040133779264E-2</v>
      </c>
      <c r="BF756" s="131">
        <f t="shared" si="742"/>
        <v>0.43859649122807015</v>
      </c>
      <c r="BG756" s="156">
        <f t="shared" si="743"/>
        <v>104331.6</v>
      </c>
      <c r="BH756" s="536"/>
      <c r="BI756" s="225" t="s">
        <v>136</v>
      </c>
      <c r="BJ756" s="121">
        <f t="shared" si="744"/>
        <v>3286</v>
      </c>
      <c r="BK756" s="130">
        <f t="shared" si="721"/>
        <v>1908</v>
      </c>
      <c r="BL756" s="130">
        <f t="shared" si="722"/>
        <v>124701790</v>
      </c>
      <c r="BM756" s="131">
        <f t="shared" ref="BM756:BM765" si="779">IFERROR(BK756/$BH$755,"-")</f>
        <v>0.24336734693877551</v>
      </c>
      <c r="BN756" s="131">
        <f t="shared" si="746"/>
        <v>0.58064516129032262</v>
      </c>
      <c r="BO756" s="130">
        <f t="shared" si="747"/>
        <v>65357.332285115306</v>
      </c>
      <c r="BP756" s="182"/>
    </row>
    <row r="757" spans="2:68" s="75" customFormat="1">
      <c r="B757" s="546"/>
      <c r="C757" s="549"/>
      <c r="D757" s="536"/>
      <c r="E757" s="226" t="s">
        <v>103</v>
      </c>
      <c r="F757" s="121">
        <v>7</v>
      </c>
      <c r="G757" s="130">
        <v>4</v>
      </c>
      <c r="H757" s="130">
        <v>272490</v>
      </c>
      <c r="I757" s="131">
        <f t="shared" si="772"/>
        <v>0.2857142857142857</v>
      </c>
      <c r="J757" s="131">
        <f t="shared" si="724"/>
        <v>0.5714285714285714</v>
      </c>
      <c r="K757" s="156">
        <f t="shared" si="725"/>
        <v>68122.5</v>
      </c>
      <c r="L757" s="536"/>
      <c r="M757" s="226" t="s">
        <v>103</v>
      </c>
      <c r="N757" s="121">
        <v>19</v>
      </c>
      <c r="O757" s="130">
        <v>12</v>
      </c>
      <c r="P757" s="130">
        <v>1381730</v>
      </c>
      <c r="Q757" s="131">
        <f t="shared" si="773"/>
        <v>0.25531914893617019</v>
      </c>
      <c r="R757" s="131">
        <f t="shared" si="727"/>
        <v>0.63157894736842102</v>
      </c>
      <c r="S757" s="125">
        <f t="shared" si="728"/>
        <v>115144.16666666667</v>
      </c>
      <c r="T757" s="536"/>
      <c r="U757" s="226" t="s">
        <v>103</v>
      </c>
      <c r="V757" s="121">
        <v>1856</v>
      </c>
      <c r="W757" s="130">
        <v>1087</v>
      </c>
      <c r="X757" s="130">
        <v>67142680</v>
      </c>
      <c r="Y757" s="131">
        <f t="shared" si="774"/>
        <v>0.34639898024219246</v>
      </c>
      <c r="Z757" s="131">
        <f t="shared" si="730"/>
        <v>0.58566810344827591</v>
      </c>
      <c r="AA757" s="130">
        <f t="shared" si="731"/>
        <v>61768.794848206075</v>
      </c>
      <c r="AB757" s="536"/>
      <c r="AC757" s="226" t="s">
        <v>103</v>
      </c>
      <c r="AD757" s="121">
        <v>1573</v>
      </c>
      <c r="AE757" s="130">
        <v>922</v>
      </c>
      <c r="AF757" s="130">
        <v>64780180</v>
      </c>
      <c r="AG757" s="131">
        <f t="shared" si="775"/>
        <v>0.38674496644295303</v>
      </c>
      <c r="AH757" s="131">
        <f t="shared" si="733"/>
        <v>0.58614113159567705</v>
      </c>
      <c r="AI757" s="125">
        <f t="shared" si="734"/>
        <v>70260.498915401302</v>
      </c>
      <c r="AJ757" s="536"/>
      <c r="AK757" s="226" t="s">
        <v>103</v>
      </c>
      <c r="AL757" s="121">
        <v>865</v>
      </c>
      <c r="AM757" s="130">
        <v>479</v>
      </c>
      <c r="AN757" s="130">
        <v>41053260</v>
      </c>
      <c r="AO757" s="131">
        <f t="shared" si="776"/>
        <v>0.36902927580893685</v>
      </c>
      <c r="AP757" s="131">
        <f t="shared" si="736"/>
        <v>0.55375722543352601</v>
      </c>
      <c r="AQ757" s="125">
        <f t="shared" si="737"/>
        <v>85706.179540709811</v>
      </c>
      <c r="AR757" s="536"/>
      <c r="AS757" s="226" t="s">
        <v>103</v>
      </c>
      <c r="AT757" s="121">
        <v>415</v>
      </c>
      <c r="AU757" s="130">
        <v>196</v>
      </c>
      <c r="AV757" s="130">
        <v>15652130</v>
      </c>
      <c r="AW757" s="131">
        <f t="shared" si="777"/>
        <v>0.29696969696969699</v>
      </c>
      <c r="AX757" s="131">
        <f t="shared" si="739"/>
        <v>0.472289156626506</v>
      </c>
      <c r="AY757" s="130">
        <f t="shared" si="740"/>
        <v>79857.806122448979</v>
      </c>
      <c r="AZ757" s="536"/>
      <c r="BA757" s="226" t="s">
        <v>103</v>
      </c>
      <c r="BB757" s="121">
        <v>181</v>
      </c>
      <c r="BC757" s="130">
        <v>87</v>
      </c>
      <c r="BD757" s="130">
        <v>8867860</v>
      </c>
      <c r="BE757" s="131">
        <f t="shared" si="778"/>
        <v>0.29096989966555181</v>
      </c>
      <c r="BF757" s="131">
        <f t="shared" si="742"/>
        <v>0.48066298342541436</v>
      </c>
      <c r="BG757" s="156">
        <f t="shared" si="743"/>
        <v>101929.42528735632</v>
      </c>
      <c r="BH757" s="536"/>
      <c r="BI757" s="226" t="s">
        <v>103</v>
      </c>
      <c r="BJ757" s="121">
        <f t="shared" si="744"/>
        <v>4916</v>
      </c>
      <c r="BK757" s="130">
        <f t="shared" si="721"/>
        <v>2787</v>
      </c>
      <c r="BL757" s="130">
        <f t="shared" si="722"/>
        <v>199150330</v>
      </c>
      <c r="BM757" s="131">
        <f t="shared" si="779"/>
        <v>0.35548469387755099</v>
      </c>
      <c r="BN757" s="131">
        <f t="shared" si="746"/>
        <v>0.56692432872253862</v>
      </c>
      <c r="BO757" s="130">
        <f t="shared" si="747"/>
        <v>71456.881951919626</v>
      </c>
      <c r="BP757" s="182"/>
    </row>
    <row r="758" spans="2:68" s="75" customFormat="1">
      <c r="B758" s="546"/>
      <c r="C758" s="549"/>
      <c r="D758" s="536"/>
      <c r="E758" s="226" t="s">
        <v>106</v>
      </c>
      <c r="F758" s="121">
        <v>4</v>
      </c>
      <c r="G758" s="130">
        <v>3</v>
      </c>
      <c r="H758" s="130">
        <v>227330</v>
      </c>
      <c r="I758" s="131">
        <f t="shared" si="772"/>
        <v>0.21428571428571427</v>
      </c>
      <c r="J758" s="131">
        <f t="shared" si="724"/>
        <v>0.75</v>
      </c>
      <c r="K758" s="156">
        <f t="shared" si="725"/>
        <v>75776.666666666672</v>
      </c>
      <c r="L758" s="536"/>
      <c r="M758" s="226" t="s">
        <v>106</v>
      </c>
      <c r="N758" s="121">
        <v>8</v>
      </c>
      <c r="O758" s="130">
        <v>6</v>
      </c>
      <c r="P758" s="130">
        <v>473060</v>
      </c>
      <c r="Q758" s="131">
        <f t="shared" si="773"/>
        <v>0.1276595744680851</v>
      </c>
      <c r="R758" s="131">
        <f t="shared" si="727"/>
        <v>0.75</v>
      </c>
      <c r="S758" s="125">
        <f t="shared" si="728"/>
        <v>78843.333333333328</v>
      </c>
      <c r="T758" s="536"/>
      <c r="U758" s="226" t="s">
        <v>106</v>
      </c>
      <c r="V758" s="121">
        <v>606</v>
      </c>
      <c r="W758" s="130">
        <v>389</v>
      </c>
      <c r="X758" s="130">
        <v>25105800</v>
      </c>
      <c r="Y758" s="131">
        <f t="shared" si="774"/>
        <v>0.12396430847673677</v>
      </c>
      <c r="Z758" s="131">
        <f t="shared" si="730"/>
        <v>0.64191419141914197</v>
      </c>
      <c r="AA758" s="130">
        <f t="shared" si="731"/>
        <v>64539.331619537275</v>
      </c>
      <c r="AB758" s="536"/>
      <c r="AC758" s="226" t="s">
        <v>106</v>
      </c>
      <c r="AD758" s="121">
        <v>568</v>
      </c>
      <c r="AE758" s="130">
        <v>344</v>
      </c>
      <c r="AF758" s="130">
        <v>25190570</v>
      </c>
      <c r="AG758" s="131">
        <f t="shared" si="775"/>
        <v>0.14429530201342283</v>
      </c>
      <c r="AH758" s="131">
        <f t="shared" si="733"/>
        <v>0.60563380281690138</v>
      </c>
      <c r="AI758" s="125">
        <f t="shared" si="734"/>
        <v>73228.401162790702</v>
      </c>
      <c r="AJ758" s="536"/>
      <c r="AK758" s="226" t="s">
        <v>106</v>
      </c>
      <c r="AL758" s="121">
        <v>365</v>
      </c>
      <c r="AM758" s="130">
        <v>200</v>
      </c>
      <c r="AN758" s="130">
        <v>16154070</v>
      </c>
      <c r="AO758" s="131">
        <f t="shared" si="776"/>
        <v>0.15408320493066255</v>
      </c>
      <c r="AP758" s="131">
        <f t="shared" si="736"/>
        <v>0.54794520547945202</v>
      </c>
      <c r="AQ758" s="125">
        <f t="shared" si="737"/>
        <v>80770.350000000006</v>
      </c>
      <c r="AR758" s="536"/>
      <c r="AS758" s="226" t="s">
        <v>106</v>
      </c>
      <c r="AT758" s="121">
        <v>178</v>
      </c>
      <c r="AU758" s="130">
        <v>80</v>
      </c>
      <c r="AV758" s="130">
        <v>6641620</v>
      </c>
      <c r="AW758" s="131">
        <f t="shared" si="777"/>
        <v>0.12121212121212122</v>
      </c>
      <c r="AX758" s="131">
        <f t="shared" si="739"/>
        <v>0.449438202247191</v>
      </c>
      <c r="AY758" s="130">
        <f t="shared" si="740"/>
        <v>83020.25</v>
      </c>
      <c r="AZ758" s="536"/>
      <c r="BA758" s="226" t="s">
        <v>106</v>
      </c>
      <c r="BB758" s="121">
        <v>68</v>
      </c>
      <c r="BC758" s="130">
        <v>35</v>
      </c>
      <c r="BD758" s="130">
        <v>3203670</v>
      </c>
      <c r="BE758" s="131">
        <f t="shared" si="778"/>
        <v>0.11705685618729098</v>
      </c>
      <c r="BF758" s="131">
        <f t="shared" si="742"/>
        <v>0.51470588235294112</v>
      </c>
      <c r="BG758" s="156">
        <f t="shared" si="743"/>
        <v>91533.428571428565</v>
      </c>
      <c r="BH758" s="536"/>
      <c r="BI758" s="226" t="s">
        <v>106</v>
      </c>
      <c r="BJ758" s="121">
        <f t="shared" si="744"/>
        <v>1797</v>
      </c>
      <c r="BK758" s="130">
        <f t="shared" si="721"/>
        <v>1057</v>
      </c>
      <c r="BL758" s="130">
        <f t="shared" si="722"/>
        <v>76996120</v>
      </c>
      <c r="BM758" s="131">
        <f t="shared" si="779"/>
        <v>0.13482142857142856</v>
      </c>
      <c r="BN758" s="131">
        <f t="shared" si="746"/>
        <v>0.58820255982192549</v>
      </c>
      <c r="BO758" s="130">
        <f t="shared" si="747"/>
        <v>72844.011352885529</v>
      </c>
      <c r="BP758" s="182"/>
    </row>
    <row r="759" spans="2:68" s="75" customFormat="1">
      <c r="B759" s="546"/>
      <c r="C759" s="549"/>
      <c r="D759" s="536"/>
      <c r="E759" s="226" t="s">
        <v>119</v>
      </c>
      <c r="F759" s="121">
        <v>3</v>
      </c>
      <c r="G759" s="130">
        <v>2</v>
      </c>
      <c r="H759" s="130">
        <v>117560</v>
      </c>
      <c r="I759" s="131">
        <f t="shared" si="772"/>
        <v>0.14285714285714285</v>
      </c>
      <c r="J759" s="131">
        <f t="shared" si="724"/>
        <v>0.66666666666666663</v>
      </c>
      <c r="K759" s="156">
        <f t="shared" si="725"/>
        <v>58780</v>
      </c>
      <c r="L759" s="536"/>
      <c r="M759" s="226" t="s">
        <v>119</v>
      </c>
      <c r="N759" s="121">
        <v>8</v>
      </c>
      <c r="O759" s="130">
        <v>5</v>
      </c>
      <c r="P759" s="130">
        <v>499510</v>
      </c>
      <c r="Q759" s="131">
        <f t="shared" si="773"/>
        <v>0.10638297872340426</v>
      </c>
      <c r="R759" s="131">
        <f t="shared" si="727"/>
        <v>0.625</v>
      </c>
      <c r="S759" s="125">
        <f t="shared" si="728"/>
        <v>99902</v>
      </c>
      <c r="T759" s="536"/>
      <c r="U759" s="226" t="s">
        <v>119</v>
      </c>
      <c r="V759" s="121">
        <v>614</v>
      </c>
      <c r="W759" s="130">
        <v>375</v>
      </c>
      <c r="X759" s="130">
        <v>23505670</v>
      </c>
      <c r="Y759" s="131">
        <f t="shared" si="774"/>
        <v>0.11950286806883365</v>
      </c>
      <c r="Z759" s="131">
        <f t="shared" si="730"/>
        <v>0.61074918566775249</v>
      </c>
      <c r="AA759" s="130">
        <f t="shared" si="731"/>
        <v>62681.786666666667</v>
      </c>
      <c r="AB759" s="536"/>
      <c r="AC759" s="226" t="s">
        <v>119</v>
      </c>
      <c r="AD759" s="121">
        <v>655</v>
      </c>
      <c r="AE759" s="130">
        <v>398</v>
      </c>
      <c r="AF759" s="130">
        <v>29013990</v>
      </c>
      <c r="AG759" s="131">
        <f t="shared" si="775"/>
        <v>0.16694630872483221</v>
      </c>
      <c r="AH759" s="131">
        <f t="shared" si="733"/>
        <v>0.60763358778625953</v>
      </c>
      <c r="AI759" s="125">
        <f t="shared" si="734"/>
        <v>72899.47236180905</v>
      </c>
      <c r="AJ759" s="536"/>
      <c r="AK759" s="226" t="s">
        <v>119</v>
      </c>
      <c r="AL759" s="121">
        <v>379</v>
      </c>
      <c r="AM759" s="130">
        <v>214</v>
      </c>
      <c r="AN759" s="130">
        <v>19210970</v>
      </c>
      <c r="AO759" s="131">
        <f t="shared" si="776"/>
        <v>0.16486902927580893</v>
      </c>
      <c r="AP759" s="131">
        <f t="shared" si="736"/>
        <v>0.56464379947229548</v>
      </c>
      <c r="AQ759" s="125">
        <f t="shared" si="737"/>
        <v>89770.88785046729</v>
      </c>
      <c r="AR759" s="536"/>
      <c r="AS759" s="226" t="s">
        <v>119</v>
      </c>
      <c r="AT759" s="121">
        <v>194</v>
      </c>
      <c r="AU759" s="130">
        <v>101</v>
      </c>
      <c r="AV759" s="130">
        <v>8562000</v>
      </c>
      <c r="AW759" s="131">
        <f t="shared" si="777"/>
        <v>0.15303030303030302</v>
      </c>
      <c r="AX759" s="131">
        <f t="shared" si="739"/>
        <v>0.52061855670103097</v>
      </c>
      <c r="AY759" s="130">
        <f t="shared" si="740"/>
        <v>84772.277227722778</v>
      </c>
      <c r="AZ759" s="536"/>
      <c r="BA759" s="226" t="s">
        <v>119</v>
      </c>
      <c r="BB759" s="121">
        <v>68</v>
      </c>
      <c r="BC759" s="130">
        <v>33</v>
      </c>
      <c r="BD759" s="130">
        <v>2555490</v>
      </c>
      <c r="BE759" s="131">
        <f t="shared" si="778"/>
        <v>0.11036789297658862</v>
      </c>
      <c r="BF759" s="131">
        <f t="shared" si="742"/>
        <v>0.48529411764705882</v>
      </c>
      <c r="BG759" s="156">
        <f t="shared" si="743"/>
        <v>77439.090909090912</v>
      </c>
      <c r="BH759" s="536"/>
      <c r="BI759" s="226" t="s">
        <v>119</v>
      </c>
      <c r="BJ759" s="121">
        <f t="shared" si="744"/>
        <v>1921</v>
      </c>
      <c r="BK759" s="130">
        <f t="shared" si="721"/>
        <v>1128</v>
      </c>
      <c r="BL759" s="130">
        <f t="shared" si="722"/>
        <v>83465190</v>
      </c>
      <c r="BM759" s="131">
        <f t="shared" si="779"/>
        <v>0.14387755102040817</v>
      </c>
      <c r="BN759" s="131">
        <f t="shared" si="746"/>
        <v>0.58719416970327953</v>
      </c>
      <c r="BO759" s="130">
        <f t="shared" si="747"/>
        <v>73993.962765957447</v>
      </c>
      <c r="BP759" s="182"/>
    </row>
    <row r="760" spans="2:68" s="75" customFormat="1">
      <c r="B760" s="546"/>
      <c r="C760" s="549"/>
      <c r="D760" s="536"/>
      <c r="E760" s="226" t="s">
        <v>120</v>
      </c>
      <c r="F760" s="121">
        <v>2</v>
      </c>
      <c r="G760" s="130">
        <v>2</v>
      </c>
      <c r="H760" s="130">
        <v>226710</v>
      </c>
      <c r="I760" s="131">
        <f t="shared" si="772"/>
        <v>0.14285714285714285</v>
      </c>
      <c r="J760" s="131">
        <f t="shared" si="724"/>
        <v>1</v>
      </c>
      <c r="K760" s="156">
        <f t="shared" si="725"/>
        <v>113355</v>
      </c>
      <c r="L760" s="536"/>
      <c r="M760" s="226" t="s">
        <v>120</v>
      </c>
      <c r="N760" s="121">
        <v>1</v>
      </c>
      <c r="O760" s="130">
        <v>0</v>
      </c>
      <c r="P760" s="130">
        <v>0</v>
      </c>
      <c r="Q760" s="131">
        <f t="shared" si="773"/>
        <v>0</v>
      </c>
      <c r="R760" s="131">
        <f t="shared" si="727"/>
        <v>0</v>
      </c>
      <c r="S760" s="125" t="str">
        <f t="shared" si="728"/>
        <v>-</v>
      </c>
      <c r="T760" s="536"/>
      <c r="U760" s="226" t="s">
        <v>120</v>
      </c>
      <c r="V760" s="121">
        <v>380</v>
      </c>
      <c r="W760" s="130">
        <v>248</v>
      </c>
      <c r="X760" s="130">
        <v>18789080</v>
      </c>
      <c r="Y760" s="131">
        <f t="shared" si="774"/>
        <v>7.9031230082855328E-2</v>
      </c>
      <c r="Z760" s="131">
        <f t="shared" si="730"/>
        <v>0.65263157894736845</v>
      </c>
      <c r="AA760" s="130">
        <f t="shared" si="731"/>
        <v>75762.419354838712</v>
      </c>
      <c r="AB760" s="536"/>
      <c r="AC760" s="226" t="s">
        <v>120</v>
      </c>
      <c r="AD760" s="121">
        <v>314</v>
      </c>
      <c r="AE760" s="130">
        <v>202</v>
      </c>
      <c r="AF760" s="130">
        <v>12380560</v>
      </c>
      <c r="AG760" s="131">
        <f t="shared" si="775"/>
        <v>8.4731543624161076E-2</v>
      </c>
      <c r="AH760" s="131">
        <f t="shared" si="733"/>
        <v>0.64331210191082799</v>
      </c>
      <c r="AI760" s="125">
        <f t="shared" si="734"/>
        <v>61289.900990099013</v>
      </c>
      <c r="AJ760" s="536"/>
      <c r="AK760" s="226" t="s">
        <v>120</v>
      </c>
      <c r="AL760" s="121">
        <v>160</v>
      </c>
      <c r="AM760" s="130">
        <v>93</v>
      </c>
      <c r="AN760" s="130">
        <v>7533870</v>
      </c>
      <c r="AO760" s="131">
        <f t="shared" si="776"/>
        <v>7.1648690292758083E-2</v>
      </c>
      <c r="AP760" s="131">
        <f t="shared" si="736"/>
        <v>0.58125000000000004</v>
      </c>
      <c r="AQ760" s="125">
        <f t="shared" si="737"/>
        <v>81009.354838709682</v>
      </c>
      <c r="AR760" s="536"/>
      <c r="AS760" s="226" t="s">
        <v>120</v>
      </c>
      <c r="AT760" s="121">
        <v>54</v>
      </c>
      <c r="AU760" s="130">
        <v>28</v>
      </c>
      <c r="AV760" s="130">
        <v>1787540</v>
      </c>
      <c r="AW760" s="131">
        <f t="shared" si="777"/>
        <v>4.2424242424242427E-2</v>
      </c>
      <c r="AX760" s="131">
        <f t="shared" si="739"/>
        <v>0.51851851851851849</v>
      </c>
      <c r="AY760" s="130">
        <f t="shared" si="740"/>
        <v>63840.714285714283</v>
      </c>
      <c r="AZ760" s="536"/>
      <c r="BA760" s="226" t="s">
        <v>120</v>
      </c>
      <c r="BB760" s="121">
        <v>12</v>
      </c>
      <c r="BC760" s="130">
        <v>4</v>
      </c>
      <c r="BD760" s="130">
        <v>388230</v>
      </c>
      <c r="BE760" s="131">
        <f t="shared" si="778"/>
        <v>1.3377926421404682E-2</v>
      </c>
      <c r="BF760" s="131">
        <f t="shared" si="742"/>
        <v>0.33333333333333331</v>
      </c>
      <c r="BG760" s="156">
        <f t="shared" si="743"/>
        <v>97057.5</v>
      </c>
      <c r="BH760" s="536"/>
      <c r="BI760" s="226" t="s">
        <v>120</v>
      </c>
      <c r="BJ760" s="121">
        <f t="shared" si="744"/>
        <v>923</v>
      </c>
      <c r="BK760" s="130">
        <f t="shared" si="721"/>
        <v>577</v>
      </c>
      <c r="BL760" s="130">
        <f t="shared" si="722"/>
        <v>41105990</v>
      </c>
      <c r="BM760" s="131">
        <f t="shared" si="779"/>
        <v>7.3596938775510198E-2</v>
      </c>
      <c r="BN760" s="131">
        <f t="shared" si="746"/>
        <v>0.62513542795232935</v>
      </c>
      <c r="BO760" s="130">
        <f t="shared" si="747"/>
        <v>71240.88388214905</v>
      </c>
      <c r="BP760" s="182"/>
    </row>
    <row r="761" spans="2:68" s="75" customFormat="1">
      <c r="B761" s="546"/>
      <c r="C761" s="549"/>
      <c r="D761" s="536"/>
      <c r="E761" s="226" t="s">
        <v>121</v>
      </c>
      <c r="F761" s="121">
        <v>2</v>
      </c>
      <c r="G761" s="130">
        <v>2</v>
      </c>
      <c r="H761" s="130">
        <v>207830</v>
      </c>
      <c r="I761" s="131">
        <f t="shared" si="772"/>
        <v>0.14285714285714285</v>
      </c>
      <c r="J761" s="131">
        <f t="shared" si="724"/>
        <v>1</v>
      </c>
      <c r="K761" s="156">
        <f t="shared" si="725"/>
        <v>103915</v>
      </c>
      <c r="L761" s="536"/>
      <c r="M761" s="226" t="s">
        <v>121</v>
      </c>
      <c r="N761" s="121">
        <v>5</v>
      </c>
      <c r="O761" s="130">
        <v>2</v>
      </c>
      <c r="P761" s="130">
        <v>41440</v>
      </c>
      <c r="Q761" s="131">
        <f t="shared" si="773"/>
        <v>4.2553191489361701E-2</v>
      </c>
      <c r="R761" s="131">
        <f t="shared" si="727"/>
        <v>0.4</v>
      </c>
      <c r="S761" s="125">
        <f t="shared" si="728"/>
        <v>20720</v>
      </c>
      <c r="T761" s="536"/>
      <c r="U761" s="226" t="s">
        <v>121</v>
      </c>
      <c r="V761" s="121">
        <v>264</v>
      </c>
      <c r="W761" s="130">
        <v>160</v>
      </c>
      <c r="X761" s="130">
        <v>9352860</v>
      </c>
      <c r="Y761" s="131">
        <f t="shared" si="774"/>
        <v>5.098789037603569E-2</v>
      </c>
      <c r="Z761" s="131">
        <f t="shared" si="730"/>
        <v>0.60606060606060608</v>
      </c>
      <c r="AA761" s="130">
        <f t="shared" si="731"/>
        <v>58455.375</v>
      </c>
      <c r="AB761" s="536"/>
      <c r="AC761" s="226" t="s">
        <v>121</v>
      </c>
      <c r="AD761" s="121">
        <v>281</v>
      </c>
      <c r="AE761" s="130">
        <v>158</v>
      </c>
      <c r="AF761" s="130">
        <v>10578820</v>
      </c>
      <c r="AG761" s="131">
        <f t="shared" si="775"/>
        <v>6.6275167785234901E-2</v>
      </c>
      <c r="AH761" s="131">
        <f t="shared" si="733"/>
        <v>0.56227758007117434</v>
      </c>
      <c r="AI761" s="125">
        <f t="shared" si="734"/>
        <v>66954.556962025323</v>
      </c>
      <c r="AJ761" s="536"/>
      <c r="AK761" s="226" t="s">
        <v>121</v>
      </c>
      <c r="AL761" s="121">
        <v>181</v>
      </c>
      <c r="AM761" s="130">
        <v>83</v>
      </c>
      <c r="AN761" s="130">
        <v>8454610</v>
      </c>
      <c r="AO761" s="131">
        <f t="shared" si="776"/>
        <v>6.3944530046224968E-2</v>
      </c>
      <c r="AP761" s="131">
        <f t="shared" si="736"/>
        <v>0.4585635359116022</v>
      </c>
      <c r="AQ761" s="125">
        <f t="shared" si="737"/>
        <v>101862.77108433735</v>
      </c>
      <c r="AR761" s="536"/>
      <c r="AS761" s="226" t="s">
        <v>121</v>
      </c>
      <c r="AT761" s="121">
        <v>124</v>
      </c>
      <c r="AU761" s="130">
        <v>65</v>
      </c>
      <c r="AV761" s="130">
        <v>5320560</v>
      </c>
      <c r="AW761" s="131">
        <f t="shared" si="777"/>
        <v>9.8484848484848481E-2</v>
      </c>
      <c r="AX761" s="131">
        <f t="shared" si="739"/>
        <v>0.52419354838709675</v>
      </c>
      <c r="AY761" s="130">
        <f t="shared" si="740"/>
        <v>81854.769230769234</v>
      </c>
      <c r="AZ761" s="536"/>
      <c r="BA761" s="226" t="s">
        <v>121</v>
      </c>
      <c r="BB761" s="121">
        <v>43</v>
      </c>
      <c r="BC761" s="130">
        <v>21</v>
      </c>
      <c r="BD761" s="130">
        <v>2143600</v>
      </c>
      <c r="BE761" s="131">
        <f t="shared" si="778"/>
        <v>7.0234113712374577E-2</v>
      </c>
      <c r="BF761" s="131">
        <f t="shared" si="742"/>
        <v>0.48837209302325579</v>
      </c>
      <c r="BG761" s="156">
        <f t="shared" si="743"/>
        <v>102076.19047619047</v>
      </c>
      <c r="BH761" s="536"/>
      <c r="BI761" s="226" t="s">
        <v>121</v>
      </c>
      <c r="BJ761" s="121">
        <f t="shared" si="744"/>
        <v>900</v>
      </c>
      <c r="BK761" s="130">
        <f t="shared" si="721"/>
        <v>491</v>
      </c>
      <c r="BL761" s="130">
        <f t="shared" si="722"/>
        <v>36099720</v>
      </c>
      <c r="BM761" s="131">
        <f t="shared" si="779"/>
        <v>6.2627551020408165E-2</v>
      </c>
      <c r="BN761" s="131">
        <f t="shared" si="746"/>
        <v>0.54555555555555557</v>
      </c>
      <c r="BO761" s="130">
        <f t="shared" si="747"/>
        <v>73522.851323828916</v>
      </c>
      <c r="BP761" s="182"/>
    </row>
    <row r="762" spans="2:68" s="75" customFormat="1">
      <c r="B762" s="546"/>
      <c r="C762" s="549"/>
      <c r="D762" s="536"/>
      <c r="E762" s="226" t="s">
        <v>122</v>
      </c>
      <c r="F762" s="121">
        <v>1</v>
      </c>
      <c r="G762" s="130">
        <v>1</v>
      </c>
      <c r="H762" s="130">
        <v>50290</v>
      </c>
      <c r="I762" s="131">
        <f t="shared" si="772"/>
        <v>7.1428571428571425E-2</v>
      </c>
      <c r="J762" s="131">
        <f t="shared" si="724"/>
        <v>1</v>
      </c>
      <c r="K762" s="156">
        <f t="shared" si="725"/>
        <v>50290</v>
      </c>
      <c r="L762" s="536"/>
      <c r="M762" s="226" t="s">
        <v>122</v>
      </c>
      <c r="N762" s="121">
        <v>9</v>
      </c>
      <c r="O762" s="130">
        <v>6</v>
      </c>
      <c r="P762" s="130">
        <v>443580</v>
      </c>
      <c r="Q762" s="131">
        <f t="shared" si="773"/>
        <v>0.1276595744680851</v>
      </c>
      <c r="R762" s="131">
        <f t="shared" si="727"/>
        <v>0.66666666666666663</v>
      </c>
      <c r="S762" s="125">
        <f t="shared" si="728"/>
        <v>73930</v>
      </c>
      <c r="T762" s="536"/>
      <c r="U762" s="226" t="s">
        <v>122</v>
      </c>
      <c r="V762" s="121">
        <v>166</v>
      </c>
      <c r="W762" s="130">
        <v>96</v>
      </c>
      <c r="X762" s="130">
        <v>6565390</v>
      </c>
      <c r="Y762" s="131">
        <f t="shared" si="774"/>
        <v>3.0592734225621414E-2</v>
      </c>
      <c r="Z762" s="131">
        <f t="shared" si="730"/>
        <v>0.57831325301204817</v>
      </c>
      <c r="AA762" s="130">
        <f t="shared" si="731"/>
        <v>68389.479166666672</v>
      </c>
      <c r="AB762" s="536"/>
      <c r="AC762" s="226" t="s">
        <v>122</v>
      </c>
      <c r="AD762" s="121">
        <v>141</v>
      </c>
      <c r="AE762" s="130">
        <v>85</v>
      </c>
      <c r="AF762" s="130">
        <v>7458170</v>
      </c>
      <c r="AG762" s="131">
        <f t="shared" si="775"/>
        <v>3.565436241610738E-2</v>
      </c>
      <c r="AH762" s="131">
        <f t="shared" si="733"/>
        <v>0.6028368794326241</v>
      </c>
      <c r="AI762" s="125">
        <f t="shared" si="734"/>
        <v>87743.176470588238</v>
      </c>
      <c r="AJ762" s="536"/>
      <c r="AK762" s="226" t="s">
        <v>122</v>
      </c>
      <c r="AL762" s="121">
        <v>109</v>
      </c>
      <c r="AM762" s="130">
        <v>65</v>
      </c>
      <c r="AN762" s="130">
        <v>6731430</v>
      </c>
      <c r="AO762" s="131">
        <f t="shared" si="776"/>
        <v>5.007704160246533E-2</v>
      </c>
      <c r="AP762" s="131">
        <f t="shared" si="736"/>
        <v>0.59633027522935778</v>
      </c>
      <c r="AQ762" s="125">
        <f t="shared" si="737"/>
        <v>103560.46153846153</v>
      </c>
      <c r="AR762" s="536"/>
      <c r="AS762" s="226" t="s">
        <v>122</v>
      </c>
      <c r="AT762" s="121">
        <v>66</v>
      </c>
      <c r="AU762" s="130">
        <v>34</v>
      </c>
      <c r="AV762" s="130">
        <v>4896110</v>
      </c>
      <c r="AW762" s="131">
        <f t="shared" si="777"/>
        <v>5.1515151515151514E-2</v>
      </c>
      <c r="AX762" s="131">
        <f t="shared" si="739"/>
        <v>0.51515151515151514</v>
      </c>
      <c r="AY762" s="130">
        <f t="shared" si="740"/>
        <v>144003.23529411765</v>
      </c>
      <c r="AZ762" s="536"/>
      <c r="BA762" s="226" t="s">
        <v>122</v>
      </c>
      <c r="BB762" s="121">
        <v>29</v>
      </c>
      <c r="BC762" s="130">
        <v>16</v>
      </c>
      <c r="BD762" s="130">
        <v>1151550</v>
      </c>
      <c r="BE762" s="131">
        <f t="shared" si="778"/>
        <v>5.3511705685618728E-2</v>
      </c>
      <c r="BF762" s="131">
        <f t="shared" si="742"/>
        <v>0.55172413793103448</v>
      </c>
      <c r="BG762" s="156">
        <f t="shared" si="743"/>
        <v>71971.875</v>
      </c>
      <c r="BH762" s="536"/>
      <c r="BI762" s="226" t="s">
        <v>122</v>
      </c>
      <c r="BJ762" s="121">
        <f t="shared" si="744"/>
        <v>521</v>
      </c>
      <c r="BK762" s="130">
        <f t="shared" si="721"/>
        <v>303</v>
      </c>
      <c r="BL762" s="130">
        <f t="shared" si="722"/>
        <v>27296520</v>
      </c>
      <c r="BM762" s="131">
        <f t="shared" si="779"/>
        <v>3.8647959183673468E-2</v>
      </c>
      <c r="BN762" s="131">
        <f t="shared" si="746"/>
        <v>0.58157389635316703</v>
      </c>
      <c r="BO762" s="130">
        <f t="shared" si="747"/>
        <v>90087.524752475249</v>
      </c>
      <c r="BP762" s="182"/>
    </row>
    <row r="763" spans="2:68" s="75" customFormat="1">
      <c r="B763" s="546"/>
      <c r="C763" s="549"/>
      <c r="D763" s="536"/>
      <c r="E763" s="226" t="s">
        <v>123</v>
      </c>
      <c r="F763" s="121">
        <v>8</v>
      </c>
      <c r="G763" s="130">
        <v>6</v>
      </c>
      <c r="H763" s="130">
        <v>527160</v>
      </c>
      <c r="I763" s="131">
        <f t="shared" si="772"/>
        <v>0.42857142857142855</v>
      </c>
      <c r="J763" s="131">
        <f t="shared" si="724"/>
        <v>0.75</v>
      </c>
      <c r="K763" s="156">
        <f t="shared" si="725"/>
        <v>87860</v>
      </c>
      <c r="L763" s="536"/>
      <c r="M763" s="226" t="s">
        <v>123</v>
      </c>
      <c r="N763" s="121">
        <v>16</v>
      </c>
      <c r="O763" s="130">
        <v>11</v>
      </c>
      <c r="P763" s="130">
        <v>1225320</v>
      </c>
      <c r="Q763" s="131">
        <f t="shared" si="773"/>
        <v>0.23404255319148937</v>
      </c>
      <c r="R763" s="131">
        <f t="shared" si="727"/>
        <v>0.6875</v>
      </c>
      <c r="S763" s="125">
        <f t="shared" si="728"/>
        <v>111392.72727272728</v>
      </c>
      <c r="T763" s="536"/>
      <c r="U763" s="226" t="s">
        <v>123</v>
      </c>
      <c r="V763" s="121">
        <v>1286</v>
      </c>
      <c r="W763" s="130">
        <v>850</v>
      </c>
      <c r="X763" s="130">
        <v>56036390</v>
      </c>
      <c r="Y763" s="131">
        <f t="shared" si="774"/>
        <v>0.27087316762268959</v>
      </c>
      <c r="Z763" s="131">
        <f t="shared" si="730"/>
        <v>0.66096423017107309</v>
      </c>
      <c r="AA763" s="130">
        <f t="shared" si="731"/>
        <v>65925.164705882358</v>
      </c>
      <c r="AB763" s="536"/>
      <c r="AC763" s="226" t="s">
        <v>123</v>
      </c>
      <c r="AD763" s="121">
        <v>1013</v>
      </c>
      <c r="AE763" s="130">
        <v>650</v>
      </c>
      <c r="AF763" s="130">
        <v>44377810</v>
      </c>
      <c r="AG763" s="131">
        <f t="shared" si="775"/>
        <v>0.2726510067114094</v>
      </c>
      <c r="AH763" s="131">
        <f t="shared" si="733"/>
        <v>0.64165844027640673</v>
      </c>
      <c r="AI763" s="125">
        <f t="shared" si="734"/>
        <v>68273.553846153853</v>
      </c>
      <c r="AJ763" s="536"/>
      <c r="AK763" s="226" t="s">
        <v>123</v>
      </c>
      <c r="AL763" s="121">
        <v>468</v>
      </c>
      <c r="AM763" s="130">
        <v>260</v>
      </c>
      <c r="AN763" s="130">
        <v>19866170</v>
      </c>
      <c r="AO763" s="131">
        <f t="shared" si="776"/>
        <v>0.20030816640986132</v>
      </c>
      <c r="AP763" s="131">
        <f t="shared" si="736"/>
        <v>0.55555555555555558</v>
      </c>
      <c r="AQ763" s="125">
        <f t="shared" si="737"/>
        <v>76408.346153846156</v>
      </c>
      <c r="AR763" s="536"/>
      <c r="AS763" s="226" t="s">
        <v>123</v>
      </c>
      <c r="AT763" s="121">
        <v>203</v>
      </c>
      <c r="AU763" s="130">
        <v>105</v>
      </c>
      <c r="AV763" s="130">
        <v>7892570</v>
      </c>
      <c r="AW763" s="131">
        <f t="shared" si="777"/>
        <v>0.15909090909090909</v>
      </c>
      <c r="AX763" s="131">
        <f t="shared" si="739"/>
        <v>0.51724137931034486</v>
      </c>
      <c r="AY763" s="130">
        <f t="shared" si="740"/>
        <v>75167.333333333328</v>
      </c>
      <c r="AZ763" s="536"/>
      <c r="BA763" s="226" t="s">
        <v>123</v>
      </c>
      <c r="BB763" s="121">
        <v>64</v>
      </c>
      <c r="BC763" s="130">
        <v>27</v>
      </c>
      <c r="BD763" s="130">
        <v>2165390</v>
      </c>
      <c r="BE763" s="131">
        <f t="shared" si="778"/>
        <v>9.0301003344481601E-2</v>
      </c>
      <c r="BF763" s="131">
        <f t="shared" si="742"/>
        <v>0.421875</v>
      </c>
      <c r="BG763" s="156">
        <f t="shared" si="743"/>
        <v>80199.629629629635</v>
      </c>
      <c r="BH763" s="536"/>
      <c r="BI763" s="226" t="s">
        <v>123</v>
      </c>
      <c r="BJ763" s="121">
        <f t="shared" si="744"/>
        <v>3058</v>
      </c>
      <c r="BK763" s="130">
        <f t="shared" si="721"/>
        <v>1909</v>
      </c>
      <c r="BL763" s="130">
        <f t="shared" si="722"/>
        <v>132090810</v>
      </c>
      <c r="BM763" s="131">
        <f t="shared" si="779"/>
        <v>0.24349489795918366</v>
      </c>
      <c r="BN763" s="131">
        <f t="shared" si="746"/>
        <v>0.62426422498364942</v>
      </c>
      <c r="BO763" s="130">
        <f t="shared" si="747"/>
        <v>69193.719224724991</v>
      </c>
      <c r="BP763" s="182"/>
    </row>
    <row r="764" spans="2:68" s="75" customFormat="1">
      <c r="B764" s="546"/>
      <c r="C764" s="549"/>
      <c r="D764" s="536"/>
      <c r="E764" s="226" t="s">
        <v>124</v>
      </c>
      <c r="F764" s="121">
        <v>1</v>
      </c>
      <c r="G764" s="130">
        <v>1</v>
      </c>
      <c r="H764" s="130">
        <v>19500</v>
      </c>
      <c r="I764" s="131">
        <f t="shared" si="772"/>
        <v>7.1428571428571425E-2</v>
      </c>
      <c r="J764" s="131">
        <f t="shared" si="724"/>
        <v>1</v>
      </c>
      <c r="K764" s="156">
        <f t="shared" si="725"/>
        <v>19500</v>
      </c>
      <c r="L764" s="536"/>
      <c r="M764" s="226" t="s">
        <v>124</v>
      </c>
      <c r="N764" s="121">
        <v>13</v>
      </c>
      <c r="O764" s="130">
        <v>7</v>
      </c>
      <c r="P764" s="130">
        <v>862860</v>
      </c>
      <c r="Q764" s="131">
        <f t="shared" si="773"/>
        <v>0.14893617021276595</v>
      </c>
      <c r="R764" s="131">
        <f t="shared" si="727"/>
        <v>0.53846153846153844</v>
      </c>
      <c r="S764" s="125">
        <f t="shared" si="728"/>
        <v>123265.71428571429</v>
      </c>
      <c r="T764" s="536"/>
      <c r="U764" s="226" t="s">
        <v>124</v>
      </c>
      <c r="V764" s="121">
        <v>281</v>
      </c>
      <c r="W764" s="130">
        <v>176</v>
      </c>
      <c r="X764" s="130">
        <v>11183980</v>
      </c>
      <c r="Y764" s="131">
        <f t="shared" si="774"/>
        <v>5.6086679413639262E-2</v>
      </c>
      <c r="Z764" s="131">
        <f t="shared" si="730"/>
        <v>0.62633451957295372</v>
      </c>
      <c r="AA764" s="130">
        <f t="shared" si="731"/>
        <v>63545.340909090912</v>
      </c>
      <c r="AB764" s="536"/>
      <c r="AC764" s="226" t="s">
        <v>124</v>
      </c>
      <c r="AD764" s="121">
        <v>292</v>
      </c>
      <c r="AE764" s="130">
        <v>167</v>
      </c>
      <c r="AF764" s="130">
        <v>12853670</v>
      </c>
      <c r="AG764" s="131">
        <f t="shared" si="775"/>
        <v>7.0050335570469802E-2</v>
      </c>
      <c r="AH764" s="131">
        <f t="shared" si="733"/>
        <v>0.57191780821917804</v>
      </c>
      <c r="AI764" s="125">
        <f t="shared" si="734"/>
        <v>76968.083832335324</v>
      </c>
      <c r="AJ764" s="536"/>
      <c r="AK764" s="226" t="s">
        <v>124</v>
      </c>
      <c r="AL764" s="121">
        <v>206</v>
      </c>
      <c r="AM764" s="130">
        <v>112</v>
      </c>
      <c r="AN764" s="130">
        <v>12781450</v>
      </c>
      <c r="AO764" s="131">
        <f t="shared" si="776"/>
        <v>8.6286594761171037E-2</v>
      </c>
      <c r="AP764" s="131">
        <f t="shared" si="736"/>
        <v>0.5436893203883495</v>
      </c>
      <c r="AQ764" s="125">
        <f t="shared" si="737"/>
        <v>114120.08928571429</v>
      </c>
      <c r="AR764" s="536"/>
      <c r="AS764" s="226" t="s">
        <v>124</v>
      </c>
      <c r="AT764" s="121">
        <v>127</v>
      </c>
      <c r="AU764" s="130">
        <v>61</v>
      </c>
      <c r="AV764" s="130">
        <v>4969580</v>
      </c>
      <c r="AW764" s="131">
        <f t="shared" si="777"/>
        <v>9.2424242424242423E-2</v>
      </c>
      <c r="AX764" s="131">
        <f t="shared" si="739"/>
        <v>0.48031496062992124</v>
      </c>
      <c r="AY764" s="130">
        <f t="shared" si="740"/>
        <v>81468.524590163928</v>
      </c>
      <c r="AZ764" s="536"/>
      <c r="BA764" s="226" t="s">
        <v>124</v>
      </c>
      <c r="BB764" s="121">
        <v>58</v>
      </c>
      <c r="BC764" s="130">
        <v>28</v>
      </c>
      <c r="BD764" s="130">
        <v>2275680</v>
      </c>
      <c r="BE764" s="131">
        <f t="shared" si="778"/>
        <v>9.3645484949832769E-2</v>
      </c>
      <c r="BF764" s="131">
        <f t="shared" si="742"/>
        <v>0.48275862068965519</v>
      </c>
      <c r="BG764" s="156">
        <f t="shared" si="743"/>
        <v>81274.28571428571</v>
      </c>
      <c r="BH764" s="536"/>
      <c r="BI764" s="226" t="s">
        <v>124</v>
      </c>
      <c r="BJ764" s="121">
        <f t="shared" si="744"/>
        <v>978</v>
      </c>
      <c r="BK764" s="130">
        <f t="shared" si="721"/>
        <v>552</v>
      </c>
      <c r="BL764" s="130">
        <f t="shared" si="722"/>
        <v>44946720</v>
      </c>
      <c r="BM764" s="131">
        <f t="shared" si="779"/>
        <v>7.040816326530612E-2</v>
      </c>
      <c r="BN764" s="131">
        <f t="shared" si="746"/>
        <v>0.56441717791411039</v>
      </c>
      <c r="BO764" s="130">
        <f t="shared" si="747"/>
        <v>81425.217391304352</v>
      </c>
      <c r="BP764" s="182"/>
    </row>
    <row r="765" spans="2:68" s="75" customFormat="1">
      <c r="B765" s="546"/>
      <c r="C765" s="549"/>
      <c r="D765" s="536"/>
      <c r="E765" s="223" t="s">
        <v>117</v>
      </c>
      <c r="F765" s="121">
        <v>0</v>
      </c>
      <c r="G765" s="130">
        <v>0</v>
      </c>
      <c r="H765" s="130">
        <v>0</v>
      </c>
      <c r="I765" s="131">
        <f t="shared" si="772"/>
        <v>0</v>
      </c>
      <c r="J765" s="131" t="str">
        <f t="shared" si="724"/>
        <v>-</v>
      </c>
      <c r="K765" s="156" t="str">
        <f t="shared" si="725"/>
        <v>-</v>
      </c>
      <c r="L765" s="536"/>
      <c r="M765" s="227" t="s">
        <v>117</v>
      </c>
      <c r="N765" s="121">
        <v>7</v>
      </c>
      <c r="O765" s="130">
        <v>2</v>
      </c>
      <c r="P765" s="130">
        <v>388250</v>
      </c>
      <c r="Q765" s="131">
        <f t="shared" si="773"/>
        <v>4.2553191489361701E-2</v>
      </c>
      <c r="R765" s="131">
        <f t="shared" si="727"/>
        <v>0.2857142857142857</v>
      </c>
      <c r="S765" s="125">
        <f t="shared" si="728"/>
        <v>194125</v>
      </c>
      <c r="T765" s="536"/>
      <c r="U765" s="227" t="s">
        <v>117</v>
      </c>
      <c r="V765" s="121">
        <v>284</v>
      </c>
      <c r="W765" s="130">
        <v>160</v>
      </c>
      <c r="X765" s="130">
        <v>8114640</v>
      </c>
      <c r="Y765" s="131">
        <f t="shared" si="774"/>
        <v>5.098789037603569E-2</v>
      </c>
      <c r="Z765" s="131">
        <f t="shared" si="730"/>
        <v>0.56338028169014087</v>
      </c>
      <c r="AA765" s="130">
        <f t="shared" si="731"/>
        <v>50716.5</v>
      </c>
      <c r="AB765" s="536"/>
      <c r="AC765" s="227" t="s">
        <v>117</v>
      </c>
      <c r="AD765" s="121">
        <v>157</v>
      </c>
      <c r="AE765" s="130">
        <v>84</v>
      </c>
      <c r="AF765" s="130">
        <v>8383310</v>
      </c>
      <c r="AG765" s="131">
        <f t="shared" si="775"/>
        <v>3.5234899328859058E-2</v>
      </c>
      <c r="AH765" s="131">
        <f t="shared" si="733"/>
        <v>0.53503184713375795</v>
      </c>
      <c r="AI765" s="125">
        <f t="shared" si="734"/>
        <v>99801.309523809527</v>
      </c>
      <c r="AJ765" s="536"/>
      <c r="AK765" s="227" t="s">
        <v>117</v>
      </c>
      <c r="AL765" s="121">
        <v>73</v>
      </c>
      <c r="AM765" s="130">
        <v>35</v>
      </c>
      <c r="AN765" s="130">
        <v>2622540</v>
      </c>
      <c r="AO765" s="131">
        <f t="shared" si="776"/>
        <v>2.6964560862865947E-2</v>
      </c>
      <c r="AP765" s="131">
        <f t="shared" si="736"/>
        <v>0.47945205479452052</v>
      </c>
      <c r="AQ765" s="125">
        <f t="shared" si="737"/>
        <v>74929.71428571429</v>
      </c>
      <c r="AR765" s="536"/>
      <c r="AS765" s="227" t="s">
        <v>117</v>
      </c>
      <c r="AT765" s="121">
        <v>42</v>
      </c>
      <c r="AU765" s="130">
        <v>17</v>
      </c>
      <c r="AV765" s="130">
        <v>1292610</v>
      </c>
      <c r="AW765" s="131">
        <f t="shared" si="777"/>
        <v>2.5757575757575757E-2</v>
      </c>
      <c r="AX765" s="131">
        <f t="shared" si="739"/>
        <v>0.40476190476190477</v>
      </c>
      <c r="AY765" s="130">
        <f t="shared" si="740"/>
        <v>76035.882352941175</v>
      </c>
      <c r="AZ765" s="536"/>
      <c r="BA765" s="227" t="s">
        <v>117</v>
      </c>
      <c r="BB765" s="121">
        <v>24</v>
      </c>
      <c r="BC765" s="130">
        <v>10</v>
      </c>
      <c r="BD765" s="130">
        <v>1732310</v>
      </c>
      <c r="BE765" s="131">
        <f t="shared" si="778"/>
        <v>3.3444816053511704E-2</v>
      </c>
      <c r="BF765" s="131">
        <f t="shared" si="742"/>
        <v>0.41666666666666669</v>
      </c>
      <c r="BG765" s="156">
        <f t="shared" si="743"/>
        <v>173231</v>
      </c>
      <c r="BH765" s="536"/>
      <c r="BI765" s="227" t="s">
        <v>117</v>
      </c>
      <c r="BJ765" s="121">
        <f t="shared" si="744"/>
        <v>587</v>
      </c>
      <c r="BK765" s="130">
        <f t="shared" si="721"/>
        <v>308</v>
      </c>
      <c r="BL765" s="130">
        <f t="shared" si="722"/>
        <v>22533660</v>
      </c>
      <c r="BM765" s="131">
        <f t="shared" si="779"/>
        <v>3.9285714285714285E-2</v>
      </c>
      <c r="BN765" s="131">
        <f t="shared" si="746"/>
        <v>0.52470187393526402</v>
      </c>
      <c r="BO765" s="130">
        <f t="shared" si="747"/>
        <v>73161.233766233767</v>
      </c>
      <c r="BP765" s="182"/>
    </row>
    <row r="766" spans="2:68" s="75" customFormat="1">
      <c r="B766" s="546">
        <v>70</v>
      </c>
      <c r="C766" s="548" t="s">
        <v>48</v>
      </c>
      <c r="D766" s="540">
        <f>BS77</f>
        <v>1</v>
      </c>
      <c r="E766" s="224" t="s">
        <v>104</v>
      </c>
      <c r="F766" s="120">
        <v>1</v>
      </c>
      <c r="G766" s="128">
        <v>0</v>
      </c>
      <c r="H766" s="128">
        <v>0</v>
      </c>
      <c r="I766" s="129">
        <f>IFERROR(G766/$D$766,"-")</f>
        <v>0</v>
      </c>
      <c r="J766" s="129">
        <f t="shared" si="724"/>
        <v>0</v>
      </c>
      <c r="K766" s="155" t="str">
        <f t="shared" si="725"/>
        <v>-</v>
      </c>
      <c r="L766" s="540">
        <f>BT77</f>
        <v>7</v>
      </c>
      <c r="M766" s="224" t="s">
        <v>104</v>
      </c>
      <c r="N766" s="120">
        <v>3</v>
      </c>
      <c r="O766" s="128">
        <v>2</v>
      </c>
      <c r="P766" s="128">
        <v>307020</v>
      </c>
      <c r="Q766" s="129">
        <f>IFERROR(O766/$L$766,"-")</f>
        <v>0.2857142857142857</v>
      </c>
      <c r="R766" s="129">
        <f t="shared" si="727"/>
        <v>0.66666666666666663</v>
      </c>
      <c r="S766" s="124">
        <f t="shared" si="728"/>
        <v>153510</v>
      </c>
      <c r="T766" s="540">
        <f>BU77</f>
        <v>429</v>
      </c>
      <c r="U766" s="224" t="s">
        <v>104</v>
      </c>
      <c r="V766" s="120">
        <v>196</v>
      </c>
      <c r="W766" s="128">
        <v>104</v>
      </c>
      <c r="X766" s="128">
        <v>5969680</v>
      </c>
      <c r="Y766" s="129">
        <f>IFERROR(W766/$T$766,"-")</f>
        <v>0.24242424242424243</v>
      </c>
      <c r="Z766" s="129">
        <f t="shared" si="730"/>
        <v>0.53061224489795922</v>
      </c>
      <c r="AA766" s="128">
        <f t="shared" si="731"/>
        <v>57400.769230769234</v>
      </c>
      <c r="AB766" s="540">
        <f>BV77</f>
        <v>394</v>
      </c>
      <c r="AC766" s="224" t="s">
        <v>104</v>
      </c>
      <c r="AD766" s="120">
        <v>205</v>
      </c>
      <c r="AE766" s="128">
        <v>128</v>
      </c>
      <c r="AF766" s="128">
        <v>9445990</v>
      </c>
      <c r="AG766" s="129">
        <f>IFERROR(AE766/$AB$766,"-")</f>
        <v>0.32487309644670048</v>
      </c>
      <c r="AH766" s="129">
        <f t="shared" si="733"/>
        <v>0.62439024390243902</v>
      </c>
      <c r="AI766" s="124">
        <f t="shared" si="734"/>
        <v>73796.796875</v>
      </c>
      <c r="AJ766" s="540">
        <f>BW77</f>
        <v>244</v>
      </c>
      <c r="AK766" s="224" t="s">
        <v>104</v>
      </c>
      <c r="AL766" s="120">
        <v>122</v>
      </c>
      <c r="AM766" s="128">
        <v>72</v>
      </c>
      <c r="AN766" s="128">
        <v>6781020</v>
      </c>
      <c r="AO766" s="129">
        <f>IFERROR(AM766/$AJ$766,"-")</f>
        <v>0.29508196721311475</v>
      </c>
      <c r="AP766" s="129">
        <f t="shared" si="736"/>
        <v>0.5901639344262295</v>
      </c>
      <c r="AQ766" s="124">
        <f t="shared" si="737"/>
        <v>94180.833333333328</v>
      </c>
      <c r="AR766" s="540">
        <f>BX77</f>
        <v>159</v>
      </c>
      <c r="AS766" s="224" t="s">
        <v>104</v>
      </c>
      <c r="AT766" s="120">
        <v>83</v>
      </c>
      <c r="AU766" s="128">
        <v>42</v>
      </c>
      <c r="AV766" s="128">
        <v>2964020</v>
      </c>
      <c r="AW766" s="129">
        <f>IFERROR(AU766/$AR$766,"-")</f>
        <v>0.26415094339622641</v>
      </c>
      <c r="AX766" s="129">
        <f t="shared" si="739"/>
        <v>0.50602409638554213</v>
      </c>
      <c r="AY766" s="128">
        <f t="shared" si="740"/>
        <v>70571.904761904763</v>
      </c>
      <c r="AZ766" s="540">
        <f>BY77</f>
        <v>65</v>
      </c>
      <c r="BA766" s="224" t="s">
        <v>104</v>
      </c>
      <c r="BB766" s="120">
        <v>22</v>
      </c>
      <c r="BC766" s="128">
        <v>9</v>
      </c>
      <c r="BD766" s="128">
        <v>1509690</v>
      </c>
      <c r="BE766" s="129">
        <f>IFERROR(BC766/$AZ$766,"-")</f>
        <v>0.13846153846153847</v>
      </c>
      <c r="BF766" s="129">
        <f t="shared" si="742"/>
        <v>0.40909090909090912</v>
      </c>
      <c r="BG766" s="155">
        <f t="shared" si="743"/>
        <v>167743.33333333334</v>
      </c>
      <c r="BH766" s="540">
        <f>BZ77</f>
        <v>1299</v>
      </c>
      <c r="BI766" s="224" t="s">
        <v>104</v>
      </c>
      <c r="BJ766" s="120">
        <f t="shared" si="744"/>
        <v>632</v>
      </c>
      <c r="BK766" s="128">
        <f t="shared" si="721"/>
        <v>357</v>
      </c>
      <c r="BL766" s="128">
        <f t="shared" si="722"/>
        <v>26977420</v>
      </c>
      <c r="BM766" s="129">
        <f>IFERROR(BK766/$BH$766,"-")</f>
        <v>0.27482678983833719</v>
      </c>
      <c r="BN766" s="129">
        <f t="shared" si="746"/>
        <v>0.564873417721519</v>
      </c>
      <c r="BO766" s="128">
        <f t="shared" si="747"/>
        <v>75567.002801120441</v>
      </c>
      <c r="BP766" s="182"/>
    </row>
    <row r="767" spans="2:68" s="75" customFormat="1">
      <c r="B767" s="546"/>
      <c r="C767" s="549"/>
      <c r="D767" s="536"/>
      <c r="E767" s="225" t="s">
        <v>136</v>
      </c>
      <c r="F767" s="121">
        <v>1</v>
      </c>
      <c r="G767" s="130">
        <v>0</v>
      </c>
      <c r="H767" s="130">
        <v>0</v>
      </c>
      <c r="I767" s="131">
        <f t="shared" ref="I767:I776" si="780">IFERROR(G767/$D$766,"-")</f>
        <v>0</v>
      </c>
      <c r="J767" s="131">
        <f t="shared" si="724"/>
        <v>0</v>
      </c>
      <c r="K767" s="156" t="str">
        <f t="shared" si="725"/>
        <v>-</v>
      </c>
      <c r="L767" s="536"/>
      <c r="M767" s="225" t="s">
        <v>136</v>
      </c>
      <c r="N767" s="121">
        <v>2</v>
      </c>
      <c r="O767" s="130">
        <v>1</v>
      </c>
      <c r="P767" s="130">
        <v>289210</v>
      </c>
      <c r="Q767" s="131">
        <f t="shared" ref="Q767:Q776" si="781">IFERROR(O767/$L$766,"-")</f>
        <v>0.14285714285714285</v>
      </c>
      <c r="R767" s="131">
        <f t="shared" si="727"/>
        <v>0.5</v>
      </c>
      <c r="S767" s="125">
        <f t="shared" si="728"/>
        <v>289210</v>
      </c>
      <c r="T767" s="536"/>
      <c r="U767" s="225" t="s">
        <v>136</v>
      </c>
      <c r="V767" s="121">
        <v>221</v>
      </c>
      <c r="W767" s="130">
        <v>125</v>
      </c>
      <c r="X767" s="130">
        <v>7451350</v>
      </c>
      <c r="Y767" s="131">
        <f t="shared" ref="Y767:Y776" si="782">IFERROR(W767/$T$766,"-")</f>
        <v>0.29137529137529139</v>
      </c>
      <c r="Z767" s="131">
        <f t="shared" si="730"/>
        <v>0.56561085972850678</v>
      </c>
      <c r="AA767" s="130">
        <f t="shared" si="731"/>
        <v>59610.8</v>
      </c>
      <c r="AB767" s="536"/>
      <c r="AC767" s="225" t="s">
        <v>136</v>
      </c>
      <c r="AD767" s="121">
        <v>204</v>
      </c>
      <c r="AE767" s="130">
        <v>129</v>
      </c>
      <c r="AF767" s="130">
        <v>10043360</v>
      </c>
      <c r="AG767" s="131">
        <f t="shared" ref="AG767:AG776" si="783">IFERROR(AE767/$AB$766,"-")</f>
        <v>0.32741116751269034</v>
      </c>
      <c r="AH767" s="131">
        <f t="shared" si="733"/>
        <v>0.63235294117647056</v>
      </c>
      <c r="AI767" s="125">
        <f t="shared" si="734"/>
        <v>77855.503875968992</v>
      </c>
      <c r="AJ767" s="536"/>
      <c r="AK767" s="225" t="s">
        <v>136</v>
      </c>
      <c r="AL767" s="121">
        <v>114</v>
      </c>
      <c r="AM767" s="130">
        <v>69</v>
      </c>
      <c r="AN767" s="130">
        <v>5518290</v>
      </c>
      <c r="AO767" s="131">
        <f t="shared" ref="AO767:AO776" si="784">IFERROR(AM767/$AJ$766,"-")</f>
        <v>0.28278688524590162</v>
      </c>
      <c r="AP767" s="131">
        <f t="shared" si="736"/>
        <v>0.60526315789473684</v>
      </c>
      <c r="AQ767" s="125">
        <f t="shared" si="737"/>
        <v>79975.217391304352</v>
      </c>
      <c r="AR767" s="536"/>
      <c r="AS767" s="225" t="s">
        <v>136</v>
      </c>
      <c r="AT767" s="121">
        <v>53</v>
      </c>
      <c r="AU767" s="130">
        <v>30</v>
      </c>
      <c r="AV767" s="130">
        <v>1741930</v>
      </c>
      <c r="AW767" s="131">
        <f t="shared" ref="AW767:AW776" si="785">IFERROR(AU767/$AR$766,"-")</f>
        <v>0.18867924528301888</v>
      </c>
      <c r="AX767" s="131">
        <f t="shared" si="739"/>
        <v>0.56603773584905659</v>
      </c>
      <c r="AY767" s="130">
        <f t="shared" si="740"/>
        <v>58064.333333333336</v>
      </c>
      <c r="AZ767" s="536"/>
      <c r="BA767" s="225" t="s">
        <v>136</v>
      </c>
      <c r="BB767" s="121">
        <v>19</v>
      </c>
      <c r="BC767" s="130">
        <v>9</v>
      </c>
      <c r="BD767" s="130">
        <v>918440</v>
      </c>
      <c r="BE767" s="131">
        <f t="shared" ref="BE767:BE776" si="786">IFERROR(BC767/$AZ$766,"-")</f>
        <v>0.13846153846153847</v>
      </c>
      <c r="BF767" s="131">
        <f t="shared" si="742"/>
        <v>0.47368421052631576</v>
      </c>
      <c r="BG767" s="156">
        <f t="shared" si="743"/>
        <v>102048.88888888889</v>
      </c>
      <c r="BH767" s="536"/>
      <c r="BI767" s="225" t="s">
        <v>136</v>
      </c>
      <c r="BJ767" s="121">
        <f t="shared" si="744"/>
        <v>614</v>
      </c>
      <c r="BK767" s="130">
        <f t="shared" si="721"/>
        <v>363</v>
      </c>
      <c r="BL767" s="130">
        <f t="shared" si="722"/>
        <v>25962580</v>
      </c>
      <c r="BM767" s="131">
        <f t="shared" ref="BM767:BM776" si="787">IFERROR(BK767/$BH$766,"-")</f>
        <v>0.27944572748267898</v>
      </c>
      <c r="BN767" s="131">
        <f t="shared" si="746"/>
        <v>0.59120521172638441</v>
      </c>
      <c r="BO767" s="130">
        <f t="shared" si="747"/>
        <v>71522.258953168042</v>
      </c>
      <c r="BP767" s="182"/>
    </row>
    <row r="768" spans="2:68" s="75" customFormat="1">
      <c r="B768" s="546"/>
      <c r="C768" s="549"/>
      <c r="D768" s="536"/>
      <c r="E768" s="226" t="s">
        <v>103</v>
      </c>
      <c r="F768" s="121">
        <v>1</v>
      </c>
      <c r="G768" s="130">
        <v>0</v>
      </c>
      <c r="H768" s="130">
        <v>0</v>
      </c>
      <c r="I768" s="131">
        <f t="shared" si="780"/>
        <v>0</v>
      </c>
      <c r="J768" s="131">
        <f t="shared" si="724"/>
        <v>0</v>
      </c>
      <c r="K768" s="156" t="str">
        <f t="shared" si="725"/>
        <v>-</v>
      </c>
      <c r="L768" s="536"/>
      <c r="M768" s="226" t="s">
        <v>103</v>
      </c>
      <c r="N768" s="121">
        <v>4</v>
      </c>
      <c r="O768" s="130">
        <v>3</v>
      </c>
      <c r="P768" s="130">
        <v>317980</v>
      </c>
      <c r="Q768" s="131">
        <f t="shared" si="781"/>
        <v>0.42857142857142855</v>
      </c>
      <c r="R768" s="131">
        <f t="shared" si="727"/>
        <v>0.75</v>
      </c>
      <c r="S768" s="125">
        <f t="shared" si="728"/>
        <v>105993.33333333333</v>
      </c>
      <c r="T768" s="536"/>
      <c r="U768" s="226" t="s">
        <v>103</v>
      </c>
      <c r="V768" s="121">
        <v>263</v>
      </c>
      <c r="W768" s="130">
        <v>137</v>
      </c>
      <c r="X768" s="130">
        <v>8243660</v>
      </c>
      <c r="Y768" s="131">
        <f t="shared" si="782"/>
        <v>0.31934731934731936</v>
      </c>
      <c r="Z768" s="131">
        <f t="shared" si="730"/>
        <v>0.52091254752851712</v>
      </c>
      <c r="AA768" s="130">
        <f t="shared" si="731"/>
        <v>60172.700729927004</v>
      </c>
      <c r="AB768" s="536"/>
      <c r="AC768" s="226" t="s">
        <v>103</v>
      </c>
      <c r="AD768" s="121">
        <v>269</v>
      </c>
      <c r="AE768" s="130">
        <v>175</v>
      </c>
      <c r="AF768" s="130">
        <v>13765920</v>
      </c>
      <c r="AG768" s="131">
        <f t="shared" si="783"/>
        <v>0.44416243654822335</v>
      </c>
      <c r="AH768" s="131">
        <f t="shared" si="733"/>
        <v>0.65055762081784385</v>
      </c>
      <c r="AI768" s="125">
        <f t="shared" si="734"/>
        <v>78662.399999999994</v>
      </c>
      <c r="AJ768" s="536"/>
      <c r="AK768" s="226" t="s">
        <v>103</v>
      </c>
      <c r="AL768" s="121">
        <v>178</v>
      </c>
      <c r="AM768" s="130">
        <v>116</v>
      </c>
      <c r="AN768" s="130">
        <v>9216920</v>
      </c>
      <c r="AO768" s="131">
        <f t="shared" si="784"/>
        <v>0.47540983606557374</v>
      </c>
      <c r="AP768" s="131">
        <f t="shared" si="736"/>
        <v>0.651685393258427</v>
      </c>
      <c r="AQ768" s="125">
        <f t="shared" si="737"/>
        <v>79456.206896551725</v>
      </c>
      <c r="AR768" s="536"/>
      <c r="AS768" s="226" t="s">
        <v>103</v>
      </c>
      <c r="AT768" s="121">
        <v>111</v>
      </c>
      <c r="AU768" s="130">
        <v>64</v>
      </c>
      <c r="AV768" s="130">
        <v>5160860</v>
      </c>
      <c r="AW768" s="131">
        <f t="shared" si="785"/>
        <v>0.40251572327044027</v>
      </c>
      <c r="AX768" s="131">
        <f t="shared" si="739"/>
        <v>0.57657657657657657</v>
      </c>
      <c r="AY768" s="130">
        <f t="shared" si="740"/>
        <v>80638.4375</v>
      </c>
      <c r="AZ768" s="536"/>
      <c r="BA768" s="226" t="s">
        <v>103</v>
      </c>
      <c r="BB768" s="121">
        <v>33</v>
      </c>
      <c r="BC768" s="130">
        <v>17</v>
      </c>
      <c r="BD768" s="130">
        <v>1305200</v>
      </c>
      <c r="BE768" s="131">
        <f t="shared" si="786"/>
        <v>0.26153846153846155</v>
      </c>
      <c r="BF768" s="131">
        <f t="shared" si="742"/>
        <v>0.51515151515151514</v>
      </c>
      <c r="BG768" s="156">
        <f t="shared" si="743"/>
        <v>76776.470588235301</v>
      </c>
      <c r="BH768" s="536"/>
      <c r="BI768" s="226" t="s">
        <v>103</v>
      </c>
      <c r="BJ768" s="121">
        <f t="shared" si="744"/>
        <v>859</v>
      </c>
      <c r="BK768" s="130">
        <f t="shared" si="721"/>
        <v>512</v>
      </c>
      <c r="BL768" s="130">
        <f t="shared" si="722"/>
        <v>38010540</v>
      </c>
      <c r="BM768" s="131">
        <f t="shared" si="787"/>
        <v>0.39414934565050036</v>
      </c>
      <c r="BN768" s="131">
        <f t="shared" si="746"/>
        <v>0.59604190919674038</v>
      </c>
      <c r="BO768" s="130">
        <f t="shared" si="747"/>
        <v>74239.3359375</v>
      </c>
      <c r="BP768" s="182"/>
    </row>
    <row r="769" spans="2:68" s="75" customFormat="1">
      <c r="B769" s="546"/>
      <c r="C769" s="549"/>
      <c r="D769" s="536"/>
      <c r="E769" s="226" t="s">
        <v>106</v>
      </c>
      <c r="F769" s="121">
        <v>1</v>
      </c>
      <c r="G769" s="130">
        <v>0</v>
      </c>
      <c r="H769" s="130">
        <v>0</v>
      </c>
      <c r="I769" s="131">
        <f t="shared" si="780"/>
        <v>0</v>
      </c>
      <c r="J769" s="131">
        <f t="shared" si="724"/>
        <v>0</v>
      </c>
      <c r="K769" s="156" t="str">
        <f t="shared" si="725"/>
        <v>-</v>
      </c>
      <c r="L769" s="536"/>
      <c r="M769" s="226" t="s">
        <v>106</v>
      </c>
      <c r="N769" s="121">
        <v>2</v>
      </c>
      <c r="O769" s="130">
        <v>2</v>
      </c>
      <c r="P769" s="130">
        <v>28770</v>
      </c>
      <c r="Q769" s="131">
        <f t="shared" si="781"/>
        <v>0.2857142857142857</v>
      </c>
      <c r="R769" s="131">
        <f t="shared" si="727"/>
        <v>1</v>
      </c>
      <c r="S769" s="125">
        <f t="shared" si="728"/>
        <v>14385</v>
      </c>
      <c r="T769" s="536"/>
      <c r="U769" s="226" t="s">
        <v>106</v>
      </c>
      <c r="V769" s="121">
        <v>96</v>
      </c>
      <c r="W769" s="130">
        <v>56</v>
      </c>
      <c r="X769" s="130">
        <v>3247590</v>
      </c>
      <c r="Y769" s="131">
        <f t="shared" si="782"/>
        <v>0.13053613053613053</v>
      </c>
      <c r="Z769" s="131">
        <f t="shared" si="730"/>
        <v>0.58333333333333337</v>
      </c>
      <c r="AA769" s="130">
        <f t="shared" si="731"/>
        <v>57992.678571428572</v>
      </c>
      <c r="AB769" s="536"/>
      <c r="AC769" s="226" t="s">
        <v>106</v>
      </c>
      <c r="AD769" s="121">
        <v>101</v>
      </c>
      <c r="AE769" s="130">
        <v>68</v>
      </c>
      <c r="AF769" s="130">
        <v>6387070</v>
      </c>
      <c r="AG769" s="131">
        <f t="shared" si="783"/>
        <v>0.17258883248730963</v>
      </c>
      <c r="AH769" s="131">
        <f t="shared" si="733"/>
        <v>0.67326732673267331</v>
      </c>
      <c r="AI769" s="125">
        <f t="shared" si="734"/>
        <v>93927.5</v>
      </c>
      <c r="AJ769" s="536"/>
      <c r="AK769" s="226" t="s">
        <v>106</v>
      </c>
      <c r="AL769" s="121">
        <v>72</v>
      </c>
      <c r="AM769" s="130">
        <v>44</v>
      </c>
      <c r="AN769" s="130">
        <v>4841780</v>
      </c>
      <c r="AO769" s="131">
        <f t="shared" si="784"/>
        <v>0.18032786885245902</v>
      </c>
      <c r="AP769" s="131">
        <f t="shared" si="736"/>
        <v>0.61111111111111116</v>
      </c>
      <c r="AQ769" s="125">
        <f t="shared" si="737"/>
        <v>110040.45454545454</v>
      </c>
      <c r="AR769" s="536"/>
      <c r="AS769" s="226" t="s">
        <v>106</v>
      </c>
      <c r="AT769" s="121">
        <v>38</v>
      </c>
      <c r="AU769" s="130">
        <v>18</v>
      </c>
      <c r="AV769" s="130">
        <v>842480</v>
      </c>
      <c r="AW769" s="131">
        <f t="shared" si="785"/>
        <v>0.11320754716981132</v>
      </c>
      <c r="AX769" s="131">
        <f t="shared" si="739"/>
        <v>0.47368421052631576</v>
      </c>
      <c r="AY769" s="130">
        <f t="shared" si="740"/>
        <v>46804.444444444445</v>
      </c>
      <c r="AZ769" s="536"/>
      <c r="BA769" s="226" t="s">
        <v>106</v>
      </c>
      <c r="BB769" s="121">
        <v>21</v>
      </c>
      <c r="BC769" s="130">
        <v>12</v>
      </c>
      <c r="BD769" s="130">
        <v>1709230</v>
      </c>
      <c r="BE769" s="131">
        <f t="shared" si="786"/>
        <v>0.18461538461538463</v>
      </c>
      <c r="BF769" s="131">
        <f t="shared" si="742"/>
        <v>0.5714285714285714</v>
      </c>
      <c r="BG769" s="156">
        <f t="shared" si="743"/>
        <v>142435.83333333334</v>
      </c>
      <c r="BH769" s="536"/>
      <c r="BI769" s="226" t="s">
        <v>106</v>
      </c>
      <c r="BJ769" s="121">
        <f t="shared" si="744"/>
        <v>331</v>
      </c>
      <c r="BK769" s="130">
        <f t="shared" si="721"/>
        <v>200</v>
      </c>
      <c r="BL769" s="130">
        <f t="shared" si="722"/>
        <v>17056920</v>
      </c>
      <c r="BM769" s="131">
        <f t="shared" si="787"/>
        <v>0.15396458814472672</v>
      </c>
      <c r="BN769" s="131">
        <f t="shared" si="746"/>
        <v>0.60422960725075525</v>
      </c>
      <c r="BO769" s="130">
        <f t="shared" si="747"/>
        <v>85284.6</v>
      </c>
      <c r="BP769" s="182"/>
    </row>
    <row r="770" spans="2:68" s="75" customFormat="1">
      <c r="B770" s="546"/>
      <c r="C770" s="549"/>
      <c r="D770" s="536"/>
      <c r="E770" s="226" t="s">
        <v>119</v>
      </c>
      <c r="F770" s="121">
        <v>1</v>
      </c>
      <c r="G770" s="130">
        <v>0</v>
      </c>
      <c r="H770" s="130">
        <v>0</v>
      </c>
      <c r="I770" s="131">
        <f t="shared" si="780"/>
        <v>0</v>
      </c>
      <c r="J770" s="131">
        <f t="shared" si="724"/>
        <v>0</v>
      </c>
      <c r="K770" s="156" t="str">
        <f t="shared" si="725"/>
        <v>-</v>
      </c>
      <c r="L770" s="536"/>
      <c r="M770" s="226" t="s">
        <v>119</v>
      </c>
      <c r="N770" s="121">
        <v>2</v>
      </c>
      <c r="O770" s="130">
        <v>1</v>
      </c>
      <c r="P770" s="130">
        <v>17810</v>
      </c>
      <c r="Q770" s="131">
        <f t="shared" si="781"/>
        <v>0.14285714285714285</v>
      </c>
      <c r="R770" s="131">
        <f t="shared" si="727"/>
        <v>0.5</v>
      </c>
      <c r="S770" s="125">
        <f t="shared" si="728"/>
        <v>17810</v>
      </c>
      <c r="T770" s="536"/>
      <c r="U770" s="226" t="s">
        <v>119</v>
      </c>
      <c r="V770" s="121">
        <v>107</v>
      </c>
      <c r="W770" s="130">
        <v>65</v>
      </c>
      <c r="X770" s="130">
        <v>3681810</v>
      </c>
      <c r="Y770" s="131">
        <f t="shared" si="782"/>
        <v>0.15151515151515152</v>
      </c>
      <c r="Z770" s="131">
        <f t="shared" si="730"/>
        <v>0.60747663551401865</v>
      </c>
      <c r="AA770" s="130">
        <f t="shared" si="731"/>
        <v>56643.230769230766</v>
      </c>
      <c r="AB770" s="536"/>
      <c r="AC770" s="226" t="s">
        <v>119</v>
      </c>
      <c r="AD770" s="121">
        <v>116</v>
      </c>
      <c r="AE770" s="130">
        <v>75</v>
      </c>
      <c r="AF770" s="130">
        <v>5930360</v>
      </c>
      <c r="AG770" s="131">
        <f t="shared" si="783"/>
        <v>0.19035532994923857</v>
      </c>
      <c r="AH770" s="131">
        <f t="shared" si="733"/>
        <v>0.64655172413793105</v>
      </c>
      <c r="AI770" s="125">
        <f t="shared" si="734"/>
        <v>79071.46666666666</v>
      </c>
      <c r="AJ770" s="536"/>
      <c r="AK770" s="226" t="s">
        <v>119</v>
      </c>
      <c r="AL770" s="121">
        <v>68</v>
      </c>
      <c r="AM770" s="130">
        <v>45</v>
      </c>
      <c r="AN770" s="130">
        <v>4104630</v>
      </c>
      <c r="AO770" s="131">
        <f t="shared" si="784"/>
        <v>0.18442622950819673</v>
      </c>
      <c r="AP770" s="131">
        <f t="shared" si="736"/>
        <v>0.66176470588235292</v>
      </c>
      <c r="AQ770" s="125">
        <f t="shared" si="737"/>
        <v>91214</v>
      </c>
      <c r="AR770" s="536"/>
      <c r="AS770" s="226" t="s">
        <v>119</v>
      </c>
      <c r="AT770" s="121">
        <v>45</v>
      </c>
      <c r="AU770" s="130">
        <v>27</v>
      </c>
      <c r="AV770" s="130">
        <v>1959650</v>
      </c>
      <c r="AW770" s="131">
        <f t="shared" si="785"/>
        <v>0.16981132075471697</v>
      </c>
      <c r="AX770" s="131">
        <f t="shared" si="739"/>
        <v>0.6</v>
      </c>
      <c r="AY770" s="130">
        <f t="shared" si="740"/>
        <v>72579.629629629635</v>
      </c>
      <c r="AZ770" s="536"/>
      <c r="BA770" s="226" t="s">
        <v>119</v>
      </c>
      <c r="BB770" s="121">
        <v>15</v>
      </c>
      <c r="BC770" s="130">
        <v>8</v>
      </c>
      <c r="BD770" s="130">
        <v>1051490</v>
      </c>
      <c r="BE770" s="131">
        <f t="shared" si="786"/>
        <v>0.12307692307692308</v>
      </c>
      <c r="BF770" s="131">
        <f t="shared" si="742"/>
        <v>0.53333333333333333</v>
      </c>
      <c r="BG770" s="156">
        <f t="shared" si="743"/>
        <v>131436.25</v>
      </c>
      <c r="BH770" s="536"/>
      <c r="BI770" s="226" t="s">
        <v>119</v>
      </c>
      <c r="BJ770" s="121">
        <f t="shared" si="744"/>
        <v>354</v>
      </c>
      <c r="BK770" s="130">
        <f t="shared" si="721"/>
        <v>221</v>
      </c>
      <c r="BL770" s="130">
        <f t="shared" si="722"/>
        <v>16745750</v>
      </c>
      <c r="BM770" s="131">
        <f t="shared" si="787"/>
        <v>0.17013086989992302</v>
      </c>
      <c r="BN770" s="131">
        <f t="shared" si="746"/>
        <v>0.62429378531073443</v>
      </c>
      <c r="BO770" s="130">
        <f t="shared" si="747"/>
        <v>75772.624434389145</v>
      </c>
      <c r="BP770" s="182"/>
    </row>
    <row r="771" spans="2:68" s="75" customFormat="1">
      <c r="B771" s="546"/>
      <c r="C771" s="549"/>
      <c r="D771" s="536"/>
      <c r="E771" s="226" t="s">
        <v>120</v>
      </c>
      <c r="F771" s="121">
        <v>0</v>
      </c>
      <c r="G771" s="130">
        <v>0</v>
      </c>
      <c r="H771" s="130">
        <v>0</v>
      </c>
      <c r="I771" s="131">
        <f t="shared" si="780"/>
        <v>0</v>
      </c>
      <c r="J771" s="131" t="str">
        <f t="shared" si="724"/>
        <v>-</v>
      </c>
      <c r="K771" s="156" t="str">
        <f t="shared" si="725"/>
        <v>-</v>
      </c>
      <c r="L771" s="536"/>
      <c r="M771" s="226" t="s">
        <v>120</v>
      </c>
      <c r="N771" s="121">
        <v>2</v>
      </c>
      <c r="O771" s="130">
        <v>2</v>
      </c>
      <c r="P771" s="130">
        <v>28770</v>
      </c>
      <c r="Q771" s="131">
        <f t="shared" si="781"/>
        <v>0.2857142857142857</v>
      </c>
      <c r="R771" s="131">
        <f t="shared" si="727"/>
        <v>1</v>
      </c>
      <c r="S771" s="125">
        <f t="shared" si="728"/>
        <v>14385</v>
      </c>
      <c r="T771" s="536"/>
      <c r="U771" s="226" t="s">
        <v>120</v>
      </c>
      <c r="V771" s="121">
        <v>41</v>
      </c>
      <c r="W771" s="130">
        <v>26</v>
      </c>
      <c r="X771" s="130">
        <v>1249950</v>
      </c>
      <c r="Y771" s="131">
        <f t="shared" si="782"/>
        <v>6.0606060606060608E-2</v>
      </c>
      <c r="Z771" s="131">
        <f t="shared" si="730"/>
        <v>0.63414634146341464</v>
      </c>
      <c r="AA771" s="130">
        <f t="shared" si="731"/>
        <v>48075</v>
      </c>
      <c r="AB771" s="536"/>
      <c r="AC771" s="226" t="s">
        <v>120</v>
      </c>
      <c r="AD771" s="121">
        <v>31</v>
      </c>
      <c r="AE771" s="130">
        <v>17</v>
      </c>
      <c r="AF771" s="130">
        <v>2770310</v>
      </c>
      <c r="AG771" s="131">
        <f t="shared" si="783"/>
        <v>4.3147208121827409E-2</v>
      </c>
      <c r="AH771" s="131">
        <f t="shared" si="733"/>
        <v>0.54838709677419351</v>
      </c>
      <c r="AI771" s="125">
        <f t="shared" si="734"/>
        <v>162959.41176470587</v>
      </c>
      <c r="AJ771" s="536"/>
      <c r="AK771" s="226" t="s">
        <v>120</v>
      </c>
      <c r="AL771" s="121">
        <v>16</v>
      </c>
      <c r="AM771" s="130">
        <v>9</v>
      </c>
      <c r="AN771" s="130">
        <v>530210</v>
      </c>
      <c r="AO771" s="131">
        <f t="shared" si="784"/>
        <v>3.6885245901639344E-2</v>
      </c>
      <c r="AP771" s="131">
        <f t="shared" si="736"/>
        <v>0.5625</v>
      </c>
      <c r="AQ771" s="125">
        <f t="shared" si="737"/>
        <v>58912.222222222219</v>
      </c>
      <c r="AR771" s="536"/>
      <c r="AS771" s="226" t="s">
        <v>120</v>
      </c>
      <c r="AT771" s="121">
        <v>17</v>
      </c>
      <c r="AU771" s="130">
        <v>11</v>
      </c>
      <c r="AV771" s="130">
        <v>450770</v>
      </c>
      <c r="AW771" s="131">
        <f t="shared" si="785"/>
        <v>6.9182389937106917E-2</v>
      </c>
      <c r="AX771" s="131">
        <f t="shared" si="739"/>
        <v>0.6470588235294118</v>
      </c>
      <c r="AY771" s="130">
        <f t="shared" si="740"/>
        <v>40979.090909090912</v>
      </c>
      <c r="AZ771" s="536"/>
      <c r="BA771" s="226" t="s">
        <v>120</v>
      </c>
      <c r="BB771" s="121">
        <v>5</v>
      </c>
      <c r="BC771" s="130">
        <v>1</v>
      </c>
      <c r="BD771" s="130">
        <v>105230</v>
      </c>
      <c r="BE771" s="131">
        <f t="shared" si="786"/>
        <v>1.5384615384615385E-2</v>
      </c>
      <c r="BF771" s="131">
        <f t="shared" si="742"/>
        <v>0.2</v>
      </c>
      <c r="BG771" s="156">
        <f t="shared" si="743"/>
        <v>105230</v>
      </c>
      <c r="BH771" s="536"/>
      <c r="BI771" s="226" t="s">
        <v>120</v>
      </c>
      <c r="BJ771" s="121">
        <f t="shared" si="744"/>
        <v>112</v>
      </c>
      <c r="BK771" s="130">
        <f t="shared" si="721"/>
        <v>66</v>
      </c>
      <c r="BL771" s="130">
        <f t="shared" si="722"/>
        <v>5135240</v>
      </c>
      <c r="BM771" s="131">
        <f t="shared" si="787"/>
        <v>5.0808314087759814E-2</v>
      </c>
      <c r="BN771" s="131">
        <f t="shared" si="746"/>
        <v>0.5892857142857143</v>
      </c>
      <c r="BO771" s="130">
        <f t="shared" si="747"/>
        <v>77806.666666666672</v>
      </c>
      <c r="BP771" s="182"/>
    </row>
    <row r="772" spans="2:68" s="75" customFormat="1">
      <c r="B772" s="546"/>
      <c r="C772" s="549"/>
      <c r="D772" s="536"/>
      <c r="E772" s="226" t="s">
        <v>121</v>
      </c>
      <c r="F772" s="121">
        <v>0</v>
      </c>
      <c r="G772" s="130">
        <v>0</v>
      </c>
      <c r="H772" s="130">
        <v>0</v>
      </c>
      <c r="I772" s="131">
        <f t="shared" si="780"/>
        <v>0</v>
      </c>
      <c r="J772" s="131" t="str">
        <f t="shared" si="724"/>
        <v>-</v>
      </c>
      <c r="K772" s="156" t="str">
        <f t="shared" si="725"/>
        <v>-</v>
      </c>
      <c r="L772" s="536"/>
      <c r="M772" s="226" t="s">
        <v>121</v>
      </c>
      <c r="N772" s="121">
        <v>1</v>
      </c>
      <c r="O772" s="130">
        <v>0</v>
      </c>
      <c r="P772" s="130">
        <v>0</v>
      </c>
      <c r="Q772" s="131">
        <f t="shared" si="781"/>
        <v>0</v>
      </c>
      <c r="R772" s="131">
        <f t="shared" si="727"/>
        <v>0</v>
      </c>
      <c r="S772" s="125" t="str">
        <f t="shared" si="728"/>
        <v>-</v>
      </c>
      <c r="T772" s="536"/>
      <c r="U772" s="226" t="s">
        <v>121</v>
      </c>
      <c r="V772" s="121">
        <v>28</v>
      </c>
      <c r="W772" s="130">
        <v>14</v>
      </c>
      <c r="X772" s="130">
        <v>793900</v>
      </c>
      <c r="Y772" s="131">
        <f t="shared" si="782"/>
        <v>3.2634032634032632E-2</v>
      </c>
      <c r="Z772" s="131">
        <f t="shared" si="730"/>
        <v>0.5</v>
      </c>
      <c r="AA772" s="130">
        <f t="shared" si="731"/>
        <v>56707.142857142855</v>
      </c>
      <c r="AB772" s="536"/>
      <c r="AC772" s="226" t="s">
        <v>121</v>
      </c>
      <c r="AD772" s="121">
        <v>30</v>
      </c>
      <c r="AE772" s="130">
        <v>19</v>
      </c>
      <c r="AF772" s="130">
        <v>1725270</v>
      </c>
      <c r="AG772" s="131">
        <f t="shared" si="783"/>
        <v>4.8223350253807105E-2</v>
      </c>
      <c r="AH772" s="131">
        <f t="shared" si="733"/>
        <v>0.6333333333333333</v>
      </c>
      <c r="AI772" s="125">
        <f t="shared" si="734"/>
        <v>90803.68421052632</v>
      </c>
      <c r="AJ772" s="536"/>
      <c r="AK772" s="226" t="s">
        <v>121</v>
      </c>
      <c r="AL772" s="121">
        <v>28</v>
      </c>
      <c r="AM772" s="130">
        <v>14</v>
      </c>
      <c r="AN772" s="130">
        <v>1017220</v>
      </c>
      <c r="AO772" s="131">
        <f t="shared" si="784"/>
        <v>5.737704918032787E-2</v>
      </c>
      <c r="AP772" s="131">
        <f t="shared" si="736"/>
        <v>0.5</v>
      </c>
      <c r="AQ772" s="125">
        <f t="shared" si="737"/>
        <v>72658.571428571435</v>
      </c>
      <c r="AR772" s="536"/>
      <c r="AS772" s="226" t="s">
        <v>121</v>
      </c>
      <c r="AT772" s="121">
        <v>24</v>
      </c>
      <c r="AU772" s="130">
        <v>16</v>
      </c>
      <c r="AV772" s="130">
        <v>1105120</v>
      </c>
      <c r="AW772" s="131">
        <f t="shared" si="785"/>
        <v>0.10062893081761007</v>
      </c>
      <c r="AX772" s="131">
        <f t="shared" si="739"/>
        <v>0.66666666666666663</v>
      </c>
      <c r="AY772" s="130">
        <f t="shared" si="740"/>
        <v>69070</v>
      </c>
      <c r="AZ772" s="536"/>
      <c r="BA772" s="226" t="s">
        <v>121</v>
      </c>
      <c r="BB772" s="121">
        <v>6</v>
      </c>
      <c r="BC772" s="130">
        <v>2</v>
      </c>
      <c r="BD772" s="130">
        <v>59870</v>
      </c>
      <c r="BE772" s="131">
        <f t="shared" si="786"/>
        <v>3.0769230769230771E-2</v>
      </c>
      <c r="BF772" s="131">
        <f t="shared" si="742"/>
        <v>0.33333333333333331</v>
      </c>
      <c r="BG772" s="156">
        <f t="shared" si="743"/>
        <v>29935</v>
      </c>
      <c r="BH772" s="536"/>
      <c r="BI772" s="226" t="s">
        <v>121</v>
      </c>
      <c r="BJ772" s="121">
        <f t="shared" si="744"/>
        <v>117</v>
      </c>
      <c r="BK772" s="130">
        <f t="shared" si="721"/>
        <v>65</v>
      </c>
      <c r="BL772" s="130">
        <f t="shared" si="722"/>
        <v>4701380</v>
      </c>
      <c r="BM772" s="131">
        <f t="shared" si="787"/>
        <v>5.0038491147036179E-2</v>
      </c>
      <c r="BN772" s="131">
        <f t="shared" si="746"/>
        <v>0.55555555555555558</v>
      </c>
      <c r="BO772" s="130">
        <f t="shared" si="747"/>
        <v>72328.923076923078</v>
      </c>
      <c r="BP772" s="182"/>
    </row>
    <row r="773" spans="2:68" s="75" customFormat="1">
      <c r="B773" s="546"/>
      <c r="C773" s="549"/>
      <c r="D773" s="536"/>
      <c r="E773" s="226" t="s">
        <v>122</v>
      </c>
      <c r="F773" s="121">
        <v>0</v>
      </c>
      <c r="G773" s="130">
        <v>0</v>
      </c>
      <c r="H773" s="130">
        <v>0</v>
      </c>
      <c r="I773" s="131">
        <f t="shared" si="780"/>
        <v>0</v>
      </c>
      <c r="J773" s="131" t="str">
        <f t="shared" si="724"/>
        <v>-</v>
      </c>
      <c r="K773" s="156" t="str">
        <f t="shared" si="725"/>
        <v>-</v>
      </c>
      <c r="L773" s="536"/>
      <c r="M773" s="226" t="s">
        <v>122</v>
      </c>
      <c r="N773" s="121">
        <v>1</v>
      </c>
      <c r="O773" s="130">
        <v>0</v>
      </c>
      <c r="P773" s="130">
        <v>0</v>
      </c>
      <c r="Q773" s="131">
        <f t="shared" si="781"/>
        <v>0</v>
      </c>
      <c r="R773" s="131">
        <f t="shared" si="727"/>
        <v>0</v>
      </c>
      <c r="S773" s="125" t="str">
        <f t="shared" si="728"/>
        <v>-</v>
      </c>
      <c r="T773" s="536"/>
      <c r="U773" s="226" t="s">
        <v>122</v>
      </c>
      <c r="V773" s="121">
        <v>18</v>
      </c>
      <c r="W773" s="130">
        <v>7</v>
      </c>
      <c r="X773" s="130">
        <v>231680</v>
      </c>
      <c r="Y773" s="131">
        <f t="shared" si="782"/>
        <v>1.6317016317016316E-2</v>
      </c>
      <c r="Z773" s="131">
        <f t="shared" si="730"/>
        <v>0.3888888888888889</v>
      </c>
      <c r="AA773" s="130">
        <f t="shared" si="731"/>
        <v>33097.142857142855</v>
      </c>
      <c r="AB773" s="536"/>
      <c r="AC773" s="226" t="s">
        <v>122</v>
      </c>
      <c r="AD773" s="121">
        <v>23</v>
      </c>
      <c r="AE773" s="130">
        <v>15</v>
      </c>
      <c r="AF773" s="130">
        <v>940470</v>
      </c>
      <c r="AG773" s="131">
        <f t="shared" si="783"/>
        <v>3.8071065989847719E-2</v>
      </c>
      <c r="AH773" s="131">
        <f t="shared" si="733"/>
        <v>0.65217391304347827</v>
      </c>
      <c r="AI773" s="125">
        <f t="shared" si="734"/>
        <v>62698</v>
      </c>
      <c r="AJ773" s="536"/>
      <c r="AK773" s="226" t="s">
        <v>122</v>
      </c>
      <c r="AL773" s="121">
        <v>21</v>
      </c>
      <c r="AM773" s="130">
        <v>14</v>
      </c>
      <c r="AN773" s="130">
        <v>1035950</v>
      </c>
      <c r="AO773" s="131">
        <f t="shared" si="784"/>
        <v>5.737704918032787E-2</v>
      </c>
      <c r="AP773" s="131">
        <f t="shared" si="736"/>
        <v>0.66666666666666663</v>
      </c>
      <c r="AQ773" s="125">
        <f t="shared" si="737"/>
        <v>73996.428571428565</v>
      </c>
      <c r="AR773" s="536"/>
      <c r="AS773" s="226" t="s">
        <v>122</v>
      </c>
      <c r="AT773" s="121">
        <v>13</v>
      </c>
      <c r="AU773" s="130">
        <v>7</v>
      </c>
      <c r="AV773" s="130">
        <v>899090</v>
      </c>
      <c r="AW773" s="131">
        <f t="shared" si="785"/>
        <v>4.40251572327044E-2</v>
      </c>
      <c r="AX773" s="131">
        <f t="shared" si="739"/>
        <v>0.53846153846153844</v>
      </c>
      <c r="AY773" s="130">
        <f t="shared" si="740"/>
        <v>128441.42857142857</v>
      </c>
      <c r="AZ773" s="536"/>
      <c r="BA773" s="226" t="s">
        <v>122</v>
      </c>
      <c r="BB773" s="121">
        <v>3</v>
      </c>
      <c r="BC773" s="130">
        <v>2</v>
      </c>
      <c r="BD773" s="130">
        <v>1139660</v>
      </c>
      <c r="BE773" s="131">
        <f t="shared" si="786"/>
        <v>3.0769230769230771E-2</v>
      </c>
      <c r="BF773" s="131">
        <f t="shared" si="742"/>
        <v>0.66666666666666663</v>
      </c>
      <c r="BG773" s="156">
        <f t="shared" si="743"/>
        <v>569830</v>
      </c>
      <c r="BH773" s="536"/>
      <c r="BI773" s="226" t="s">
        <v>122</v>
      </c>
      <c r="BJ773" s="121">
        <f t="shared" si="744"/>
        <v>79</v>
      </c>
      <c r="BK773" s="130">
        <f t="shared" si="721"/>
        <v>45</v>
      </c>
      <c r="BL773" s="130">
        <f t="shared" si="722"/>
        <v>4246850</v>
      </c>
      <c r="BM773" s="131">
        <f t="shared" si="787"/>
        <v>3.4642032332563508E-2</v>
      </c>
      <c r="BN773" s="131">
        <f t="shared" si="746"/>
        <v>0.569620253164557</v>
      </c>
      <c r="BO773" s="130">
        <f t="shared" si="747"/>
        <v>94374.444444444438</v>
      </c>
      <c r="BP773" s="182"/>
    </row>
    <row r="774" spans="2:68" s="75" customFormat="1">
      <c r="B774" s="546"/>
      <c r="C774" s="549"/>
      <c r="D774" s="536"/>
      <c r="E774" s="226" t="s">
        <v>123</v>
      </c>
      <c r="F774" s="121">
        <v>1</v>
      </c>
      <c r="G774" s="130">
        <v>0</v>
      </c>
      <c r="H774" s="130">
        <v>0</v>
      </c>
      <c r="I774" s="131">
        <f t="shared" si="780"/>
        <v>0</v>
      </c>
      <c r="J774" s="131">
        <f t="shared" si="724"/>
        <v>0</v>
      </c>
      <c r="K774" s="156" t="str">
        <f t="shared" si="725"/>
        <v>-</v>
      </c>
      <c r="L774" s="536"/>
      <c r="M774" s="226" t="s">
        <v>123</v>
      </c>
      <c r="N774" s="121">
        <v>2</v>
      </c>
      <c r="O774" s="130">
        <v>1</v>
      </c>
      <c r="P774" s="130">
        <v>10960</v>
      </c>
      <c r="Q774" s="131">
        <f t="shared" si="781"/>
        <v>0.14285714285714285</v>
      </c>
      <c r="R774" s="131">
        <f t="shared" si="727"/>
        <v>0.5</v>
      </c>
      <c r="S774" s="125">
        <f t="shared" si="728"/>
        <v>10960</v>
      </c>
      <c r="T774" s="536"/>
      <c r="U774" s="226" t="s">
        <v>123</v>
      </c>
      <c r="V774" s="121">
        <v>197</v>
      </c>
      <c r="W774" s="130">
        <v>123</v>
      </c>
      <c r="X774" s="130">
        <v>6976070</v>
      </c>
      <c r="Y774" s="131">
        <f t="shared" si="782"/>
        <v>0.28671328671328672</v>
      </c>
      <c r="Z774" s="131">
        <f t="shared" si="730"/>
        <v>0.62436548223350252</v>
      </c>
      <c r="AA774" s="130">
        <f t="shared" si="731"/>
        <v>56716.0162601626</v>
      </c>
      <c r="AB774" s="536"/>
      <c r="AC774" s="226" t="s">
        <v>123</v>
      </c>
      <c r="AD774" s="121">
        <v>176</v>
      </c>
      <c r="AE774" s="130">
        <v>120</v>
      </c>
      <c r="AF774" s="130">
        <v>9975160</v>
      </c>
      <c r="AG774" s="131">
        <f t="shared" si="783"/>
        <v>0.30456852791878175</v>
      </c>
      <c r="AH774" s="131">
        <f t="shared" si="733"/>
        <v>0.68181818181818177</v>
      </c>
      <c r="AI774" s="125">
        <f t="shared" si="734"/>
        <v>83126.333333333328</v>
      </c>
      <c r="AJ774" s="536"/>
      <c r="AK774" s="226" t="s">
        <v>123</v>
      </c>
      <c r="AL774" s="121">
        <v>83</v>
      </c>
      <c r="AM774" s="130">
        <v>53</v>
      </c>
      <c r="AN774" s="130">
        <v>3717010</v>
      </c>
      <c r="AO774" s="131">
        <f t="shared" si="784"/>
        <v>0.21721311475409835</v>
      </c>
      <c r="AP774" s="131">
        <f t="shared" si="736"/>
        <v>0.63855421686746983</v>
      </c>
      <c r="AQ774" s="125">
        <f t="shared" si="737"/>
        <v>70132.264150943403</v>
      </c>
      <c r="AR774" s="536"/>
      <c r="AS774" s="226" t="s">
        <v>123</v>
      </c>
      <c r="AT774" s="121">
        <v>47</v>
      </c>
      <c r="AU774" s="130">
        <v>29</v>
      </c>
      <c r="AV774" s="130">
        <v>1909110</v>
      </c>
      <c r="AW774" s="131">
        <f t="shared" si="785"/>
        <v>0.18238993710691823</v>
      </c>
      <c r="AX774" s="131">
        <f t="shared" si="739"/>
        <v>0.61702127659574468</v>
      </c>
      <c r="AY774" s="130">
        <f t="shared" si="740"/>
        <v>65831.379310344826</v>
      </c>
      <c r="AZ774" s="536"/>
      <c r="BA774" s="226" t="s">
        <v>123</v>
      </c>
      <c r="BB774" s="121">
        <v>16</v>
      </c>
      <c r="BC774" s="130">
        <v>9</v>
      </c>
      <c r="BD774" s="130">
        <v>1247620</v>
      </c>
      <c r="BE774" s="131">
        <f t="shared" si="786"/>
        <v>0.13846153846153847</v>
      </c>
      <c r="BF774" s="131">
        <f t="shared" si="742"/>
        <v>0.5625</v>
      </c>
      <c r="BG774" s="156">
        <f t="shared" si="743"/>
        <v>138624.44444444444</v>
      </c>
      <c r="BH774" s="536"/>
      <c r="BI774" s="226" t="s">
        <v>123</v>
      </c>
      <c r="BJ774" s="121">
        <f t="shared" si="744"/>
        <v>522</v>
      </c>
      <c r="BK774" s="130">
        <f t="shared" si="721"/>
        <v>335</v>
      </c>
      <c r="BL774" s="130">
        <f t="shared" si="722"/>
        <v>23835930</v>
      </c>
      <c r="BM774" s="131">
        <f t="shared" si="787"/>
        <v>0.25789068514241725</v>
      </c>
      <c r="BN774" s="131">
        <f t="shared" si="746"/>
        <v>0.64176245210727967</v>
      </c>
      <c r="BO774" s="130">
        <f t="shared" si="747"/>
        <v>71152.029850746272</v>
      </c>
      <c r="BP774" s="182"/>
    </row>
    <row r="775" spans="2:68" s="75" customFormat="1">
      <c r="B775" s="546"/>
      <c r="C775" s="549"/>
      <c r="D775" s="536"/>
      <c r="E775" s="226" t="s">
        <v>124</v>
      </c>
      <c r="F775" s="121">
        <v>0</v>
      </c>
      <c r="G775" s="130">
        <v>0</v>
      </c>
      <c r="H775" s="130">
        <v>0</v>
      </c>
      <c r="I775" s="131">
        <f t="shared" si="780"/>
        <v>0</v>
      </c>
      <c r="J775" s="131" t="str">
        <f t="shared" si="724"/>
        <v>-</v>
      </c>
      <c r="K775" s="156" t="str">
        <f t="shared" si="725"/>
        <v>-</v>
      </c>
      <c r="L775" s="536"/>
      <c r="M775" s="226" t="s">
        <v>124</v>
      </c>
      <c r="N775" s="121">
        <v>2</v>
      </c>
      <c r="O775" s="130">
        <v>1</v>
      </c>
      <c r="P775" s="130">
        <v>17810</v>
      </c>
      <c r="Q775" s="131">
        <f t="shared" si="781"/>
        <v>0.14285714285714285</v>
      </c>
      <c r="R775" s="131">
        <f t="shared" si="727"/>
        <v>0.5</v>
      </c>
      <c r="S775" s="125">
        <f t="shared" si="728"/>
        <v>17810</v>
      </c>
      <c r="T775" s="536"/>
      <c r="U775" s="226" t="s">
        <v>124</v>
      </c>
      <c r="V775" s="121">
        <v>27</v>
      </c>
      <c r="W775" s="130">
        <v>16</v>
      </c>
      <c r="X775" s="130">
        <v>1187240</v>
      </c>
      <c r="Y775" s="131">
        <f t="shared" si="782"/>
        <v>3.7296037296037296E-2</v>
      </c>
      <c r="Z775" s="131">
        <f t="shared" si="730"/>
        <v>0.59259259259259256</v>
      </c>
      <c r="AA775" s="130">
        <f t="shared" si="731"/>
        <v>74202.5</v>
      </c>
      <c r="AB775" s="536"/>
      <c r="AC775" s="226" t="s">
        <v>124</v>
      </c>
      <c r="AD775" s="121">
        <v>40</v>
      </c>
      <c r="AE775" s="130">
        <v>28</v>
      </c>
      <c r="AF775" s="130">
        <v>2618290</v>
      </c>
      <c r="AG775" s="131">
        <f t="shared" si="783"/>
        <v>7.1065989847715741E-2</v>
      </c>
      <c r="AH775" s="131">
        <f t="shared" si="733"/>
        <v>0.7</v>
      </c>
      <c r="AI775" s="125">
        <f t="shared" si="734"/>
        <v>93510.357142857145</v>
      </c>
      <c r="AJ775" s="536"/>
      <c r="AK775" s="226" t="s">
        <v>124</v>
      </c>
      <c r="AL775" s="121">
        <v>36</v>
      </c>
      <c r="AM775" s="130">
        <v>21</v>
      </c>
      <c r="AN775" s="130">
        <v>1629430</v>
      </c>
      <c r="AO775" s="131">
        <f t="shared" si="784"/>
        <v>8.6065573770491802E-2</v>
      </c>
      <c r="AP775" s="131">
        <f t="shared" si="736"/>
        <v>0.58333333333333337</v>
      </c>
      <c r="AQ775" s="125">
        <f t="shared" si="737"/>
        <v>77591.904761904763</v>
      </c>
      <c r="AR775" s="536"/>
      <c r="AS775" s="226" t="s">
        <v>124</v>
      </c>
      <c r="AT775" s="121">
        <v>24</v>
      </c>
      <c r="AU775" s="130">
        <v>16</v>
      </c>
      <c r="AV775" s="130">
        <v>1027850</v>
      </c>
      <c r="AW775" s="131">
        <f t="shared" si="785"/>
        <v>0.10062893081761007</v>
      </c>
      <c r="AX775" s="131">
        <f t="shared" si="739"/>
        <v>0.66666666666666663</v>
      </c>
      <c r="AY775" s="130">
        <f t="shared" si="740"/>
        <v>64240.625</v>
      </c>
      <c r="AZ775" s="536"/>
      <c r="BA775" s="226" t="s">
        <v>124</v>
      </c>
      <c r="BB775" s="121">
        <v>10</v>
      </c>
      <c r="BC775" s="130">
        <v>4</v>
      </c>
      <c r="BD775" s="130">
        <v>920670</v>
      </c>
      <c r="BE775" s="131">
        <f t="shared" si="786"/>
        <v>6.1538461538461542E-2</v>
      </c>
      <c r="BF775" s="131">
        <f t="shared" si="742"/>
        <v>0.4</v>
      </c>
      <c r="BG775" s="156">
        <f t="shared" si="743"/>
        <v>230167.5</v>
      </c>
      <c r="BH775" s="536"/>
      <c r="BI775" s="226" t="s">
        <v>124</v>
      </c>
      <c r="BJ775" s="121">
        <f t="shared" si="744"/>
        <v>139</v>
      </c>
      <c r="BK775" s="130">
        <f t="shared" ref="BK775:BK831" si="788">SUM(G775,O775,W775,AE775,AM775,AU775,BC775)</f>
        <v>86</v>
      </c>
      <c r="BL775" s="130">
        <f t="shared" ref="BL775:BL831" si="789">SUM(H775,P775,X775,AF775,AN775,AV775,BD775)</f>
        <v>7401290</v>
      </c>
      <c r="BM775" s="131">
        <f t="shared" si="787"/>
        <v>6.6204772902232492E-2</v>
      </c>
      <c r="BN775" s="131">
        <f t="shared" si="746"/>
        <v>0.61870503597122306</v>
      </c>
      <c r="BO775" s="130">
        <f t="shared" si="747"/>
        <v>86061.511627906977</v>
      </c>
      <c r="BP775" s="182"/>
    </row>
    <row r="776" spans="2:68" s="75" customFormat="1">
      <c r="B776" s="546"/>
      <c r="C776" s="549"/>
      <c r="D776" s="536"/>
      <c r="E776" s="223" t="s">
        <v>117</v>
      </c>
      <c r="F776" s="121">
        <v>0</v>
      </c>
      <c r="G776" s="130">
        <v>0</v>
      </c>
      <c r="H776" s="130">
        <v>0</v>
      </c>
      <c r="I776" s="131">
        <f t="shared" si="780"/>
        <v>0</v>
      </c>
      <c r="J776" s="131" t="str">
        <f t="shared" ref="J776:J817" si="790">IFERROR(G776/F776,"-")</f>
        <v>-</v>
      </c>
      <c r="K776" s="156" t="str">
        <f t="shared" ref="K776:K818" si="791">IFERROR(H776/G776,"-")</f>
        <v>-</v>
      </c>
      <c r="L776" s="536"/>
      <c r="M776" s="227" t="s">
        <v>117</v>
      </c>
      <c r="N776" s="121">
        <v>2</v>
      </c>
      <c r="O776" s="130">
        <v>1</v>
      </c>
      <c r="P776" s="130">
        <v>229860</v>
      </c>
      <c r="Q776" s="131">
        <f t="shared" si="781"/>
        <v>0.14285714285714285</v>
      </c>
      <c r="R776" s="131">
        <f t="shared" ref="R776:R820" si="792">IFERROR(O776/N776,"-")</f>
        <v>0.5</v>
      </c>
      <c r="S776" s="125">
        <f t="shared" ref="S776:S820" si="793">IFERROR(P776/O776,"-")</f>
        <v>229860</v>
      </c>
      <c r="T776" s="536"/>
      <c r="U776" s="227" t="s">
        <v>117</v>
      </c>
      <c r="V776" s="121">
        <v>28</v>
      </c>
      <c r="W776" s="130">
        <v>16</v>
      </c>
      <c r="X776" s="130">
        <v>908110</v>
      </c>
      <c r="Y776" s="131">
        <f t="shared" si="782"/>
        <v>3.7296037296037296E-2</v>
      </c>
      <c r="Z776" s="131">
        <f t="shared" ref="Z776:Z815" si="794">IFERROR(W776/V776,"-")</f>
        <v>0.5714285714285714</v>
      </c>
      <c r="AA776" s="130">
        <f t="shared" ref="AA776:AA820" si="795">IFERROR(X776/W776,"-")</f>
        <v>56756.875</v>
      </c>
      <c r="AB776" s="536"/>
      <c r="AC776" s="227" t="s">
        <v>117</v>
      </c>
      <c r="AD776" s="121">
        <v>14</v>
      </c>
      <c r="AE776" s="130">
        <v>10</v>
      </c>
      <c r="AF776" s="130">
        <v>589040</v>
      </c>
      <c r="AG776" s="131">
        <f t="shared" si="783"/>
        <v>2.5380710659898477E-2</v>
      </c>
      <c r="AH776" s="131">
        <f t="shared" ref="AH776:AH820" si="796">IFERROR(AE776/AD776,"-")</f>
        <v>0.7142857142857143</v>
      </c>
      <c r="AI776" s="125">
        <f t="shared" ref="AI776:AI820" si="797">IFERROR(AF776/AE776,"-")</f>
        <v>58904</v>
      </c>
      <c r="AJ776" s="536"/>
      <c r="AK776" s="227" t="s">
        <v>117</v>
      </c>
      <c r="AL776" s="121">
        <v>10</v>
      </c>
      <c r="AM776" s="130">
        <v>4</v>
      </c>
      <c r="AN776" s="130">
        <v>361200</v>
      </c>
      <c r="AO776" s="131">
        <f t="shared" si="784"/>
        <v>1.6393442622950821E-2</v>
      </c>
      <c r="AP776" s="131">
        <f t="shared" ref="AP776:AP820" si="798">IFERROR(AM776/AL776,"-")</f>
        <v>0.4</v>
      </c>
      <c r="AQ776" s="125">
        <f t="shared" ref="AQ776:AQ820" si="799">IFERROR(AN776/AM776,"-")</f>
        <v>90300</v>
      </c>
      <c r="AR776" s="536"/>
      <c r="AS776" s="227" t="s">
        <v>117</v>
      </c>
      <c r="AT776" s="121">
        <v>6</v>
      </c>
      <c r="AU776" s="130">
        <v>0</v>
      </c>
      <c r="AV776" s="130">
        <v>0</v>
      </c>
      <c r="AW776" s="131">
        <f t="shared" si="785"/>
        <v>0</v>
      </c>
      <c r="AX776" s="131">
        <f t="shared" ref="AX776:AX820" si="800">IFERROR(AU776/AT776,"-")</f>
        <v>0</v>
      </c>
      <c r="AY776" s="130" t="str">
        <f t="shared" ref="AY776:AY820" si="801">IFERROR(AV776/AU776,"-")</f>
        <v>-</v>
      </c>
      <c r="AZ776" s="536"/>
      <c r="BA776" s="227" t="s">
        <v>117</v>
      </c>
      <c r="BB776" s="121">
        <v>7</v>
      </c>
      <c r="BC776" s="130">
        <v>4</v>
      </c>
      <c r="BD776" s="130">
        <v>108750</v>
      </c>
      <c r="BE776" s="131">
        <f t="shared" si="786"/>
        <v>6.1538461538461542E-2</v>
      </c>
      <c r="BF776" s="131">
        <f t="shared" ref="BF776:BF820" si="802">IFERROR(BC776/BB776,"-")</f>
        <v>0.5714285714285714</v>
      </c>
      <c r="BG776" s="156">
        <f t="shared" ref="BG776:BG820" si="803">IFERROR(BD776/BC776,"-")</f>
        <v>27187.5</v>
      </c>
      <c r="BH776" s="536"/>
      <c r="BI776" s="227" t="s">
        <v>117</v>
      </c>
      <c r="BJ776" s="121">
        <f t="shared" ref="BJ776:BJ820" si="804">SUM(F776,N776,V776,AD776,AL776,AT776,BB776)</f>
        <v>67</v>
      </c>
      <c r="BK776" s="130">
        <f t="shared" si="788"/>
        <v>35</v>
      </c>
      <c r="BL776" s="130">
        <f t="shared" si="789"/>
        <v>2196960</v>
      </c>
      <c r="BM776" s="131">
        <f t="shared" si="787"/>
        <v>2.6943802925327175E-2</v>
      </c>
      <c r="BN776" s="131">
        <f t="shared" ref="BN776:BN820" si="805">IFERROR(BK776/BJ776,"-")</f>
        <v>0.52238805970149249</v>
      </c>
      <c r="BO776" s="130">
        <f t="shared" ref="BO776:BO820" si="806">IFERROR(BL776/BK776,"-")</f>
        <v>62770.285714285717</v>
      </c>
      <c r="BP776" s="182"/>
    </row>
    <row r="777" spans="2:68" s="75" customFormat="1">
      <c r="B777" s="546">
        <v>71</v>
      </c>
      <c r="C777" s="548" t="s">
        <v>49</v>
      </c>
      <c r="D777" s="540">
        <f>BS78</f>
        <v>2</v>
      </c>
      <c r="E777" s="224" t="s">
        <v>104</v>
      </c>
      <c r="F777" s="120">
        <v>1</v>
      </c>
      <c r="G777" s="128">
        <v>0</v>
      </c>
      <c r="H777" s="128">
        <v>0</v>
      </c>
      <c r="I777" s="129">
        <f>IFERROR(G777/$D$777,"-")</f>
        <v>0</v>
      </c>
      <c r="J777" s="129">
        <f t="shared" si="790"/>
        <v>0</v>
      </c>
      <c r="K777" s="155" t="str">
        <f t="shared" si="791"/>
        <v>-</v>
      </c>
      <c r="L777" s="540">
        <f>BT78</f>
        <v>7</v>
      </c>
      <c r="M777" s="224" t="s">
        <v>104</v>
      </c>
      <c r="N777" s="120">
        <v>2</v>
      </c>
      <c r="O777" s="128">
        <v>2</v>
      </c>
      <c r="P777" s="128">
        <v>51720</v>
      </c>
      <c r="Q777" s="129">
        <f>IFERROR(O777/$L$777,"-")</f>
        <v>0.2857142857142857</v>
      </c>
      <c r="R777" s="129">
        <f t="shared" si="792"/>
        <v>1</v>
      </c>
      <c r="S777" s="124">
        <f t="shared" si="793"/>
        <v>25860</v>
      </c>
      <c r="T777" s="540">
        <f>BU78</f>
        <v>1324</v>
      </c>
      <c r="U777" s="224" t="s">
        <v>104</v>
      </c>
      <c r="V777" s="120">
        <v>661</v>
      </c>
      <c r="W777" s="128">
        <v>421</v>
      </c>
      <c r="X777" s="128">
        <v>25386470</v>
      </c>
      <c r="Y777" s="129">
        <f>IFERROR(W777/$T$777,"-")</f>
        <v>0.31797583081570996</v>
      </c>
      <c r="Z777" s="129">
        <f t="shared" si="794"/>
        <v>0.63691376701966718</v>
      </c>
      <c r="AA777" s="128">
        <f t="shared" si="795"/>
        <v>60300.403800475062</v>
      </c>
      <c r="AB777" s="540">
        <f>BV78</f>
        <v>1211</v>
      </c>
      <c r="AC777" s="224" t="s">
        <v>104</v>
      </c>
      <c r="AD777" s="120">
        <v>657</v>
      </c>
      <c r="AE777" s="128">
        <v>407</v>
      </c>
      <c r="AF777" s="128">
        <v>26913040</v>
      </c>
      <c r="AG777" s="129">
        <f>IFERROR(AE777/$AB$777,"-")</f>
        <v>0.33608587943848062</v>
      </c>
      <c r="AH777" s="129">
        <f t="shared" si="796"/>
        <v>0.61948249619482498</v>
      </c>
      <c r="AI777" s="124">
        <f t="shared" si="797"/>
        <v>66125.4054054054</v>
      </c>
      <c r="AJ777" s="540">
        <f>BW78</f>
        <v>712</v>
      </c>
      <c r="AK777" s="224" t="s">
        <v>104</v>
      </c>
      <c r="AL777" s="120">
        <v>336</v>
      </c>
      <c r="AM777" s="128">
        <v>195</v>
      </c>
      <c r="AN777" s="128">
        <v>14876440</v>
      </c>
      <c r="AO777" s="129">
        <f>IFERROR(AM777/$AJ$777,"-")</f>
        <v>0.273876404494382</v>
      </c>
      <c r="AP777" s="129">
        <f t="shared" si="798"/>
        <v>0.5803571428571429</v>
      </c>
      <c r="AQ777" s="124">
        <f t="shared" si="799"/>
        <v>76289.435897435891</v>
      </c>
      <c r="AR777" s="540">
        <f>BX78</f>
        <v>448</v>
      </c>
      <c r="AS777" s="224" t="s">
        <v>104</v>
      </c>
      <c r="AT777" s="120">
        <v>198</v>
      </c>
      <c r="AU777" s="128">
        <v>85</v>
      </c>
      <c r="AV777" s="128">
        <v>6392150</v>
      </c>
      <c r="AW777" s="129">
        <f>IFERROR(AU777/$AR$777,"-")</f>
        <v>0.18973214285714285</v>
      </c>
      <c r="AX777" s="129">
        <f t="shared" si="800"/>
        <v>0.42929292929292928</v>
      </c>
      <c r="AY777" s="128">
        <f t="shared" si="801"/>
        <v>75201.76470588235</v>
      </c>
      <c r="AZ777" s="540">
        <f>BY78</f>
        <v>180</v>
      </c>
      <c r="BA777" s="224" t="s">
        <v>104</v>
      </c>
      <c r="BB777" s="120">
        <v>53</v>
      </c>
      <c r="BC777" s="128">
        <v>19</v>
      </c>
      <c r="BD777" s="128">
        <v>1501970</v>
      </c>
      <c r="BE777" s="129">
        <f>IFERROR(BC777/$AZ$777,"-")</f>
        <v>0.10555555555555556</v>
      </c>
      <c r="BF777" s="129">
        <f t="shared" si="802"/>
        <v>0.35849056603773582</v>
      </c>
      <c r="BG777" s="155">
        <f t="shared" si="803"/>
        <v>79051.052631578947</v>
      </c>
      <c r="BH777" s="540">
        <f>BZ78</f>
        <v>3884</v>
      </c>
      <c r="BI777" s="224" t="s">
        <v>104</v>
      </c>
      <c r="BJ777" s="120">
        <f t="shared" si="804"/>
        <v>1908</v>
      </c>
      <c r="BK777" s="128">
        <f t="shared" si="788"/>
        <v>1129</v>
      </c>
      <c r="BL777" s="128">
        <f t="shared" si="789"/>
        <v>75121790</v>
      </c>
      <c r="BM777" s="129">
        <f>IFERROR(BK777/$BH$777,"-")</f>
        <v>0.29067971163748713</v>
      </c>
      <c r="BN777" s="129">
        <f t="shared" si="805"/>
        <v>0.59171907756813413</v>
      </c>
      <c r="BO777" s="128">
        <f t="shared" si="806"/>
        <v>66538.343666961911</v>
      </c>
      <c r="BP777" s="182"/>
    </row>
    <row r="778" spans="2:68" s="75" customFormat="1">
      <c r="B778" s="546"/>
      <c r="C778" s="549"/>
      <c r="D778" s="536"/>
      <c r="E778" s="225" t="s">
        <v>136</v>
      </c>
      <c r="F778" s="121">
        <v>0</v>
      </c>
      <c r="G778" s="130">
        <v>0</v>
      </c>
      <c r="H778" s="130">
        <v>0</v>
      </c>
      <c r="I778" s="131">
        <f t="shared" ref="I778:I787" si="807">IFERROR(G778/$D$777,"-")</f>
        <v>0</v>
      </c>
      <c r="J778" s="131" t="str">
        <f t="shared" si="790"/>
        <v>-</v>
      </c>
      <c r="K778" s="156" t="str">
        <f t="shared" si="791"/>
        <v>-</v>
      </c>
      <c r="L778" s="536"/>
      <c r="M778" s="225" t="s">
        <v>136</v>
      </c>
      <c r="N778" s="121">
        <v>4</v>
      </c>
      <c r="O778" s="130">
        <v>3</v>
      </c>
      <c r="P778" s="130">
        <v>78550</v>
      </c>
      <c r="Q778" s="131">
        <f t="shared" ref="Q778:Q787" si="808">IFERROR(O778/$L$777,"-")</f>
        <v>0.42857142857142855</v>
      </c>
      <c r="R778" s="131">
        <f t="shared" si="792"/>
        <v>0.75</v>
      </c>
      <c r="S778" s="125">
        <f t="shared" si="793"/>
        <v>26183.333333333332</v>
      </c>
      <c r="T778" s="536"/>
      <c r="U778" s="225" t="s">
        <v>136</v>
      </c>
      <c r="V778" s="121">
        <v>598</v>
      </c>
      <c r="W778" s="130">
        <v>403</v>
      </c>
      <c r="X778" s="130">
        <v>24964610</v>
      </c>
      <c r="Y778" s="131">
        <f t="shared" ref="Y778:Y787" si="809">IFERROR(W778/$T$777,"-")</f>
        <v>0.30438066465256797</v>
      </c>
      <c r="Z778" s="131">
        <f t="shared" si="794"/>
        <v>0.67391304347826086</v>
      </c>
      <c r="AA778" s="130">
        <f t="shared" si="795"/>
        <v>61946.923076923078</v>
      </c>
      <c r="AB778" s="536"/>
      <c r="AC778" s="225" t="s">
        <v>136</v>
      </c>
      <c r="AD778" s="121">
        <v>570</v>
      </c>
      <c r="AE778" s="130">
        <v>352</v>
      </c>
      <c r="AF778" s="130">
        <v>23739580</v>
      </c>
      <c r="AG778" s="131">
        <f t="shared" ref="AG778:AG787" si="810">IFERROR(AE778/$AB$777,"-")</f>
        <v>0.2906688687035508</v>
      </c>
      <c r="AH778" s="131">
        <f t="shared" si="796"/>
        <v>0.61754385964912284</v>
      </c>
      <c r="AI778" s="125">
        <f t="shared" si="797"/>
        <v>67441.988636363632</v>
      </c>
      <c r="AJ778" s="536"/>
      <c r="AK778" s="225" t="s">
        <v>136</v>
      </c>
      <c r="AL778" s="121">
        <v>278</v>
      </c>
      <c r="AM778" s="130">
        <v>153</v>
      </c>
      <c r="AN778" s="130">
        <v>10108740</v>
      </c>
      <c r="AO778" s="131">
        <f t="shared" ref="AO778:AO787" si="811">IFERROR(AM778/$AJ$777,"-")</f>
        <v>0.2148876404494382</v>
      </c>
      <c r="AP778" s="131">
        <f t="shared" si="798"/>
        <v>0.55035971223021585</v>
      </c>
      <c r="AQ778" s="125">
        <f t="shared" si="799"/>
        <v>66070.196078431371</v>
      </c>
      <c r="AR778" s="536"/>
      <c r="AS778" s="225" t="s">
        <v>136</v>
      </c>
      <c r="AT778" s="121">
        <v>144</v>
      </c>
      <c r="AU778" s="130">
        <v>57</v>
      </c>
      <c r="AV778" s="130">
        <v>5166610</v>
      </c>
      <c r="AW778" s="131">
        <f t="shared" ref="AW778:AW787" si="812">IFERROR(AU778/$AR$777,"-")</f>
        <v>0.12723214285714285</v>
      </c>
      <c r="AX778" s="131">
        <f t="shared" si="800"/>
        <v>0.39583333333333331</v>
      </c>
      <c r="AY778" s="130">
        <f t="shared" si="801"/>
        <v>90642.280701754382</v>
      </c>
      <c r="AZ778" s="536"/>
      <c r="BA778" s="225" t="s">
        <v>136</v>
      </c>
      <c r="BB778" s="121">
        <v>37</v>
      </c>
      <c r="BC778" s="130">
        <v>16</v>
      </c>
      <c r="BD778" s="130">
        <v>1052250</v>
      </c>
      <c r="BE778" s="131">
        <f t="shared" ref="BE778:BE787" si="813">IFERROR(BC778/$AZ$777,"-")</f>
        <v>8.8888888888888892E-2</v>
      </c>
      <c r="BF778" s="131">
        <f t="shared" si="802"/>
        <v>0.43243243243243246</v>
      </c>
      <c r="BG778" s="156">
        <f t="shared" si="803"/>
        <v>65765.625</v>
      </c>
      <c r="BH778" s="536"/>
      <c r="BI778" s="225" t="s">
        <v>136</v>
      </c>
      <c r="BJ778" s="121">
        <f t="shared" si="804"/>
        <v>1631</v>
      </c>
      <c r="BK778" s="130">
        <f t="shared" si="788"/>
        <v>984</v>
      </c>
      <c r="BL778" s="130">
        <f t="shared" si="789"/>
        <v>65110340</v>
      </c>
      <c r="BM778" s="131">
        <f t="shared" ref="BM778:BM787" si="814">IFERROR(BK778/$BH$777,"-")</f>
        <v>0.25334706488156539</v>
      </c>
      <c r="BN778" s="131">
        <f t="shared" si="805"/>
        <v>0.60331085223789083</v>
      </c>
      <c r="BO778" s="130">
        <f t="shared" si="806"/>
        <v>66169.044715447148</v>
      </c>
      <c r="BP778" s="182"/>
    </row>
    <row r="779" spans="2:68" s="75" customFormat="1">
      <c r="B779" s="546"/>
      <c r="C779" s="549"/>
      <c r="D779" s="536"/>
      <c r="E779" s="226" t="s">
        <v>103</v>
      </c>
      <c r="F779" s="121">
        <v>1</v>
      </c>
      <c r="G779" s="130">
        <v>0</v>
      </c>
      <c r="H779" s="130">
        <v>0</v>
      </c>
      <c r="I779" s="131">
        <f t="shared" si="807"/>
        <v>0</v>
      </c>
      <c r="J779" s="131">
        <f t="shared" si="790"/>
        <v>0</v>
      </c>
      <c r="K779" s="156" t="str">
        <f t="shared" si="791"/>
        <v>-</v>
      </c>
      <c r="L779" s="536"/>
      <c r="M779" s="226" t="s">
        <v>103</v>
      </c>
      <c r="N779" s="121">
        <v>4</v>
      </c>
      <c r="O779" s="130">
        <v>3</v>
      </c>
      <c r="P779" s="130">
        <v>78550</v>
      </c>
      <c r="Q779" s="131">
        <f t="shared" si="808"/>
        <v>0.42857142857142855</v>
      </c>
      <c r="R779" s="131">
        <f t="shared" si="792"/>
        <v>0.75</v>
      </c>
      <c r="S779" s="125">
        <f t="shared" si="793"/>
        <v>26183.333333333332</v>
      </c>
      <c r="T779" s="536"/>
      <c r="U779" s="226" t="s">
        <v>103</v>
      </c>
      <c r="V779" s="121">
        <v>799</v>
      </c>
      <c r="W779" s="130">
        <v>509</v>
      </c>
      <c r="X779" s="130">
        <v>31877110</v>
      </c>
      <c r="Y779" s="131">
        <f t="shared" si="809"/>
        <v>0.38444108761329304</v>
      </c>
      <c r="Z779" s="131">
        <f t="shared" si="794"/>
        <v>0.63704630788485606</v>
      </c>
      <c r="AA779" s="130">
        <f t="shared" si="795"/>
        <v>62626.935166994102</v>
      </c>
      <c r="AB779" s="536"/>
      <c r="AC779" s="226" t="s">
        <v>103</v>
      </c>
      <c r="AD779" s="121">
        <v>807</v>
      </c>
      <c r="AE779" s="130">
        <v>485</v>
      </c>
      <c r="AF779" s="130">
        <v>32804380</v>
      </c>
      <c r="AG779" s="131">
        <f t="shared" si="810"/>
        <v>0.40049545829892652</v>
      </c>
      <c r="AH779" s="131">
        <f t="shared" si="796"/>
        <v>0.60099132589838911</v>
      </c>
      <c r="AI779" s="125">
        <f t="shared" si="797"/>
        <v>67637.896907216491</v>
      </c>
      <c r="AJ779" s="536"/>
      <c r="AK779" s="226" t="s">
        <v>103</v>
      </c>
      <c r="AL779" s="121">
        <v>476</v>
      </c>
      <c r="AM779" s="130">
        <v>256</v>
      </c>
      <c r="AN779" s="130">
        <v>18777900</v>
      </c>
      <c r="AO779" s="131">
        <f t="shared" si="811"/>
        <v>0.3595505617977528</v>
      </c>
      <c r="AP779" s="131">
        <f t="shared" si="798"/>
        <v>0.53781512605042014</v>
      </c>
      <c r="AQ779" s="125">
        <f t="shared" si="799"/>
        <v>73351.171875</v>
      </c>
      <c r="AR779" s="536"/>
      <c r="AS779" s="226" t="s">
        <v>103</v>
      </c>
      <c r="AT779" s="121">
        <v>281</v>
      </c>
      <c r="AU779" s="130">
        <v>117</v>
      </c>
      <c r="AV779" s="130">
        <v>9142430</v>
      </c>
      <c r="AW779" s="131">
        <f t="shared" si="812"/>
        <v>0.2611607142857143</v>
      </c>
      <c r="AX779" s="131">
        <f t="shared" si="800"/>
        <v>0.41637010676156583</v>
      </c>
      <c r="AY779" s="130">
        <f t="shared" si="801"/>
        <v>78140.427350427344</v>
      </c>
      <c r="AZ779" s="536"/>
      <c r="BA779" s="226" t="s">
        <v>103</v>
      </c>
      <c r="BB779" s="121">
        <v>89</v>
      </c>
      <c r="BC779" s="130">
        <v>31</v>
      </c>
      <c r="BD779" s="130">
        <v>2172510</v>
      </c>
      <c r="BE779" s="131">
        <f t="shared" si="813"/>
        <v>0.17222222222222222</v>
      </c>
      <c r="BF779" s="131">
        <f t="shared" si="802"/>
        <v>0.34831460674157305</v>
      </c>
      <c r="BG779" s="156">
        <f t="shared" si="803"/>
        <v>70080.967741935485</v>
      </c>
      <c r="BH779" s="536"/>
      <c r="BI779" s="226" t="s">
        <v>103</v>
      </c>
      <c r="BJ779" s="121">
        <f t="shared" si="804"/>
        <v>2457</v>
      </c>
      <c r="BK779" s="130">
        <f t="shared" si="788"/>
        <v>1401</v>
      </c>
      <c r="BL779" s="130">
        <f t="shared" si="789"/>
        <v>94852880</v>
      </c>
      <c r="BM779" s="131">
        <f t="shared" si="814"/>
        <v>0.36071060762100926</v>
      </c>
      <c r="BN779" s="131">
        <f t="shared" si="805"/>
        <v>0.57020757020757018</v>
      </c>
      <c r="BO779" s="130">
        <f t="shared" si="806"/>
        <v>67703.697359029262</v>
      </c>
      <c r="BP779" s="182"/>
    </row>
    <row r="780" spans="2:68" s="75" customFormat="1">
      <c r="B780" s="546"/>
      <c r="C780" s="549"/>
      <c r="D780" s="536"/>
      <c r="E780" s="226" t="s">
        <v>106</v>
      </c>
      <c r="F780" s="121">
        <v>0</v>
      </c>
      <c r="G780" s="130">
        <v>0</v>
      </c>
      <c r="H780" s="130">
        <v>0</v>
      </c>
      <c r="I780" s="131">
        <f t="shared" si="807"/>
        <v>0</v>
      </c>
      <c r="J780" s="131" t="str">
        <f t="shared" si="790"/>
        <v>-</v>
      </c>
      <c r="K780" s="156" t="str">
        <f t="shared" si="791"/>
        <v>-</v>
      </c>
      <c r="L780" s="536"/>
      <c r="M780" s="226" t="s">
        <v>106</v>
      </c>
      <c r="N780" s="121">
        <v>1</v>
      </c>
      <c r="O780" s="130">
        <v>0</v>
      </c>
      <c r="P780" s="130">
        <v>0</v>
      </c>
      <c r="Q780" s="131">
        <f t="shared" si="808"/>
        <v>0</v>
      </c>
      <c r="R780" s="131">
        <f t="shared" si="792"/>
        <v>0</v>
      </c>
      <c r="S780" s="125" t="str">
        <f t="shared" si="793"/>
        <v>-</v>
      </c>
      <c r="T780" s="536"/>
      <c r="U780" s="226" t="s">
        <v>106</v>
      </c>
      <c r="V780" s="121">
        <v>248</v>
      </c>
      <c r="W780" s="130">
        <v>156</v>
      </c>
      <c r="X780" s="130">
        <v>9741240</v>
      </c>
      <c r="Y780" s="131">
        <f t="shared" si="809"/>
        <v>0.11782477341389729</v>
      </c>
      <c r="Z780" s="131">
        <f t="shared" si="794"/>
        <v>0.62903225806451613</v>
      </c>
      <c r="AA780" s="130">
        <f t="shared" si="795"/>
        <v>62443.846153846156</v>
      </c>
      <c r="AB780" s="536"/>
      <c r="AC780" s="226" t="s">
        <v>106</v>
      </c>
      <c r="AD780" s="121">
        <v>267</v>
      </c>
      <c r="AE780" s="130">
        <v>167</v>
      </c>
      <c r="AF780" s="130">
        <v>10321910</v>
      </c>
      <c r="AG780" s="131">
        <f t="shared" si="810"/>
        <v>0.13790255986787778</v>
      </c>
      <c r="AH780" s="131">
        <f t="shared" si="796"/>
        <v>0.62546816479400746</v>
      </c>
      <c r="AI780" s="125">
        <f t="shared" si="797"/>
        <v>61807.844311377245</v>
      </c>
      <c r="AJ780" s="536"/>
      <c r="AK780" s="226" t="s">
        <v>106</v>
      </c>
      <c r="AL780" s="121">
        <v>179</v>
      </c>
      <c r="AM780" s="130">
        <v>97</v>
      </c>
      <c r="AN780" s="130">
        <v>6718290</v>
      </c>
      <c r="AO780" s="131">
        <f t="shared" si="811"/>
        <v>0.13623595505617977</v>
      </c>
      <c r="AP780" s="131">
        <f t="shared" si="798"/>
        <v>0.54189944134078216</v>
      </c>
      <c r="AQ780" s="125">
        <f t="shared" si="799"/>
        <v>69260.721649484534</v>
      </c>
      <c r="AR780" s="536"/>
      <c r="AS780" s="226" t="s">
        <v>106</v>
      </c>
      <c r="AT780" s="121">
        <v>122</v>
      </c>
      <c r="AU780" s="130">
        <v>43</v>
      </c>
      <c r="AV780" s="130">
        <v>2986220</v>
      </c>
      <c r="AW780" s="131">
        <f t="shared" si="812"/>
        <v>9.5982142857142863E-2</v>
      </c>
      <c r="AX780" s="131">
        <f t="shared" si="800"/>
        <v>0.35245901639344263</v>
      </c>
      <c r="AY780" s="130">
        <f t="shared" si="801"/>
        <v>69446.976744186046</v>
      </c>
      <c r="AZ780" s="536"/>
      <c r="BA780" s="226" t="s">
        <v>106</v>
      </c>
      <c r="BB780" s="121">
        <v>43</v>
      </c>
      <c r="BC780" s="130">
        <v>21</v>
      </c>
      <c r="BD780" s="130">
        <v>1337660</v>
      </c>
      <c r="BE780" s="131">
        <f t="shared" si="813"/>
        <v>0.11666666666666667</v>
      </c>
      <c r="BF780" s="131">
        <f t="shared" si="802"/>
        <v>0.48837209302325579</v>
      </c>
      <c r="BG780" s="156">
        <f t="shared" si="803"/>
        <v>63698.095238095237</v>
      </c>
      <c r="BH780" s="536"/>
      <c r="BI780" s="226" t="s">
        <v>106</v>
      </c>
      <c r="BJ780" s="121">
        <f t="shared" si="804"/>
        <v>860</v>
      </c>
      <c r="BK780" s="130">
        <f t="shared" si="788"/>
        <v>484</v>
      </c>
      <c r="BL780" s="130">
        <f t="shared" si="789"/>
        <v>31105320</v>
      </c>
      <c r="BM780" s="131">
        <f t="shared" si="814"/>
        <v>0.12461380020597322</v>
      </c>
      <c r="BN780" s="131">
        <f t="shared" si="805"/>
        <v>0.56279069767441858</v>
      </c>
      <c r="BO780" s="130">
        <f t="shared" si="806"/>
        <v>64267.190082644629</v>
      </c>
      <c r="BP780" s="182"/>
    </row>
    <row r="781" spans="2:68" s="75" customFormat="1">
      <c r="B781" s="546"/>
      <c r="C781" s="549"/>
      <c r="D781" s="536"/>
      <c r="E781" s="226" t="s">
        <v>119</v>
      </c>
      <c r="F781" s="121">
        <v>0</v>
      </c>
      <c r="G781" s="130">
        <v>0</v>
      </c>
      <c r="H781" s="130">
        <v>0</v>
      </c>
      <c r="I781" s="131">
        <f t="shared" si="807"/>
        <v>0</v>
      </c>
      <c r="J781" s="131" t="str">
        <f t="shared" si="790"/>
        <v>-</v>
      </c>
      <c r="K781" s="156" t="str">
        <f t="shared" si="791"/>
        <v>-</v>
      </c>
      <c r="L781" s="536"/>
      <c r="M781" s="226" t="s">
        <v>119</v>
      </c>
      <c r="N781" s="121">
        <v>2</v>
      </c>
      <c r="O781" s="130">
        <v>1</v>
      </c>
      <c r="P781" s="130">
        <v>25170</v>
      </c>
      <c r="Q781" s="131">
        <f t="shared" si="808"/>
        <v>0.14285714285714285</v>
      </c>
      <c r="R781" s="131">
        <f t="shared" si="792"/>
        <v>0.5</v>
      </c>
      <c r="S781" s="125">
        <f t="shared" si="793"/>
        <v>25170</v>
      </c>
      <c r="T781" s="536"/>
      <c r="U781" s="226" t="s">
        <v>119</v>
      </c>
      <c r="V781" s="121">
        <v>259</v>
      </c>
      <c r="W781" s="130">
        <v>161</v>
      </c>
      <c r="X781" s="130">
        <v>9421790</v>
      </c>
      <c r="Y781" s="131">
        <f t="shared" si="809"/>
        <v>0.1216012084592145</v>
      </c>
      <c r="Z781" s="131">
        <f t="shared" si="794"/>
        <v>0.6216216216216216</v>
      </c>
      <c r="AA781" s="130">
        <f t="shared" si="795"/>
        <v>58520.434782608696</v>
      </c>
      <c r="AB781" s="536"/>
      <c r="AC781" s="226" t="s">
        <v>119</v>
      </c>
      <c r="AD781" s="121">
        <v>291</v>
      </c>
      <c r="AE781" s="130">
        <v>183</v>
      </c>
      <c r="AF781" s="130">
        <v>12179550</v>
      </c>
      <c r="AG781" s="131">
        <f t="shared" si="810"/>
        <v>0.15111478117258464</v>
      </c>
      <c r="AH781" s="131">
        <f t="shared" si="796"/>
        <v>0.62886597938144329</v>
      </c>
      <c r="AI781" s="125">
        <f t="shared" si="797"/>
        <v>66554.918032786882</v>
      </c>
      <c r="AJ781" s="536"/>
      <c r="AK781" s="226" t="s">
        <v>119</v>
      </c>
      <c r="AL781" s="121">
        <v>197</v>
      </c>
      <c r="AM781" s="130">
        <v>101</v>
      </c>
      <c r="AN781" s="130">
        <v>6164070</v>
      </c>
      <c r="AO781" s="131">
        <f t="shared" si="811"/>
        <v>0.14185393258426968</v>
      </c>
      <c r="AP781" s="131">
        <f t="shared" si="798"/>
        <v>0.51269035532994922</v>
      </c>
      <c r="AQ781" s="125">
        <f t="shared" si="799"/>
        <v>61030.396039603962</v>
      </c>
      <c r="AR781" s="536"/>
      <c r="AS781" s="226" t="s">
        <v>119</v>
      </c>
      <c r="AT781" s="121">
        <v>123</v>
      </c>
      <c r="AU781" s="130">
        <v>46</v>
      </c>
      <c r="AV781" s="130">
        <v>3834080</v>
      </c>
      <c r="AW781" s="131">
        <f t="shared" si="812"/>
        <v>0.10267857142857142</v>
      </c>
      <c r="AX781" s="131">
        <f t="shared" si="800"/>
        <v>0.37398373983739835</v>
      </c>
      <c r="AY781" s="130">
        <f t="shared" si="801"/>
        <v>83349.565217391311</v>
      </c>
      <c r="AZ781" s="536"/>
      <c r="BA781" s="226" t="s">
        <v>119</v>
      </c>
      <c r="BB781" s="121">
        <v>52</v>
      </c>
      <c r="BC781" s="130">
        <v>15</v>
      </c>
      <c r="BD781" s="130">
        <v>912420</v>
      </c>
      <c r="BE781" s="131">
        <f t="shared" si="813"/>
        <v>8.3333333333333329E-2</v>
      </c>
      <c r="BF781" s="131">
        <f t="shared" si="802"/>
        <v>0.28846153846153844</v>
      </c>
      <c r="BG781" s="156">
        <f t="shared" si="803"/>
        <v>60828</v>
      </c>
      <c r="BH781" s="536"/>
      <c r="BI781" s="226" t="s">
        <v>119</v>
      </c>
      <c r="BJ781" s="121">
        <f t="shared" si="804"/>
        <v>924</v>
      </c>
      <c r="BK781" s="130">
        <f t="shared" si="788"/>
        <v>507</v>
      </c>
      <c r="BL781" s="130">
        <f t="shared" si="789"/>
        <v>32537080</v>
      </c>
      <c r="BM781" s="131">
        <f t="shared" si="814"/>
        <v>0.13053553038105045</v>
      </c>
      <c r="BN781" s="131">
        <f t="shared" si="805"/>
        <v>0.54870129870129869</v>
      </c>
      <c r="BO781" s="130">
        <f t="shared" si="806"/>
        <v>64175.700197238657</v>
      </c>
      <c r="BP781" s="182"/>
    </row>
    <row r="782" spans="2:68" s="75" customFormat="1">
      <c r="B782" s="546"/>
      <c r="C782" s="549"/>
      <c r="D782" s="536"/>
      <c r="E782" s="226" t="s">
        <v>120</v>
      </c>
      <c r="F782" s="121">
        <v>0</v>
      </c>
      <c r="G782" s="130">
        <v>0</v>
      </c>
      <c r="H782" s="130">
        <v>0</v>
      </c>
      <c r="I782" s="131">
        <f t="shared" si="807"/>
        <v>0</v>
      </c>
      <c r="J782" s="131" t="str">
        <f t="shared" si="790"/>
        <v>-</v>
      </c>
      <c r="K782" s="156" t="str">
        <f t="shared" si="791"/>
        <v>-</v>
      </c>
      <c r="L782" s="536"/>
      <c r="M782" s="226" t="s">
        <v>120</v>
      </c>
      <c r="N782" s="121">
        <v>1</v>
      </c>
      <c r="O782" s="130">
        <v>1</v>
      </c>
      <c r="P782" s="130">
        <v>25170</v>
      </c>
      <c r="Q782" s="131">
        <f t="shared" si="808"/>
        <v>0.14285714285714285</v>
      </c>
      <c r="R782" s="131">
        <f t="shared" si="792"/>
        <v>1</v>
      </c>
      <c r="S782" s="125">
        <f t="shared" si="793"/>
        <v>25170</v>
      </c>
      <c r="T782" s="536"/>
      <c r="U782" s="226" t="s">
        <v>120</v>
      </c>
      <c r="V782" s="121">
        <v>75</v>
      </c>
      <c r="W782" s="130">
        <v>43</v>
      </c>
      <c r="X782" s="130">
        <v>2510990</v>
      </c>
      <c r="Y782" s="131">
        <f t="shared" si="809"/>
        <v>3.2477341389728097E-2</v>
      </c>
      <c r="Z782" s="131">
        <f t="shared" si="794"/>
        <v>0.57333333333333336</v>
      </c>
      <c r="AA782" s="130">
        <f t="shared" si="795"/>
        <v>58395.116279069771</v>
      </c>
      <c r="AB782" s="536"/>
      <c r="AC782" s="226" t="s">
        <v>120</v>
      </c>
      <c r="AD782" s="121">
        <v>92</v>
      </c>
      <c r="AE782" s="130">
        <v>65</v>
      </c>
      <c r="AF782" s="130">
        <v>3937110</v>
      </c>
      <c r="AG782" s="131">
        <f t="shared" si="810"/>
        <v>5.3674649050371594E-2</v>
      </c>
      <c r="AH782" s="131">
        <f t="shared" si="796"/>
        <v>0.70652173913043481</v>
      </c>
      <c r="AI782" s="125">
        <f t="shared" si="797"/>
        <v>60570.923076923078</v>
      </c>
      <c r="AJ782" s="536"/>
      <c r="AK782" s="226" t="s">
        <v>120</v>
      </c>
      <c r="AL782" s="121">
        <v>59</v>
      </c>
      <c r="AM782" s="130">
        <v>34</v>
      </c>
      <c r="AN782" s="130">
        <v>2523570</v>
      </c>
      <c r="AO782" s="131">
        <f t="shared" si="811"/>
        <v>4.7752808988764044E-2</v>
      </c>
      <c r="AP782" s="131">
        <f t="shared" si="798"/>
        <v>0.57627118644067798</v>
      </c>
      <c r="AQ782" s="125">
        <f t="shared" si="799"/>
        <v>74222.647058823524</v>
      </c>
      <c r="AR782" s="536"/>
      <c r="AS782" s="226" t="s">
        <v>120</v>
      </c>
      <c r="AT782" s="121">
        <v>25</v>
      </c>
      <c r="AU782" s="130">
        <v>7</v>
      </c>
      <c r="AV782" s="130">
        <v>480660</v>
      </c>
      <c r="AW782" s="131">
        <f t="shared" si="812"/>
        <v>1.5625E-2</v>
      </c>
      <c r="AX782" s="131">
        <f t="shared" si="800"/>
        <v>0.28000000000000003</v>
      </c>
      <c r="AY782" s="130">
        <f t="shared" si="801"/>
        <v>68665.71428571429</v>
      </c>
      <c r="AZ782" s="536"/>
      <c r="BA782" s="226" t="s">
        <v>120</v>
      </c>
      <c r="BB782" s="121">
        <v>11</v>
      </c>
      <c r="BC782" s="130">
        <v>3</v>
      </c>
      <c r="BD782" s="130">
        <v>212300</v>
      </c>
      <c r="BE782" s="131">
        <f t="shared" si="813"/>
        <v>1.6666666666666666E-2</v>
      </c>
      <c r="BF782" s="131">
        <f t="shared" si="802"/>
        <v>0.27272727272727271</v>
      </c>
      <c r="BG782" s="156">
        <f t="shared" si="803"/>
        <v>70766.666666666672</v>
      </c>
      <c r="BH782" s="536"/>
      <c r="BI782" s="226" t="s">
        <v>120</v>
      </c>
      <c r="BJ782" s="121">
        <f t="shared" si="804"/>
        <v>263</v>
      </c>
      <c r="BK782" s="130">
        <f t="shared" si="788"/>
        <v>153</v>
      </c>
      <c r="BL782" s="130">
        <f t="shared" si="789"/>
        <v>9689800</v>
      </c>
      <c r="BM782" s="131">
        <f t="shared" si="814"/>
        <v>3.9392378990731204E-2</v>
      </c>
      <c r="BN782" s="131">
        <f t="shared" si="805"/>
        <v>0.58174904942965777</v>
      </c>
      <c r="BO782" s="130">
        <f t="shared" si="806"/>
        <v>63332.026143790848</v>
      </c>
      <c r="BP782" s="182"/>
    </row>
    <row r="783" spans="2:68" s="75" customFormat="1">
      <c r="B783" s="546"/>
      <c r="C783" s="549"/>
      <c r="D783" s="536"/>
      <c r="E783" s="226" t="s">
        <v>121</v>
      </c>
      <c r="F783" s="121">
        <v>0</v>
      </c>
      <c r="G783" s="130">
        <v>0</v>
      </c>
      <c r="H783" s="130">
        <v>0</v>
      </c>
      <c r="I783" s="131">
        <f t="shared" si="807"/>
        <v>0</v>
      </c>
      <c r="J783" s="131" t="str">
        <f t="shared" si="790"/>
        <v>-</v>
      </c>
      <c r="K783" s="156" t="str">
        <f t="shared" si="791"/>
        <v>-</v>
      </c>
      <c r="L783" s="536"/>
      <c r="M783" s="226" t="s">
        <v>121</v>
      </c>
      <c r="N783" s="121">
        <v>1</v>
      </c>
      <c r="O783" s="130">
        <v>1</v>
      </c>
      <c r="P783" s="130">
        <v>26830</v>
      </c>
      <c r="Q783" s="131">
        <f t="shared" si="808"/>
        <v>0.14285714285714285</v>
      </c>
      <c r="R783" s="131">
        <f t="shared" si="792"/>
        <v>1</v>
      </c>
      <c r="S783" s="125">
        <f t="shared" si="793"/>
        <v>26830</v>
      </c>
      <c r="T783" s="536"/>
      <c r="U783" s="226" t="s">
        <v>121</v>
      </c>
      <c r="V783" s="121">
        <v>79</v>
      </c>
      <c r="W783" s="130">
        <v>51</v>
      </c>
      <c r="X783" s="130">
        <v>3195490</v>
      </c>
      <c r="Y783" s="131">
        <f t="shared" si="809"/>
        <v>3.8519637462235648E-2</v>
      </c>
      <c r="Z783" s="131">
        <f t="shared" si="794"/>
        <v>0.64556962025316456</v>
      </c>
      <c r="AA783" s="130">
        <f t="shared" si="795"/>
        <v>62656.666666666664</v>
      </c>
      <c r="AB783" s="536"/>
      <c r="AC783" s="226" t="s">
        <v>121</v>
      </c>
      <c r="AD783" s="121">
        <v>101</v>
      </c>
      <c r="AE783" s="130">
        <v>50</v>
      </c>
      <c r="AF783" s="130">
        <v>3057330</v>
      </c>
      <c r="AG783" s="131">
        <f t="shared" si="810"/>
        <v>4.1288191577208921E-2</v>
      </c>
      <c r="AH783" s="131">
        <f t="shared" si="796"/>
        <v>0.49504950495049505</v>
      </c>
      <c r="AI783" s="125">
        <f t="shared" si="797"/>
        <v>61146.6</v>
      </c>
      <c r="AJ783" s="536"/>
      <c r="AK783" s="226" t="s">
        <v>121</v>
      </c>
      <c r="AL783" s="121">
        <v>85</v>
      </c>
      <c r="AM783" s="130">
        <v>43</v>
      </c>
      <c r="AN783" s="130">
        <v>2524310</v>
      </c>
      <c r="AO783" s="131">
        <f t="shared" si="811"/>
        <v>6.0393258426966294E-2</v>
      </c>
      <c r="AP783" s="131">
        <f t="shared" si="798"/>
        <v>0.50588235294117645</v>
      </c>
      <c r="AQ783" s="125">
        <f t="shared" si="799"/>
        <v>58704.883720930229</v>
      </c>
      <c r="AR783" s="536"/>
      <c r="AS783" s="226" t="s">
        <v>121</v>
      </c>
      <c r="AT783" s="121">
        <v>51</v>
      </c>
      <c r="AU783" s="130">
        <v>17</v>
      </c>
      <c r="AV783" s="130">
        <v>1505310</v>
      </c>
      <c r="AW783" s="131">
        <f t="shared" si="812"/>
        <v>3.7946428571428568E-2</v>
      </c>
      <c r="AX783" s="131">
        <f t="shared" si="800"/>
        <v>0.33333333333333331</v>
      </c>
      <c r="AY783" s="130">
        <f t="shared" si="801"/>
        <v>88547.647058823524</v>
      </c>
      <c r="AZ783" s="536"/>
      <c r="BA783" s="226" t="s">
        <v>121</v>
      </c>
      <c r="BB783" s="121">
        <v>29</v>
      </c>
      <c r="BC783" s="130">
        <v>13</v>
      </c>
      <c r="BD783" s="130">
        <v>1043870</v>
      </c>
      <c r="BE783" s="131">
        <f t="shared" si="813"/>
        <v>7.2222222222222215E-2</v>
      </c>
      <c r="BF783" s="131">
        <f t="shared" si="802"/>
        <v>0.44827586206896552</v>
      </c>
      <c r="BG783" s="156">
        <f t="shared" si="803"/>
        <v>80297.692307692312</v>
      </c>
      <c r="BH783" s="536"/>
      <c r="BI783" s="226" t="s">
        <v>121</v>
      </c>
      <c r="BJ783" s="121">
        <f t="shared" si="804"/>
        <v>346</v>
      </c>
      <c r="BK783" s="130">
        <f t="shared" si="788"/>
        <v>175</v>
      </c>
      <c r="BL783" s="130">
        <f t="shared" si="789"/>
        <v>11353140</v>
      </c>
      <c r="BM783" s="131">
        <f t="shared" si="814"/>
        <v>4.5056642636457263E-2</v>
      </c>
      <c r="BN783" s="131">
        <f t="shared" si="805"/>
        <v>0.5057803468208093</v>
      </c>
      <c r="BO783" s="130">
        <f t="shared" si="806"/>
        <v>64875.085714285713</v>
      </c>
      <c r="BP783" s="182"/>
    </row>
    <row r="784" spans="2:68" s="75" customFormat="1">
      <c r="B784" s="546"/>
      <c r="C784" s="549"/>
      <c r="D784" s="536"/>
      <c r="E784" s="226" t="s">
        <v>122</v>
      </c>
      <c r="F784" s="121">
        <v>0</v>
      </c>
      <c r="G784" s="130">
        <v>0</v>
      </c>
      <c r="H784" s="130">
        <v>0</v>
      </c>
      <c r="I784" s="131">
        <f t="shared" si="807"/>
        <v>0</v>
      </c>
      <c r="J784" s="131" t="str">
        <f t="shared" si="790"/>
        <v>-</v>
      </c>
      <c r="K784" s="156" t="str">
        <f t="shared" si="791"/>
        <v>-</v>
      </c>
      <c r="L784" s="536"/>
      <c r="M784" s="226" t="s">
        <v>122</v>
      </c>
      <c r="N784" s="121">
        <v>2</v>
      </c>
      <c r="O784" s="130">
        <v>1</v>
      </c>
      <c r="P784" s="130">
        <v>25170</v>
      </c>
      <c r="Q784" s="131">
        <f t="shared" si="808"/>
        <v>0.14285714285714285</v>
      </c>
      <c r="R784" s="131">
        <f t="shared" si="792"/>
        <v>0.5</v>
      </c>
      <c r="S784" s="125">
        <f t="shared" si="793"/>
        <v>25170</v>
      </c>
      <c r="T784" s="536"/>
      <c r="U784" s="226" t="s">
        <v>122</v>
      </c>
      <c r="V784" s="121">
        <v>67</v>
      </c>
      <c r="W784" s="130">
        <v>40</v>
      </c>
      <c r="X784" s="130">
        <v>3549280</v>
      </c>
      <c r="Y784" s="131">
        <f t="shared" si="809"/>
        <v>3.0211480362537766E-2</v>
      </c>
      <c r="Z784" s="131">
        <f t="shared" si="794"/>
        <v>0.59701492537313428</v>
      </c>
      <c r="AA784" s="130">
        <f t="shared" si="795"/>
        <v>88732</v>
      </c>
      <c r="AB784" s="536"/>
      <c r="AC784" s="226" t="s">
        <v>122</v>
      </c>
      <c r="AD784" s="121">
        <v>75</v>
      </c>
      <c r="AE784" s="130">
        <v>40</v>
      </c>
      <c r="AF784" s="130">
        <v>2954520</v>
      </c>
      <c r="AG784" s="131">
        <f t="shared" si="810"/>
        <v>3.3030553261767133E-2</v>
      </c>
      <c r="AH784" s="131">
        <f t="shared" si="796"/>
        <v>0.53333333333333333</v>
      </c>
      <c r="AI784" s="125">
        <f t="shared" si="797"/>
        <v>73863</v>
      </c>
      <c r="AJ784" s="536"/>
      <c r="AK784" s="226" t="s">
        <v>122</v>
      </c>
      <c r="AL784" s="121">
        <v>52</v>
      </c>
      <c r="AM784" s="130">
        <v>31</v>
      </c>
      <c r="AN784" s="130">
        <v>2097280</v>
      </c>
      <c r="AO784" s="131">
        <f t="shared" si="811"/>
        <v>4.3539325842696631E-2</v>
      </c>
      <c r="AP784" s="131">
        <f t="shared" si="798"/>
        <v>0.59615384615384615</v>
      </c>
      <c r="AQ784" s="125">
        <f t="shared" si="799"/>
        <v>67654.193548387091</v>
      </c>
      <c r="AR784" s="536"/>
      <c r="AS784" s="226" t="s">
        <v>122</v>
      </c>
      <c r="AT784" s="121">
        <v>43</v>
      </c>
      <c r="AU784" s="130">
        <v>15</v>
      </c>
      <c r="AV784" s="130">
        <v>1575090</v>
      </c>
      <c r="AW784" s="131">
        <f t="shared" si="812"/>
        <v>3.3482142857142856E-2</v>
      </c>
      <c r="AX784" s="131">
        <f t="shared" si="800"/>
        <v>0.34883720930232559</v>
      </c>
      <c r="AY784" s="130">
        <f t="shared" si="801"/>
        <v>105006</v>
      </c>
      <c r="AZ784" s="536"/>
      <c r="BA784" s="226" t="s">
        <v>122</v>
      </c>
      <c r="BB784" s="121">
        <v>14</v>
      </c>
      <c r="BC784" s="130">
        <v>3</v>
      </c>
      <c r="BD784" s="130">
        <v>35920</v>
      </c>
      <c r="BE784" s="131">
        <f t="shared" si="813"/>
        <v>1.6666666666666666E-2</v>
      </c>
      <c r="BF784" s="131">
        <f t="shared" si="802"/>
        <v>0.21428571428571427</v>
      </c>
      <c r="BG784" s="156">
        <f t="shared" si="803"/>
        <v>11973.333333333334</v>
      </c>
      <c r="BH784" s="536"/>
      <c r="BI784" s="226" t="s">
        <v>122</v>
      </c>
      <c r="BJ784" s="121">
        <f t="shared" si="804"/>
        <v>253</v>
      </c>
      <c r="BK784" s="130">
        <f t="shared" si="788"/>
        <v>130</v>
      </c>
      <c r="BL784" s="130">
        <f t="shared" si="789"/>
        <v>10237260</v>
      </c>
      <c r="BM784" s="131">
        <f t="shared" si="814"/>
        <v>3.3470648815653967E-2</v>
      </c>
      <c r="BN784" s="131">
        <f t="shared" si="805"/>
        <v>0.51383399209486169</v>
      </c>
      <c r="BO784" s="130">
        <f t="shared" si="806"/>
        <v>78748.153846153844</v>
      </c>
      <c r="BP784" s="182"/>
    </row>
    <row r="785" spans="2:68" s="75" customFormat="1">
      <c r="B785" s="546"/>
      <c r="C785" s="549"/>
      <c r="D785" s="536"/>
      <c r="E785" s="226" t="s">
        <v>123</v>
      </c>
      <c r="F785" s="121">
        <v>0</v>
      </c>
      <c r="G785" s="130">
        <v>0</v>
      </c>
      <c r="H785" s="130">
        <v>0</v>
      </c>
      <c r="I785" s="131">
        <f t="shared" si="807"/>
        <v>0</v>
      </c>
      <c r="J785" s="131" t="str">
        <f t="shared" si="790"/>
        <v>-</v>
      </c>
      <c r="K785" s="156" t="str">
        <f t="shared" si="791"/>
        <v>-</v>
      </c>
      <c r="L785" s="536"/>
      <c r="M785" s="226" t="s">
        <v>123</v>
      </c>
      <c r="N785" s="121">
        <v>4</v>
      </c>
      <c r="O785" s="130">
        <v>2</v>
      </c>
      <c r="P785" s="130">
        <v>51720</v>
      </c>
      <c r="Q785" s="131">
        <f t="shared" si="808"/>
        <v>0.2857142857142857</v>
      </c>
      <c r="R785" s="131">
        <f t="shared" si="792"/>
        <v>0.5</v>
      </c>
      <c r="S785" s="125">
        <f t="shared" si="793"/>
        <v>25860</v>
      </c>
      <c r="T785" s="536"/>
      <c r="U785" s="226" t="s">
        <v>123</v>
      </c>
      <c r="V785" s="121">
        <v>622</v>
      </c>
      <c r="W785" s="130">
        <v>428</v>
      </c>
      <c r="X785" s="130">
        <v>25889760</v>
      </c>
      <c r="Y785" s="131">
        <f t="shared" si="809"/>
        <v>0.32326283987915405</v>
      </c>
      <c r="Z785" s="131">
        <f t="shared" si="794"/>
        <v>0.68810289389067525</v>
      </c>
      <c r="AA785" s="130">
        <f t="shared" si="795"/>
        <v>60490.093457943927</v>
      </c>
      <c r="AB785" s="536"/>
      <c r="AC785" s="226" t="s">
        <v>123</v>
      </c>
      <c r="AD785" s="121">
        <v>612</v>
      </c>
      <c r="AE785" s="130">
        <v>378</v>
      </c>
      <c r="AF785" s="130">
        <v>26487780</v>
      </c>
      <c r="AG785" s="131">
        <f t="shared" si="810"/>
        <v>0.31213872832369943</v>
      </c>
      <c r="AH785" s="131">
        <f t="shared" si="796"/>
        <v>0.61764705882352944</v>
      </c>
      <c r="AI785" s="125">
        <f t="shared" si="797"/>
        <v>70073.492063492056</v>
      </c>
      <c r="AJ785" s="536"/>
      <c r="AK785" s="226" t="s">
        <v>123</v>
      </c>
      <c r="AL785" s="121">
        <v>336</v>
      </c>
      <c r="AM785" s="130">
        <v>196</v>
      </c>
      <c r="AN785" s="130">
        <v>14299640</v>
      </c>
      <c r="AO785" s="131">
        <f t="shared" si="811"/>
        <v>0.2752808988764045</v>
      </c>
      <c r="AP785" s="131">
        <f t="shared" si="798"/>
        <v>0.58333333333333337</v>
      </c>
      <c r="AQ785" s="125">
        <f t="shared" si="799"/>
        <v>72957.346938775503</v>
      </c>
      <c r="AR785" s="536"/>
      <c r="AS785" s="226" t="s">
        <v>123</v>
      </c>
      <c r="AT785" s="121">
        <v>162</v>
      </c>
      <c r="AU785" s="130">
        <v>70</v>
      </c>
      <c r="AV785" s="130">
        <v>5198200</v>
      </c>
      <c r="AW785" s="131">
        <f t="shared" si="812"/>
        <v>0.15625</v>
      </c>
      <c r="AX785" s="131">
        <f t="shared" si="800"/>
        <v>0.43209876543209874</v>
      </c>
      <c r="AY785" s="130">
        <f t="shared" si="801"/>
        <v>74260</v>
      </c>
      <c r="AZ785" s="536"/>
      <c r="BA785" s="226" t="s">
        <v>123</v>
      </c>
      <c r="BB785" s="121">
        <v>52</v>
      </c>
      <c r="BC785" s="130">
        <v>18</v>
      </c>
      <c r="BD785" s="130">
        <v>1277120</v>
      </c>
      <c r="BE785" s="131">
        <f t="shared" si="813"/>
        <v>0.1</v>
      </c>
      <c r="BF785" s="131">
        <f t="shared" si="802"/>
        <v>0.34615384615384615</v>
      </c>
      <c r="BG785" s="156">
        <f t="shared" si="803"/>
        <v>70951.111111111109</v>
      </c>
      <c r="BH785" s="536"/>
      <c r="BI785" s="226" t="s">
        <v>123</v>
      </c>
      <c r="BJ785" s="121">
        <f t="shared" si="804"/>
        <v>1788</v>
      </c>
      <c r="BK785" s="130">
        <f t="shared" si="788"/>
        <v>1092</v>
      </c>
      <c r="BL785" s="130">
        <f t="shared" si="789"/>
        <v>73204220</v>
      </c>
      <c r="BM785" s="131">
        <f t="shared" si="814"/>
        <v>0.28115345005149328</v>
      </c>
      <c r="BN785" s="131">
        <f t="shared" si="805"/>
        <v>0.61073825503355705</v>
      </c>
      <c r="BO785" s="130">
        <f t="shared" si="806"/>
        <v>67036.831501831504</v>
      </c>
      <c r="BP785" s="182"/>
    </row>
    <row r="786" spans="2:68" s="75" customFormat="1">
      <c r="B786" s="546"/>
      <c r="C786" s="549"/>
      <c r="D786" s="536"/>
      <c r="E786" s="226" t="s">
        <v>124</v>
      </c>
      <c r="F786" s="121">
        <v>0</v>
      </c>
      <c r="G786" s="130">
        <v>0</v>
      </c>
      <c r="H786" s="130">
        <v>0</v>
      </c>
      <c r="I786" s="131">
        <f t="shared" si="807"/>
        <v>0</v>
      </c>
      <c r="J786" s="131" t="str">
        <f t="shared" si="790"/>
        <v>-</v>
      </c>
      <c r="K786" s="156" t="str">
        <f t="shared" si="791"/>
        <v>-</v>
      </c>
      <c r="L786" s="536"/>
      <c r="M786" s="226" t="s">
        <v>124</v>
      </c>
      <c r="N786" s="121">
        <v>0</v>
      </c>
      <c r="O786" s="130">
        <v>0</v>
      </c>
      <c r="P786" s="130">
        <v>0</v>
      </c>
      <c r="Q786" s="131">
        <f t="shared" si="808"/>
        <v>0</v>
      </c>
      <c r="R786" s="131" t="str">
        <f t="shared" si="792"/>
        <v>-</v>
      </c>
      <c r="S786" s="125" t="str">
        <f t="shared" si="793"/>
        <v>-</v>
      </c>
      <c r="T786" s="536"/>
      <c r="U786" s="226" t="s">
        <v>124</v>
      </c>
      <c r="V786" s="121">
        <v>75</v>
      </c>
      <c r="W786" s="130">
        <v>43</v>
      </c>
      <c r="X786" s="130">
        <v>2797880</v>
      </c>
      <c r="Y786" s="131">
        <f t="shared" si="809"/>
        <v>3.2477341389728097E-2</v>
      </c>
      <c r="Z786" s="131">
        <f t="shared" si="794"/>
        <v>0.57333333333333336</v>
      </c>
      <c r="AA786" s="130">
        <f t="shared" si="795"/>
        <v>65066.976744186046</v>
      </c>
      <c r="AB786" s="536"/>
      <c r="AC786" s="226" t="s">
        <v>124</v>
      </c>
      <c r="AD786" s="121">
        <v>127</v>
      </c>
      <c r="AE786" s="130">
        <v>66</v>
      </c>
      <c r="AF786" s="130">
        <v>4532130</v>
      </c>
      <c r="AG786" s="131">
        <f t="shared" si="810"/>
        <v>5.4500412881915775E-2</v>
      </c>
      <c r="AH786" s="131">
        <f t="shared" si="796"/>
        <v>0.51968503937007871</v>
      </c>
      <c r="AI786" s="125">
        <f t="shared" si="797"/>
        <v>68668.636363636368</v>
      </c>
      <c r="AJ786" s="536"/>
      <c r="AK786" s="226" t="s">
        <v>124</v>
      </c>
      <c r="AL786" s="121">
        <v>93</v>
      </c>
      <c r="AM786" s="130">
        <v>44</v>
      </c>
      <c r="AN786" s="130">
        <v>3061890</v>
      </c>
      <c r="AO786" s="131">
        <f t="shared" si="811"/>
        <v>6.1797752808988762E-2</v>
      </c>
      <c r="AP786" s="131">
        <f t="shared" si="798"/>
        <v>0.4731182795698925</v>
      </c>
      <c r="AQ786" s="125">
        <f t="shared" si="799"/>
        <v>69588.409090909088</v>
      </c>
      <c r="AR786" s="536"/>
      <c r="AS786" s="226" t="s">
        <v>124</v>
      </c>
      <c r="AT786" s="121">
        <v>69</v>
      </c>
      <c r="AU786" s="130">
        <v>23</v>
      </c>
      <c r="AV786" s="130">
        <v>1775590</v>
      </c>
      <c r="AW786" s="131">
        <f t="shared" si="812"/>
        <v>5.1339285714285712E-2</v>
      </c>
      <c r="AX786" s="131">
        <f t="shared" si="800"/>
        <v>0.33333333333333331</v>
      </c>
      <c r="AY786" s="130">
        <f t="shared" si="801"/>
        <v>77199.565217391311</v>
      </c>
      <c r="AZ786" s="536"/>
      <c r="BA786" s="226" t="s">
        <v>124</v>
      </c>
      <c r="BB786" s="121">
        <v>37</v>
      </c>
      <c r="BC786" s="130">
        <v>6</v>
      </c>
      <c r="BD786" s="130">
        <v>280030</v>
      </c>
      <c r="BE786" s="131">
        <f t="shared" si="813"/>
        <v>3.3333333333333333E-2</v>
      </c>
      <c r="BF786" s="131">
        <f t="shared" si="802"/>
        <v>0.16216216216216217</v>
      </c>
      <c r="BG786" s="156">
        <f t="shared" si="803"/>
        <v>46671.666666666664</v>
      </c>
      <c r="BH786" s="536"/>
      <c r="BI786" s="226" t="s">
        <v>124</v>
      </c>
      <c r="BJ786" s="121">
        <f t="shared" si="804"/>
        <v>401</v>
      </c>
      <c r="BK786" s="130">
        <f t="shared" si="788"/>
        <v>182</v>
      </c>
      <c r="BL786" s="130">
        <f t="shared" si="789"/>
        <v>12447520</v>
      </c>
      <c r="BM786" s="131">
        <f t="shared" si="814"/>
        <v>4.6858908341915549E-2</v>
      </c>
      <c r="BN786" s="131">
        <f t="shared" si="805"/>
        <v>0.4538653366583541</v>
      </c>
      <c r="BO786" s="130">
        <f t="shared" si="806"/>
        <v>68392.967032967033</v>
      </c>
      <c r="BP786" s="182"/>
    </row>
    <row r="787" spans="2:68" s="75" customFormat="1">
      <c r="B787" s="546"/>
      <c r="C787" s="549"/>
      <c r="D787" s="536"/>
      <c r="E787" s="223" t="s">
        <v>117</v>
      </c>
      <c r="F787" s="121">
        <v>0</v>
      </c>
      <c r="G787" s="130">
        <v>0</v>
      </c>
      <c r="H787" s="130">
        <v>0</v>
      </c>
      <c r="I787" s="131">
        <f t="shared" si="807"/>
        <v>0</v>
      </c>
      <c r="J787" s="131" t="str">
        <f t="shared" si="790"/>
        <v>-</v>
      </c>
      <c r="K787" s="156" t="str">
        <f t="shared" si="791"/>
        <v>-</v>
      </c>
      <c r="L787" s="536"/>
      <c r="M787" s="227" t="s">
        <v>117</v>
      </c>
      <c r="N787" s="121">
        <v>0</v>
      </c>
      <c r="O787" s="130">
        <v>0</v>
      </c>
      <c r="P787" s="130">
        <v>0</v>
      </c>
      <c r="Q787" s="131">
        <f t="shared" si="808"/>
        <v>0</v>
      </c>
      <c r="R787" s="131" t="str">
        <f t="shared" si="792"/>
        <v>-</v>
      </c>
      <c r="S787" s="125" t="str">
        <f t="shared" si="793"/>
        <v>-</v>
      </c>
      <c r="T787" s="536"/>
      <c r="U787" s="227" t="s">
        <v>117</v>
      </c>
      <c r="V787" s="121">
        <v>121</v>
      </c>
      <c r="W787" s="130">
        <v>75</v>
      </c>
      <c r="X787" s="130">
        <v>5042300</v>
      </c>
      <c r="Y787" s="131">
        <f t="shared" si="809"/>
        <v>5.6646525679758308E-2</v>
      </c>
      <c r="Z787" s="131">
        <f t="shared" si="794"/>
        <v>0.6198347107438017</v>
      </c>
      <c r="AA787" s="130">
        <f t="shared" si="795"/>
        <v>67230.666666666672</v>
      </c>
      <c r="AB787" s="536"/>
      <c r="AC787" s="227" t="s">
        <v>117</v>
      </c>
      <c r="AD787" s="121">
        <v>70</v>
      </c>
      <c r="AE787" s="130">
        <v>34</v>
      </c>
      <c r="AF787" s="130">
        <v>2780480</v>
      </c>
      <c r="AG787" s="131">
        <f t="shared" si="810"/>
        <v>2.8075970272502065E-2</v>
      </c>
      <c r="AH787" s="131">
        <f t="shared" si="796"/>
        <v>0.48571428571428571</v>
      </c>
      <c r="AI787" s="125">
        <f t="shared" si="797"/>
        <v>81778.823529411762</v>
      </c>
      <c r="AJ787" s="536"/>
      <c r="AK787" s="227" t="s">
        <v>117</v>
      </c>
      <c r="AL787" s="121">
        <v>46</v>
      </c>
      <c r="AM787" s="130">
        <v>19</v>
      </c>
      <c r="AN787" s="130">
        <v>1553040</v>
      </c>
      <c r="AO787" s="131">
        <f t="shared" si="811"/>
        <v>2.6685393258426966E-2</v>
      </c>
      <c r="AP787" s="131">
        <f t="shared" si="798"/>
        <v>0.41304347826086957</v>
      </c>
      <c r="AQ787" s="125">
        <f t="shared" si="799"/>
        <v>81738.947368421053</v>
      </c>
      <c r="AR787" s="536"/>
      <c r="AS787" s="227" t="s">
        <v>117</v>
      </c>
      <c r="AT787" s="121">
        <v>25</v>
      </c>
      <c r="AU787" s="130">
        <v>5</v>
      </c>
      <c r="AV787" s="130">
        <v>529130</v>
      </c>
      <c r="AW787" s="131">
        <f t="shared" si="812"/>
        <v>1.1160714285714286E-2</v>
      </c>
      <c r="AX787" s="131">
        <f t="shared" si="800"/>
        <v>0.2</v>
      </c>
      <c r="AY787" s="130">
        <f t="shared" si="801"/>
        <v>105826</v>
      </c>
      <c r="AZ787" s="536"/>
      <c r="BA787" s="227" t="s">
        <v>117</v>
      </c>
      <c r="BB787" s="121">
        <v>10</v>
      </c>
      <c r="BC787" s="130">
        <v>3</v>
      </c>
      <c r="BD787" s="130">
        <v>372410</v>
      </c>
      <c r="BE787" s="131">
        <f t="shared" si="813"/>
        <v>1.6666666666666666E-2</v>
      </c>
      <c r="BF787" s="131">
        <f t="shared" si="802"/>
        <v>0.3</v>
      </c>
      <c r="BG787" s="156">
        <f t="shared" si="803"/>
        <v>124136.66666666667</v>
      </c>
      <c r="BH787" s="536"/>
      <c r="BI787" s="227" t="s">
        <v>117</v>
      </c>
      <c r="BJ787" s="121">
        <f t="shared" si="804"/>
        <v>272</v>
      </c>
      <c r="BK787" s="130">
        <f t="shared" si="788"/>
        <v>136</v>
      </c>
      <c r="BL787" s="130">
        <f t="shared" si="789"/>
        <v>10277360</v>
      </c>
      <c r="BM787" s="131">
        <f t="shared" si="814"/>
        <v>3.5015447991761074E-2</v>
      </c>
      <c r="BN787" s="131">
        <f t="shared" si="805"/>
        <v>0.5</v>
      </c>
      <c r="BO787" s="130">
        <f t="shared" si="806"/>
        <v>75568.823529411762</v>
      </c>
      <c r="BP787" s="182"/>
    </row>
    <row r="788" spans="2:68" s="75" customFormat="1">
      <c r="B788" s="546">
        <v>72</v>
      </c>
      <c r="C788" s="547" t="s">
        <v>27</v>
      </c>
      <c r="D788" s="539">
        <f>BS79</f>
        <v>2</v>
      </c>
      <c r="E788" s="224" t="s">
        <v>104</v>
      </c>
      <c r="F788" s="120">
        <v>1</v>
      </c>
      <c r="G788" s="128">
        <v>1</v>
      </c>
      <c r="H788" s="128">
        <v>55700</v>
      </c>
      <c r="I788" s="129">
        <f>IFERROR(G788/$D$788,"-")</f>
        <v>0.5</v>
      </c>
      <c r="J788" s="129">
        <f t="shared" si="790"/>
        <v>1</v>
      </c>
      <c r="K788" s="155">
        <f t="shared" si="791"/>
        <v>55700</v>
      </c>
      <c r="L788" s="539">
        <f>BT79</f>
        <v>12</v>
      </c>
      <c r="M788" s="224" t="s">
        <v>104</v>
      </c>
      <c r="N788" s="120">
        <v>7</v>
      </c>
      <c r="O788" s="128">
        <v>5</v>
      </c>
      <c r="P788" s="128">
        <v>290220</v>
      </c>
      <c r="Q788" s="129">
        <f>IFERROR(O788/$L$788,"-")</f>
        <v>0.41666666666666669</v>
      </c>
      <c r="R788" s="129">
        <f t="shared" si="792"/>
        <v>0.7142857142857143</v>
      </c>
      <c r="S788" s="124">
        <f t="shared" si="793"/>
        <v>58044</v>
      </c>
      <c r="T788" s="539">
        <f>BU79</f>
        <v>945</v>
      </c>
      <c r="U788" s="224" t="s">
        <v>104</v>
      </c>
      <c r="V788" s="120">
        <v>446</v>
      </c>
      <c r="W788" s="128">
        <v>289</v>
      </c>
      <c r="X788" s="128">
        <v>22533870</v>
      </c>
      <c r="Y788" s="129">
        <f>IFERROR(W788/$T$788,"-")</f>
        <v>0.30582010582010583</v>
      </c>
      <c r="Z788" s="129">
        <f t="shared" si="794"/>
        <v>0.64798206278026904</v>
      </c>
      <c r="AA788" s="128">
        <f t="shared" si="795"/>
        <v>77971.868512110726</v>
      </c>
      <c r="AB788" s="539">
        <f>BV79</f>
        <v>728</v>
      </c>
      <c r="AC788" s="224" t="s">
        <v>104</v>
      </c>
      <c r="AD788" s="120">
        <v>390</v>
      </c>
      <c r="AE788" s="128">
        <v>246</v>
      </c>
      <c r="AF788" s="128">
        <v>19563010</v>
      </c>
      <c r="AG788" s="129">
        <f>IFERROR(AE788/$AB$788,"-")</f>
        <v>0.33791208791208793</v>
      </c>
      <c r="AH788" s="129">
        <f t="shared" si="796"/>
        <v>0.63076923076923075</v>
      </c>
      <c r="AI788" s="124">
        <f t="shared" si="797"/>
        <v>79524.430894308942</v>
      </c>
      <c r="AJ788" s="539">
        <f>BW79</f>
        <v>418</v>
      </c>
      <c r="AK788" s="224" t="s">
        <v>104</v>
      </c>
      <c r="AL788" s="120">
        <v>227</v>
      </c>
      <c r="AM788" s="128">
        <v>127</v>
      </c>
      <c r="AN788" s="128">
        <v>10573700</v>
      </c>
      <c r="AO788" s="129">
        <f>IFERROR(AM788/$AJ$788,"-")</f>
        <v>0.30382775119617222</v>
      </c>
      <c r="AP788" s="129">
        <f t="shared" si="798"/>
        <v>0.55947136563876654</v>
      </c>
      <c r="AQ788" s="124">
        <f t="shared" si="799"/>
        <v>83257.48031496063</v>
      </c>
      <c r="AR788" s="539">
        <f>BX79</f>
        <v>267</v>
      </c>
      <c r="AS788" s="224" t="s">
        <v>104</v>
      </c>
      <c r="AT788" s="120">
        <v>111</v>
      </c>
      <c r="AU788" s="128">
        <v>58</v>
      </c>
      <c r="AV788" s="128">
        <v>6639080</v>
      </c>
      <c r="AW788" s="129">
        <f>IFERROR(AU788/$AR$788,"-")</f>
        <v>0.21722846441947566</v>
      </c>
      <c r="AX788" s="129">
        <f t="shared" si="800"/>
        <v>0.52252252252252251</v>
      </c>
      <c r="AY788" s="128">
        <f t="shared" si="801"/>
        <v>114466.89655172414</v>
      </c>
      <c r="AZ788" s="539">
        <f>BY79</f>
        <v>105</v>
      </c>
      <c r="BA788" s="224" t="s">
        <v>104</v>
      </c>
      <c r="BB788" s="120">
        <v>31</v>
      </c>
      <c r="BC788" s="128">
        <v>17</v>
      </c>
      <c r="BD788" s="128">
        <v>1321260</v>
      </c>
      <c r="BE788" s="129">
        <f>IFERROR(BC788/$AZ$788,"-")</f>
        <v>0.16190476190476191</v>
      </c>
      <c r="BF788" s="129">
        <f t="shared" si="802"/>
        <v>0.54838709677419351</v>
      </c>
      <c r="BG788" s="155">
        <f t="shared" si="803"/>
        <v>77721.176470588238</v>
      </c>
      <c r="BH788" s="539">
        <f>BZ79</f>
        <v>2477</v>
      </c>
      <c r="BI788" s="224" t="s">
        <v>104</v>
      </c>
      <c r="BJ788" s="120">
        <f t="shared" si="804"/>
        <v>1213</v>
      </c>
      <c r="BK788" s="128">
        <f t="shared" si="788"/>
        <v>743</v>
      </c>
      <c r="BL788" s="128">
        <f t="shared" si="789"/>
        <v>60976840</v>
      </c>
      <c r="BM788" s="129">
        <f>IFERROR(BK788/$BH$788,"-")</f>
        <v>0.29995962858296327</v>
      </c>
      <c r="BN788" s="129">
        <f t="shared" si="805"/>
        <v>0.61253091508656221</v>
      </c>
      <c r="BO788" s="128">
        <f t="shared" si="806"/>
        <v>82068.425302826377</v>
      </c>
      <c r="BP788" s="182"/>
    </row>
    <row r="789" spans="2:68" s="75" customFormat="1">
      <c r="B789" s="546"/>
      <c r="C789" s="547"/>
      <c r="D789" s="539"/>
      <c r="E789" s="225" t="s">
        <v>136</v>
      </c>
      <c r="F789" s="121">
        <v>0</v>
      </c>
      <c r="G789" s="130">
        <v>0</v>
      </c>
      <c r="H789" s="130">
        <v>0</v>
      </c>
      <c r="I789" s="131">
        <f t="shared" ref="I789:I798" si="815">IFERROR(G789/$D$788,"-")</f>
        <v>0</v>
      </c>
      <c r="J789" s="131" t="str">
        <f t="shared" si="790"/>
        <v>-</v>
      </c>
      <c r="K789" s="156" t="str">
        <f t="shared" si="791"/>
        <v>-</v>
      </c>
      <c r="L789" s="539"/>
      <c r="M789" s="225" t="s">
        <v>136</v>
      </c>
      <c r="N789" s="121">
        <v>6</v>
      </c>
      <c r="O789" s="130">
        <v>5</v>
      </c>
      <c r="P789" s="130">
        <v>447340</v>
      </c>
      <c r="Q789" s="131">
        <f t="shared" ref="Q789:Q798" si="816">IFERROR(O789/$L$788,"-")</f>
        <v>0.41666666666666669</v>
      </c>
      <c r="R789" s="131">
        <f t="shared" si="792"/>
        <v>0.83333333333333337</v>
      </c>
      <c r="S789" s="125">
        <f t="shared" si="793"/>
        <v>89468</v>
      </c>
      <c r="T789" s="539"/>
      <c r="U789" s="225" t="s">
        <v>136</v>
      </c>
      <c r="V789" s="121">
        <v>423</v>
      </c>
      <c r="W789" s="130">
        <v>263</v>
      </c>
      <c r="X789" s="130">
        <v>19674290</v>
      </c>
      <c r="Y789" s="131">
        <f t="shared" ref="Y789:Y798" si="817">IFERROR(W789/$T$788,"-")</f>
        <v>0.27830687830687828</v>
      </c>
      <c r="Z789" s="131">
        <f t="shared" si="794"/>
        <v>0.62174940898345155</v>
      </c>
      <c r="AA789" s="130">
        <f t="shared" si="795"/>
        <v>74807.186311787067</v>
      </c>
      <c r="AB789" s="539"/>
      <c r="AC789" s="225" t="s">
        <v>136</v>
      </c>
      <c r="AD789" s="121">
        <v>329</v>
      </c>
      <c r="AE789" s="130">
        <v>228</v>
      </c>
      <c r="AF789" s="130">
        <v>16580110</v>
      </c>
      <c r="AG789" s="131">
        <f t="shared" ref="AG789:AG798" si="818">IFERROR(AE789/$AB$788,"-")</f>
        <v>0.31318681318681318</v>
      </c>
      <c r="AH789" s="131">
        <f t="shared" si="796"/>
        <v>0.69300911854103342</v>
      </c>
      <c r="AI789" s="125">
        <f t="shared" si="797"/>
        <v>72719.780701754382</v>
      </c>
      <c r="AJ789" s="539"/>
      <c r="AK789" s="225" t="s">
        <v>136</v>
      </c>
      <c r="AL789" s="121">
        <v>169</v>
      </c>
      <c r="AM789" s="130">
        <v>94</v>
      </c>
      <c r="AN789" s="130">
        <v>7239680</v>
      </c>
      <c r="AO789" s="131">
        <f t="shared" ref="AO789:AO798" si="819">IFERROR(AM789/$AJ$788,"-")</f>
        <v>0.22488038277511962</v>
      </c>
      <c r="AP789" s="131">
        <f t="shared" si="798"/>
        <v>0.55621301775147924</v>
      </c>
      <c r="AQ789" s="125">
        <f t="shared" si="799"/>
        <v>77017.872340425529</v>
      </c>
      <c r="AR789" s="539"/>
      <c r="AS789" s="225" t="s">
        <v>136</v>
      </c>
      <c r="AT789" s="121">
        <v>81</v>
      </c>
      <c r="AU789" s="130">
        <v>42</v>
      </c>
      <c r="AV789" s="130">
        <v>3779410</v>
      </c>
      <c r="AW789" s="131">
        <f t="shared" ref="AW789:AW798" si="820">IFERROR(AU789/$AR$788,"-")</f>
        <v>0.15730337078651685</v>
      </c>
      <c r="AX789" s="131">
        <f t="shared" si="800"/>
        <v>0.51851851851851849</v>
      </c>
      <c r="AY789" s="130">
        <f t="shared" si="801"/>
        <v>89985.952380952382</v>
      </c>
      <c r="AZ789" s="539"/>
      <c r="BA789" s="225" t="s">
        <v>136</v>
      </c>
      <c r="BB789" s="121">
        <v>22</v>
      </c>
      <c r="BC789" s="130">
        <v>12</v>
      </c>
      <c r="BD789" s="130">
        <v>702470</v>
      </c>
      <c r="BE789" s="131">
        <f t="shared" ref="BE789:BE798" si="821">IFERROR(BC789/$AZ$788,"-")</f>
        <v>0.11428571428571428</v>
      </c>
      <c r="BF789" s="131">
        <f t="shared" si="802"/>
        <v>0.54545454545454541</v>
      </c>
      <c r="BG789" s="156">
        <f t="shared" si="803"/>
        <v>58539.166666666664</v>
      </c>
      <c r="BH789" s="539"/>
      <c r="BI789" s="225" t="s">
        <v>136</v>
      </c>
      <c r="BJ789" s="121">
        <f t="shared" si="804"/>
        <v>1030</v>
      </c>
      <c r="BK789" s="130">
        <f t="shared" si="788"/>
        <v>644</v>
      </c>
      <c r="BL789" s="130">
        <f t="shared" si="789"/>
        <v>48423300</v>
      </c>
      <c r="BM789" s="131">
        <f t="shared" ref="BM789:BM798" si="822">IFERROR(BK789/$BH$788,"-")</f>
        <v>0.25999192571659263</v>
      </c>
      <c r="BN789" s="131">
        <f t="shared" si="805"/>
        <v>0.62524271844660195</v>
      </c>
      <c r="BO789" s="130">
        <f t="shared" si="806"/>
        <v>75191.459627329197</v>
      </c>
      <c r="BP789" s="182"/>
    </row>
    <row r="790" spans="2:68" s="75" customFormat="1">
      <c r="B790" s="546"/>
      <c r="C790" s="547"/>
      <c r="D790" s="539"/>
      <c r="E790" s="226" t="s">
        <v>103</v>
      </c>
      <c r="F790" s="121">
        <v>0</v>
      </c>
      <c r="G790" s="130">
        <v>0</v>
      </c>
      <c r="H790" s="130">
        <v>0</v>
      </c>
      <c r="I790" s="131">
        <f t="shared" si="815"/>
        <v>0</v>
      </c>
      <c r="J790" s="131" t="str">
        <f t="shared" si="790"/>
        <v>-</v>
      </c>
      <c r="K790" s="156" t="str">
        <f t="shared" si="791"/>
        <v>-</v>
      </c>
      <c r="L790" s="539"/>
      <c r="M790" s="226" t="s">
        <v>103</v>
      </c>
      <c r="N790" s="121">
        <v>7</v>
      </c>
      <c r="O790" s="130">
        <v>4</v>
      </c>
      <c r="P790" s="130">
        <v>273010</v>
      </c>
      <c r="Q790" s="131">
        <f t="shared" si="816"/>
        <v>0.33333333333333331</v>
      </c>
      <c r="R790" s="131">
        <f t="shared" si="792"/>
        <v>0.5714285714285714</v>
      </c>
      <c r="S790" s="125">
        <f t="shared" si="793"/>
        <v>68252.5</v>
      </c>
      <c r="T790" s="539"/>
      <c r="U790" s="226" t="s">
        <v>103</v>
      </c>
      <c r="V790" s="121">
        <v>603</v>
      </c>
      <c r="W790" s="130">
        <v>365</v>
      </c>
      <c r="X790" s="130">
        <v>25202140</v>
      </c>
      <c r="Y790" s="131">
        <f t="shared" si="817"/>
        <v>0.38624338624338622</v>
      </c>
      <c r="Z790" s="131">
        <f t="shared" si="794"/>
        <v>0.6053067993366501</v>
      </c>
      <c r="AA790" s="130">
        <f t="shared" si="795"/>
        <v>69046.95890410959</v>
      </c>
      <c r="AB790" s="539"/>
      <c r="AC790" s="226" t="s">
        <v>103</v>
      </c>
      <c r="AD790" s="121">
        <v>491</v>
      </c>
      <c r="AE790" s="130">
        <v>311</v>
      </c>
      <c r="AF790" s="130">
        <v>24826710</v>
      </c>
      <c r="AG790" s="131">
        <f t="shared" si="818"/>
        <v>0.42719780219780218</v>
      </c>
      <c r="AH790" s="131">
        <f t="shared" si="796"/>
        <v>0.63340122199592663</v>
      </c>
      <c r="AI790" s="125">
        <f t="shared" si="797"/>
        <v>79828.649517684884</v>
      </c>
      <c r="AJ790" s="539"/>
      <c r="AK790" s="226" t="s">
        <v>103</v>
      </c>
      <c r="AL790" s="121">
        <v>300</v>
      </c>
      <c r="AM790" s="130">
        <v>161</v>
      </c>
      <c r="AN790" s="130">
        <v>15107790</v>
      </c>
      <c r="AO790" s="131">
        <f t="shared" si="819"/>
        <v>0.38516746411483255</v>
      </c>
      <c r="AP790" s="131">
        <f t="shared" si="798"/>
        <v>0.53666666666666663</v>
      </c>
      <c r="AQ790" s="125">
        <f t="shared" si="799"/>
        <v>93837.204968944105</v>
      </c>
      <c r="AR790" s="539"/>
      <c r="AS790" s="226" t="s">
        <v>103</v>
      </c>
      <c r="AT790" s="121">
        <v>190</v>
      </c>
      <c r="AU790" s="130">
        <v>101</v>
      </c>
      <c r="AV790" s="130">
        <v>10571340</v>
      </c>
      <c r="AW790" s="131">
        <f t="shared" si="820"/>
        <v>0.37827715355805241</v>
      </c>
      <c r="AX790" s="131">
        <f t="shared" si="800"/>
        <v>0.53157894736842104</v>
      </c>
      <c r="AY790" s="130">
        <f t="shared" si="801"/>
        <v>104666.73267326732</v>
      </c>
      <c r="AZ790" s="539"/>
      <c r="BA790" s="226" t="s">
        <v>103</v>
      </c>
      <c r="BB790" s="121">
        <v>58</v>
      </c>
      <c r="BC790" s="130">
        <v>29</v>
      </c>
      <c r="BD790" s="130">
        <v>3142640</v>
      </c>
      <c r="BE790" s="131">
        <f t="shared" si="821"/>
        <v>0.27619047619047621</v>
      </c>
      <c r="BF790" s="131">
        <f t="shared" si="802"/>
        <v>0.5</v>
      </c>
      <c r="BG790" s="156">
        <f t="shared" si="803"/>
        <v>108366.89655172414</v>
      </c>
      <c r="BH790" s="539"/>
      <c r="BI790" s="226" t="s">
        <v>103</v>
      </c>
      <c r="BJ790" s="121">
        <f t="shared" si="804"/>
        <v>1649</v>
      </c>
      <c r="BK790" s="130">
        <f t="shared" si="788"/>
        <v>971</v>
      </c>
      <c r="BL790" s="130">
        <f t="shared" si="789"/>
        <v>79123630</v>
      </c>
      <c r="BM790" s="131">
        <f>IFERROR(BK790/$BH$788,"-")</f>
        <v>0.39200645942672585</v>
      </c>
      <c r="BN790" s="131">
        <f>IFERROR(BK790/BJ790,"-")</f>
        <v>0.58884172225591269</v>
      </c>
      <c r="BO790" s="130">
        <f>IFERROR(BL790/BK790,"-")</f>
        <v>81486.745623069</v>
      </c>
      <c r="BP790" s="182"/>
    </row>
    <row r="791" spans="2:68" s="75" customFormat="1">
      <c r="B791" s="546"/>
      <c r="C791" s="547"/>
      <c r="D791" s="539"/>
      <c r="E791" s="226" t="s">
        <v>106</v>
      </c>
      <c r="F791" s="121">
        <v>0</v>
      </c>
      <c r="G791" s="130">
        <v>0</v>
      </c>
      <c r="H791" s="130">
        <v>0</v>
      </c>
      <c r="I791" s="131">
        <f t="shared" si="815"/>
        <v>0</v>
      </c>
      <c r="J791" s="131" t="str">
        <f t="shared" si="790"/>
        <v>-</v>
      </c>
      <c r="K791" s="156" t="str">
        <f t="shared" si="791"/>
        <v>-</v>
      </c>
      <c r="L791" s="539"/>
      <c r="M791" s="226" t="s">
        <v>106</v>
      </c>
      <c r="N791" s="121">
        <v>4</v>
      </c>
      <c r="O791" s="130">
        <v>3</v>
      </c>
      <c r="P791" s="130">
        <v>406390</v>
      </c>
      <c r="Q791" s="131">
        <f t="shared" si="816"/>
        <v>0.25</v>
      </c>
      <c r="R791" s="131">
        <f t="shared" si="792"/>
        <v>0.75</v>
      </c>
      <c r="S791" s="125">
        <f t="shared" si="793"/>
        <v>135463.33333333334</v>
      </c>
      <c r="T791" s="539"/>
      <c r="U791" s="226" t="s">
        <v>106</v>
      </c>
      <c r="V791" s="121">
        <v>178</v>
      </c>
      <c r="W791" s="130">
        <v>101</v>
      </c>
      <c r="X791" s="130">
        <v>6319880</v>
      </c>
      <c r="Y791" s="131">
        <f t="shared" si="817"/>
        <v>0.10687830687830688</v>
      </c>
      <c r="Z791" s="131">
        <f t="shared" si="794"/>
        <v>0.56741573033707871</v>
      </c>
      <c r="AA791" s="130">
        <f t="shared" si="795"/>
        <v>62573.069306930694</v>
      </c>
      <c r="AB791" s="539"/>
      <c r="AC791" s="226" t="s">
        <v>106</v>
      </c>
      <c r="AD791" s="121">
        <v>167</v>
      </c>
      <c r="AE791" s="130">
        <v>112</v>
      </c>
      <c r="AF791" s="130">
        <v>8560230</v>
      </c>
      <c r="AG791" s="131">
        <f t="shared" si="818"/>
        <v>0.15384615384615385</v>
      </c>
      <c r="AH791" s="131">
        <f t="shared" si="796"/>
        <v>0.6706586826347305</v>
      </c>
      <c r="AI791" s="125">
        <f t="shared" si="797"/>
        <v>76430.625</v>
      </c>
      <c r="AJ791" s="539"/>
      <c r="AK791" s="226" t="s">
        <v>106</v>
      </c>
      <c r="AL791" s="121">
        <v>115</v>
      </c>
      <c r="AM791" s="130">
        <v>75</v>
      </c>
      <c r="AN791" s="130">
        <v>7266280</v>
      </c>
      <c r="AO791" s="131">
        <f t="shared" si="819"/>
        <v>0.17942583732057416</v>
      </c>
      <c r="AP791" s="131">
        <f t="shared" si="798"/>
        <v>0.65217391304347827</v>
      </c>
      <c r="AQ791" s="125">
        <f t="shared" si="799"/>
        <v>96883.733333333337</v>
      </c>
      <c r="AR791" s="539"/>
      <c r="AS791" s="226" t="s">
        <v>106</v>
      </c>
      <c r="AT791" s="121">
        <v>81</v>
      </c>
      <c r="AU791" s="130">
        <v>42</v>
      </c>
      <c r="AV791" s="130">
        <v>4735680</v>
      </c>
      <c r="AW791" s="131">
        <f t="shared" si="820"/>
        <v>0.15730337078651685</v>
      </c>
      <c r="AX791" s="131">
        <f t="shared" si="800"/>
        <v>0.51851851851851849</v>
      </c>
      <c r="AY791" s="130">
        <f t="shared" si="801"/>
        <v>112754.28571428571</v>
      </c>
      <c r="AZ791" s="539"/>
      <c r="BA791" s="226" t="s">
        <v>106</v>
      </c>
      <c r="BB791" s="121">
        <v>26</v>
      </c>
      <c r="BC791" s="130">
        <v>12</v>
      </c>
      <c r="BD791" s="130">
        <v>957400</v>
      </c>
      <c r="BE791" s="131">
        <f t="shared" si="821"/>
        <v>0.11428571428571428</v>
      </c>
      <c r="BF791" s="131">
        <f t="shared" si="802"/>
        <v>0.46153846153846156</v>
      </c>
      <c r="BG791" s="156">
        <f t="shared" si="803"/>
        <v>79783.333333333328</v>
      </c>
      <c r="BH791" s="539"/>
      <c r="BI791" s="226" t="s">
        <v>106</v>
      </c>
      <c r="BJ791" s="121">
        <f t="shared" si="804"/>
        <v>571</v>
      </c>
      <c r="BK791" s="130">
        <f t="shared" si="788"/>
        <v>345</v>
      </c>
      <c r="BL791" s="130">
        <f t="shared" si="789"/>
        <v>28245860</v>
      </c>
      <c r="BM791" s="131">
        <f t="shared" si="822"/>
        <v>0.13928138877674606</v>
      </c>
      <c r="BN791" s="131">
        <f t="shared" si="805"/>
        <v>0.60420315236427324</v>
      </c>
      <c r="BO791" s="130">
        <f t="shared" si="806"/>
        <v>81872.057971014496</v>
      </c>
      <c r="BP791" s="182"/>
    </row>
    <row r="792" spans="2:68" s="75" customFormat="1">
      <c r="B792" s="546"/>
      <c r="C792" s="547"/>
      <c r="D792" s="539"/>
      <c r="E792" s="226" t="s">
        <v>119</v>
      </c>
      <c r="F792" s="121">
        <v>1</v>
      </c>
      <c r="G792" s="130">
        <v>1</v>
      </c>
      <c r="H792" s="130">
        <v>149840</v>
      </c>
      <c r="I792" s="131">
        <f t="shared" si="815"/>
        <v>0.5</v>
      </c>
      <c r="J792" s="131">
        <f t="shared" si="790"/>
        <v>1</v>
      </c>
      <c r="K792" s="156">
        <f t="shared" si="791"/>
        <v>149840</v>
      </c>
      <c r="L792" s="539"/>
      <c r="M792" s="226" t="s">
        <v>119</v>
      </c>
      <c r="N792" s="121">
        <v>4</v>
      </c>
      <c r="O792" s="130">
        <v>3</v>
      </c>
      <c r="P792" s="130">
        <v>57160</v>
      </c>
      <c r="Q792" s="131">
        <f t="shared" si="816"/>
        <v>0.25</v>
      </c>
      <c r="R792" s="131">
        <f t="shared" si="792"/>
        <v>0.75</v>
      </c>
      <c r="S792" s="125">
        <f t="shared" si="793"/>
        <v>19053.333333333332</v>
      </c>
      <c r="T792" s="539"/>
      <c r="U792" s="226" t="s">
        <v>119</v>
      </c>
      <c r="V792" s="121">
        <v>177</v>
      </c>
      <c r="W792" s="130">
        <v>106</v>
      </c>
      <c r="X792" s="130">
        <v>7968830</v>
      </c>
      <c r="Y792" s="131">
        <f t="shared" si="817"/>
        <v>0.11216931216931217</v>
      </c>
      <c r="Z792" s="131">
        <f t="shared" si="794"/>
        <v>0.59887005649717517</v>
      </c>
      <c r="AA792" s="130">
        <f t="shared" si="795"/>
        <v>75177.641509433961</v>
      </c>
      <c r="AB792" s="539"/>
      <c r="AC792" s="226" t="s">
        <v>119</v>
      </c>
      <c r="AD792" s="121">
        <v>200</v>
      </c>
      <c r="AE792" s="130">
        <v>130</v>
      </c>
      <c r="AF792" s="130">
        <v>10398030</v>
      </c>
      <c r="AG792" s="131">
        <f t="shared" si="818"/>
        <v>0.17857142857142858</v>
      </c>
      <c r="AH792" s="131">
        <f t="shared" si="796"/>
        <v>0.65</v>
      </c>
      <c r="AI792" s="125">
        <f t="shared" si="797"/>
        <v>79984.846153846156</v>
      </c>
      <c r="AJ792" s="539"/>
      <c r="AK792" s="226" t="s">
        <v>119</v>
      </c>
      <c r="AL792" s="121">
        <v>103</v>
      </c>
      <c r="AM792" s="130">
        <v>58</v>
      </c>
      <c r="AN792" s="130">
        <v>4698550</v>
      </c>
      <c r="AO792" s="131">
        <f t="shared" si="819"/>
        <v>0.13875598086124402</v>
      </c>
      <c r="AP792" s="131">
        <f t="shared" si="798"/>
        <v>0.56310679611650483</v>
      </c>
      <c r="AQ792" s="125">
        <f t="shared" si="799"/>
        <v>81009.482758620696</v>
      </c>
      <c r="AR792" s="539"/>
      <c r="AS792" s="226" t="s">
        <v>119</v>
      </c>
      <c r="AT792" s="121">
        <v>72</v>
      </c>
      <c r="AU792" s="130">
        <v>37</v>
      </c>
      <c r="AV792" s="130">
        <v>5519660</v>
      </c>
      <c r="AW792" s="131">
        <f t="shared" si="820"/>
        <v>0.13857677902621723</v>
      </c>
      <c r="AX792" s="131">
        <f t="shared" si="800"/>
        <v>0.51388888888888884</v>
      </c>
      <c r="AY792" s="130">
        <f t="shared" si="801"/>
        <v>149180</v>
      </c>
      <c r="AZ792" s="539"/>
      <c r="BA792" s="226" t="s">
        <v>119</v>
      </c>
      <c r="BB792" s="121">
        <v>28</v>
      </c>
      <c r="BC792" s="130">
        <v>17</v>
      </c>
      <c r="BD792" s="130">
        <v>1501750</v>
      </c>
      <c r="BE792" s="131">
        <f t="shared" si="821"/>
        <v>0.16190476190476191</v>
      </c>
      <c r="BF792" s="131">
        <f t="shared" si="802"/>
        <v>0.6071428571428571</v>
      </c>
      <c r="BG792" s="156">
        <f t="shared" si="803"/>
        <v>88338.23529411765</v>
      </c>
      <c r="BH792" s="539"/>
      <c r="BI792" s="226" t="s">
        <v>119</v>
      </c>
      <c r="BJ792" s="121">
        <f t="shared" si="804"/>
        <v>585</v>
      </c>
      <c r="BK792" s="130">
        <f t="shared" si="788"/>
        <v>352</v>
      </c>
      <c r="BL792" s="130">
        <f t="shared" si="789"/>
        <v>30293820</v>
      </c>
      <c r="BM792" s="131">
        <f t="shared" si="822"/>
        <v>0.14210738796931771</v>
      </c>
      <c r="BN792" s="131">
        <f t="shared" si="805"/>
        <v>0.60170940170940168</v>
      </c>
      <c r="BO792" s="130">
        <f t="shared" si="806"/>
        <v>86061.988636363632</v>
      </c>
      <c r="BP792" s="182"/>
    </row>
    <row r="793" spans="2:68" s="75" customFormat="1">
      <c r="B793" s="546"/>
      <c r="C793" s="547"/>
      <c r="D793" s="539"/>
      <c r="E793" s="226" t="s">
        <v>120</v>
      </c>
      <c r="F793" s="121">
        <v>0</v>
      </c>
      <c r="G793" s="130">
        <v>0</v>
      </c>
      <c r="H793" s="130">
        <v>0</v>
      </c>
      <c r="I793" s="131">
        <f t="shared" si="815"/>
        <v>0</v>
      </c>
      <c r="J793" s="131" t="str">
        <f t="shared" si="790"/>
        <v>-</v>
      </c>
      <c r="K793" s="156" t="str">
        <f t="shared" si="791"/>
        <v>-</v>
      </c>
      <c r="L793" s="539"/>
      <c r="M793" s="226" t="s">
        <v>120</v>
      </c>
      <c r="N793" s="121">
        <v>1</v>
      </c>
      <c r="O793" s="130">
        <v>1</v>
      </c>
      <c r="P793" s="130">
        <v>189930</v>
      </c>
      <c r="Q793" s="131">
        <f t="shared" si="816"/>
        <v>8.3333333333333329E-2</v>
      </c>
      <c r="R793" s="131">
        <f t="shared" si="792"/>
        <v>1</v>
      </c>
      <c r="S793" s="125">
        <f t="shared" si="793"/>
        <v>189930</v>
      </c>
      <c r="T793" s="539"/>
      <c r="U793" s="226" t="s">
        <v>120</v>
      </c>
      <c r="V793" s="121">
        <v>55</v>
      </c>
      <c r="W793" s="130">
        <v>38</v>
      </c>
      <c r="X793" s="130">
        <v>2550870</v>
      </c>
      <c r="Y793" s="131">
        <f t="shared" si="817"/>
        <v>4.0211640211640212E-2</v>
      </c>
      <c r="Z793" s="131">
        <f t="shared" si="794"/>
        <v>0.69090909090909092</v>
      </c>
      <c r="AA793" s="130">
        <f t="shared" si="795"/>
        <v>67128.15789473684</v>
      </c>
      <c r="AB793" s="539"/>
      <c r="AC793" s="226" t="s">
        <v>120</v>
      </c>
      <c r="AD793" s="121">
        <v>70</v>
      </c>
      <c r="AE793" s="130">
        <v>53</v>
      </c>
      <c r="AF793" s="130">
        <v>4173400</v>
      </c>
      <c r="AG793" s="131">
        <f t="shared" si="818"/>
        <v>7.2802197802197807E-2</v>
      </c>
      <c r="AH793" s="131">
        <f t="shared" si="796"/>
        <v>0.75714285714285712</v>
      </c>
      <c r="AI793" s="125">
        <f t="shared" si="797"/>
        <v>78743.39622641509</v>
      </c>
      <c r="AJ793" s="539"/>
      <c r="AK793" s="226" t="s">
        <v>120</v>
      </c>
      <c r="AL793" s="121">
        <v>42</v>
      </c>
      <c r="AM793" s="130">
        <v>27</v>
      </c>
      <c r="AN793" s="130">
        <v>2722800</v>
      </c>
      <c r="AO793" s="131">
        <f t="shared" si="819"/>
        <v>6.4593301435406703E-2</v>
      </c>
      <c r="AP793" s="131">
        <f t="shared" si="798"/>
        <v>0.6428571428571429</v>
      </c>
      <c r="AQ793" s="125">
        <f t="shared" si="799"/>
        <v>100844.44444444444</v>
      </c>
      <c r="AR793" s="539"/>
      <c r="AS793" s="226" t="s">
        <v>120</v>
      </c>
      <c r="AT793" s="121">
        <v>16</v>
      </c>
      <c r="AU793" s="130">
        <v>10</v>
      </c>
      <c r="AV793" s="130">
        <v>667700</v>
      </c>
      <c r="AW793" s="131">
        <f t="shared" si="820"/>
        <v>3.7453183520599252E-2</v>
      </c>
      <c r="AX793" s="131">
        <f t="shared" si="800"/>
        <v>0.625</v>
      </c>
      <c r="AY793" s="130">
        <f t="shared" si="801"/>
        <v>66770</v>
      </c>
      <c r="AZ793" s="539"/>
      <c r="BA793" s="226" t="s">
        <v>120</v>
      </c>
      <c r="BB793" s="121">
        <v>5</v>
      </c>
      <c r="BC793" s="130">
        <v>2</v>
      </c>
      <c r="BD793" s="130">
        <v>266670</v>
      </c>
      <c r="BE793" s="131">
        <f t="shared" si="821"/>
        <v>1.9047619047619049E-2</v>
      </c>
      <c r="BF793" s="131">
        <f t="shared" si="802"/>
        <v>0.4</v>
      </c>
      <c r="BG793" s="156">
        <f t="shared" si="803"/>
        <v>133335</v>
      </c>
      <c r="BH793" s="539"/>
      <c r="BI793" s="226" t="s">
        <v>120</v>
      </c>
      <c r="BJ793" s="121">
        <f t="shared" si="804"/>
        <v>189</v>
      </c>
      <c r="BK793" s="130">
        <f t="shared" si="788"/>
        <v>131</v>
      </c>
      <c r="BL793" s="130">
        <f t="shared" si="789"/>
        <v>10571370</v>
      </c>
      <c r="BM793" s="131">
        <f t="shared" si="822"/>
        <v>5.2886556318126769E-2</v>
      </c>
      <c r="BN793" s="131">
        <f t="shared" si="805"/>
        <v>0.69312169312169314</v>
      </c>
      <c r="BO793" s="130">
        <f t="shared" si="806"/>
        <v>80697.48091603053</v>
      </c>
      <c r="BP793" s="182"/>
    </row>
    <row r="794" spans="2:68" s="75" customFormat="1">
      <c r="B794" s="546"/>
      <c r="C794" s="547"/>
      <c r="D794" s="539"/>
      <c r="E794" s="226" t="s">
        <v>121</v>
      </c>
      <c r="F794" s="121">
        <v>0</v>
      </c>
      <c r="G794" s="130">
        <v>0</v>
      </c>
      <c r="H794" s="130">
        <v>0</v>
      </c>
      <c r="I794" s="131">
        <f t="shared" si="815"/>
        <v>0</v>
      </c>
      <c r="J794" s="131" t="str">
        <f t="shared" si="790"/>
        <v>-</v>
      </c>
      <c r="K794" s="156" t="str">
        <f t="shared" si="791"/>
        <v>-</v>
      </c>
      <c r="L794" s="539"/>
      <c r="M794" s="226" t="s">
        <v>121</v>
      </c>
      <c r="N794" s="121">
        <v>1</v>
      </c>
      <c r="O794" s="130">
        <v>1</v>
      </c>
      <c r="P794" s="130">
        <v>153150</v>
      </c>
      <c r="Q794" s="131">
        <f t="shared" si="816"/>
        <v>8.3333333333333329E-2</v>
      </c>
      <c r="R794" s="131">
        <f t="shared" si="792"/>
        <v>1</v>
      </c>
      <c r="S794" s="125">
        <f t="shared" si="793"/>
        <v>153150</v>
      </c>
      <c r="T794" s="539"/>
      <c r="U794" s="226" t="s">
        <v>121</v>
      </c>
      <c r="V794" s="121">
        <v>53</v>
      </c>
      <c r="W794" s="130">
        <v>27</v>
      </c>
      <c r="X794" s="130">
        <v>1611340</v>
      </c>
      <c r="Y794" s="131">
        <f t="shared" si="817"/>
        <v>2.8571428571428571E-2</v>
      </c>
      <c r="Z794" s="131">
        <f t="shared" si="794"/>
        <v>0.50943396226415094</v>
      </c>
      <c r="AA794" s="130">
        <f t="shared" si="795"/>
        <v>59679.259259259263</v>
      </c>
      <c r="AB794" s="539"/>
      <c r="AC794" s="226" t="s">
        <v>121</v>
      </c>
      <c r="AD794" s="121">
        <v>57</v>
      </c>
      <c r="AE794" s="130">
        <v>37</v>
      </c>
      <c r="AF794" s="130">
        <v>2906530</v>
      </c>
      <c r="AG794" s="131">
        <f t="shared" si="818"/>
        <v>5.0824175824175824E-2</v>
      </c>
      <c r="AH794" s="131">
        <f t="shared" si="796"/>
        <v>0.64912280701754388</v>
      </c>
      <c r="AI794" s="125">
        <f t="shared" si="797"/>
        <v>78554.864864864867</v>
      </c>
      <c r="AJ794" s="539"/>
      <c r="AK794" s="226" t="s">
        <v>121</v>
      </c>
      <c r="AL794" s="121">
        <v>45</v>
      </c>
      <c r="AM794" s="130">
        <v>27</v>
      </c>
      <c r="AN794" s="130">
        <v>2509980</v>
      </c>
      <c r="AO794" s="131">
        <f t="shared" si="819"/>
        <v>6.4593301435406703E-2</v>
      </c>
      <c r="AP794" s="131">
        <f t="shared" si="798"/>
        <v>0.6</v>
      </c>
      <c r="AQ794" s="125">
        <f t="shared" si="799"/>
        <v>92962.222222222219</v>
      </c>
      <c r="AR794" s="539"/>
      <c r="AS794" s="226" t="s">
        <v>121</v>
      </c>
      <c r="AT794" s="121">
        <v>33</v>
      </c>
      <c r="AU794" s="130">
        <v>19</v>
      </c>
      <c r="AV794" s="130">
        <v>1492400</v>
      </c>
      <c r="AW794" s="131">
        <f t="shared" si="820"/>
        <v>7.116104868913857E-2</v>
      </c>
      <c r="AX794" s="131">
        <f t="shared" si="800"/>
        <v>0.5757575757575758</v>
      </c>
      <c r="AY794" s="130">
        <f t="shared" si="801"/>
        <v>78547.368421052626</v>
      </c>
      <c r="AZ794" s="539"/>
      <c r="BA794" s="226" t="s">
        <v>121</v>
      </c>
      <c r="BB794" s="121">
        <v>13</v>
      </c>
      <c r="BC794" s="130">
        <v>5</v>
      </c>
      <c r="BD794" s="130">
        <v>381440</v>
      </c>
      <c r="BE794" s="131">
        <f t="shared" si="821"/>
        <v>4.7619047619047616E-2</v>
      </c>
      <c r="BF794" s="131">
        <f t="shared" si="802"/>
        <v>0.38461538461538464</v>
      </c>
      <c r="BG794" s="156">
        <f t="shared" si="803"/>
        <v>76288</v>
      </c>
      <c r="BH794" s="539"/>
      <c r="BI794" s="226" t="s">
        <v>121</v>
      </c>
      <c r="BJ794" s="121">
        <f t="shared" si="804"/>
        <v>202</v>
      </c>
      <c r="BK794" s="130">
        <f t="shared" si="788"/>
        <v>116</v>
      </c>
      <c r="BL794" s="130">
        <f t="shared" si="789"/>
        <v>9054840</v>
      </c>
      <c r="BM794" s="131">
        <f t="shared" si="822"/>
        <v>4.6830843762616065E-2</v>
      </c>
      <c r="BN794" s="131">
        <f t="shared" si="805"/>
        <v>0.57425742574257421</v>
      </c>
      <c r="BO794" s="130">
        <f t="shared" si="806"/>
        <v>78058.965517241377</v>
      </c>
      <c r="BP794" s="182"/>
    </row>
    <row r="795" spans="2:68" s="75" customFormat="1">
      <c r="B795" s="546"/>
      <c r="C795" s="547"/>
      <c r="D795" s="539"/>
      <c r="E795" s="226" t="s">
        <v>122</v>
      </c>
      <c r="F795" s="121">
        <v>0</v>
      </c>
      <c r="G795" s="130">
        <v>0</v>
      </c>
      <c r="H795" s="130">
        <v>0</v>
      </c>
      <c r="I795" s="131">
        <f t="shared" si="815"/>
        <v>0</v>
      </c>
      <c r="J795" s="131" t="str">
        <f t="shared" si="790"/>
        <v>-</v>
      </c>
      <c r="K795" s="156" t="str">
        <f t="shared" si="791"/>
        <v>-</v>
      </c>
      <c r="L795" s="539"/>
      <c r="M795" s="226" t="s">
        <v>122</v>
      </c>
      <c r="N795" s="121">
        <v>1</v>
      </c>
      <c r="O795" s="130">
        <v>1</v>
      </c>
      <c r="P795" s="130">
        <v>189930</v>
      </c>
      <c r="Q795" s="131">
        <f t="shared" si="816"/>
        <v>8.3333333333333329E-2</v>
      </c>
      <c r="R795" s="131">
        <f t="shared" si="792"/>
        <v>1</v>
      </c>
      <c r="S795" s="125">
        <f t="shared" si="793"/>
        <v>189930</v>
      </c>
      <c r="T795" s="539"/>
      <c r="U795" s="226" t="s">
        <v>122</v>
      </c>
      <c r="V795" s="121">
        <v>41</v>
      </c>
      <c r="W795" s="130">
        <v>23</v>
      </c>
      <c r="X795" s="130">
        <v>2163190</v>
      </c>
      <c r="Y795" s="131">
        <f t="shared" si="817"/>
        <v>2.433862433862434E-2</v>
      </c>
      <c r="Z795" s="131">
        <f t="shared" si="794"/>
        <v>0.56097560975609762</v>
      </c>
      <c r="AA795" s="130">
        <f t="shared" si="795"/>
        <v>94051.739130434784</v>
      </c>
      <c r="AB795" s="539"/>
      <c r="AC795" s="226" t="s">
        <v>122</v>
      </c>
      <c r="AD795" s="121">
        <v>45</v>
      </c>
      <c r="AE795" s="130">
        <v>31</v>
      </c>
      <c r="AF795" s="130">
        <v>2534080</v>
      </c>
      <c r="AG795" s="131">
        <f t="shared" si="818"/>
        <v>4.2582417582417584E-2</v>
      </c>
      <c r="AH795" s="131">
        <f t="shared" si="796"/>
        <v>0.68888888888888888</v>
      </c>
      <c r="AI795" s="125">
        <f t="shared" si="797"/>
        <v>81744.516129032258</v>
      </c>
      <c r="AJ795" s="539"/>
      <c r="AK795" s="226" t="s">
        <v>122</v>
      </c>
      <c r="AL795" s="121">
        <v>26</v>
      </c>
      <c r="AM795" s="130">
        <v>17</v>
      </c>
      <c r="AN795" s="130">
        <v>2196040</v>
      </c>
      <c r="AO795" s="131">
        <f t="shared" si="819"/>
        <v>4.0669856459330141E-2</v>
      </c>
      <c r="AP795" s="131">
        <f t="shared" si="798"/>
        <v>0.65384615384615385</v>
      </c>
      <c r="AQ795" s="125">
        <f t="shared" si="799"/>
        <v>129178.82352941176</v>
      </c>
      <c r="AR795" s="539"/>
      <c r="AS795" s="226" t="s">
        <v>122</v>
      </c>
      <c r="AT795" s="121">
        <v>16</v>
      </c>
      <c r="AU795" s="130">
        <v>8</v>
      </c>
      <c r="AV795" s="130">
        <v>640610</v>
      </c>
      <c r="AW795" s="131">
        <f t="shared" si="820"/>
        <v>2.9962546816479401E-2</v>
      </c>
      <c r="AX795" s="131">
        <f t="shared" si="800"/>
        <v>0.5</v>
      </c>
      <c r="AY795" s="130">
        <f t="shared" si="801"/>
        <v>80076.25</v>
      </c>
      <c r="AZ795" s="539"/>
      <c r="BA795" s="226" t="s">
        <v>122</v>
      </c>
      <c r="BB795" s="121">
        <v>6</v>
      </c>
      <c r="BC795" s="130">
        <v>4</v>
      </c>
      <c r="BD795" s="130">
        <v>483490</v>
      </c>
      <c r="BE795" s="131">
        <f t="shared" si="821"/>
        <v>3.8095238095238099E-2</v>
      </c>
      <c r="BF795" s="131">
        <f t="shared" si="802"/>
        <v>0.66666666666666663</v>
      </c>
      <c r="BG795" s="156">
        <f t="shared" si="803"/>
        <v>120872.5</v>
      </c>
      <c r="BH795" s="539"/>
      <c r="BI795" s="226" t="s">
        <v>122</v>
      </c>
      <c r="BJ795" s="121">
        <f t="shared" si="804"/>
        <v>135</v>
      </c>
      <c r="BK795" s="130">
        <f t="shared" si="788"/>
        <v>84</v>
      </c>
      <c r="BL795" s="130">
        <f t="shared" si="789"/>
        <v>8207340</v>
      </c>
      <c r="BM795" s="131">
        <f t="shared" si="822"/>
        <v>3.391199031085991E-2</v>
      </c>
      <c r="BN795" s="131">
        <f t="shared" si="805"/>
        <v>0.62222222222222223</v>
      </c>
      <c r="BO795" s="130">
        <f t="shared" si="806"/>
        <v>97706.428571428565</v>
      </c>
      <c r="BP795" s="182"/>
    </row>
    <row r="796" spans="2:68" s="75" customFormat="1">
      <c r="B796" s="546"/>
      <c r="C796" s="547"/>
      <c r="D796" s="539"/>
      <c r="E796" s="226" t="s">
        <v>123</v>
      </c>
      <c r="F796" s="121">
        <v>1</v>
      </c>
      <c r="G796" s="130">
        <v>1</v>
      </c>
      <c r="H796" s="130">
        <v>55700</v>
      </c>
      <c r="I796" s="131">
        <f t="shared" si="815"/>
        <v>0.5</v>
      </c>
      <c r="J796" s="131">
        <f t="shared" si="790"/>
        <v>1</v>
      </c>
      <c r="K796" s="156">
        <f t="shared" si="791"/>
        <v>55700</v>
      </c>
      <c r="L796" s="539"/>
      <c r="M796" s="226" t="s">
        <v>123</v>
      </c>
      <c r="N796" s="121">
        <v>3</v>
      </c>
      <c r="O796" s="130">
        <v>3</v>
      </c>
      <c r="P796" s="130">
        <v>72760</v>
      </c>
      <c r="Q796" s="131">
        <f t="shared" si="816"/>
        <v>0.25</v>
      </c>
      <c r="R796" s="131">
        <f t="shared" si="792"/>
        <v>1</v>
      </c>
      <c r="S796" s="125">
        <f t="shared" si="793"/>
        <v>24253.333333333332</v>
      </c>
      <c r="T796" s="539"/>
      <c r="U796" s="226" t="s">
        <v>123</v>
      </c>
      <c r="V796" s="121">
        <v>394</v>
      </c>
      <c r="W796" s="130">
        <v>255</v>
      </c>
      <c r="X796" s="130">
        <v>18646980</v>
      </c>
      <c r="Y796" s="131">
        <f t="shared" si="817"/>
        <v>0.26984126984126983</v>
      </c>
      <c r="Z796" s="131">
        <f t="shared" si="794"/>
        <v>0.64720812182741116</v>
      </c>
      <c r="AA796" s="130">
        <f t="shared" si="795"/>
        <v>73125.411764705888</v>
      </c>
      <c r="AB796" s="539"/>
      <c r="AC796" s="226" t="s">
        <v>123</v>
      </c>
      <c r="AD796" s="121">
        <v>356</v>
      </c>
      <c r="AE796" s="130">
        <v>240</v>
      </c>
      <c r="AF796" s="130">
        <v>17792860</v>
      </c>
      <c r="AG796" s="131">
        <f t="shared" si="818"/>
        <v>0.32967032967032966</v>
      </c>
      <c r="AH796" s="131">
        <f t="shared" si="796"/>
        <v>0.6741573033707865</v>
      </c>
      <c r="AI796" s="125">
        <f t="shared" si="797"/>
        <v>74136.916666666672</v>
      </c>
      <c r="AJ796" s="539"/>
      <c r="AK796" s="226" t="s">
        <v>123</v>
      </c>
      <c r="AL796" s="121">
        <v>180</v>
      </c>
      <c r="AM796" s="130">
        <v>112</v>
      </c>
      <c r="AN796" s="130">
        <v>9061770</v>
      </c>
      <c r="AO796" s="131">
        <f t="shared" si="819"/>
        <v>0.26794258373205743</v>
      </c>
      <c r="AP796" s="131">
        <f t="shared" si="798"/>
        <v>0.62222222222222223</v>
      </c>
      <c r="AQ796" s="125">
        <f t="shared" si="799"/>
        <v>80908.66071428571</v>
      </c>
      <c r="AR796" s="539"/>
      <c r="AS796" s="226" t="s">
        <v>123</v>
      </c>
      <c r="AT796" s="121">
        <v>94</v>
      </c>
      <c r="AU796" s="130">
        <v>47</v>
      </c>
      <c r="AV796" s="130">
        <v>6353120</v>
      </c>
      <c r="AW796" s="131">
        <f t="shared" si="820"/>
        <v>0.17602996254681649</v>
      </c>
      <c r="AX796" s="131">
        <f t="shared" si="800"/>
        <v>0.5</v>
      </c>
      <c r="AY796" s="130">
        <f t="shared" si="801"/>
        <v>135172.7659574468</v>
      </c>
      <c r="AZ796" s="539"/>
      <c r="BA796" s="226" t="s">
        <v>123</v>
      </c>
      <c r="BB796" s="121">
        <v>22</v>
      </c>
      <c r="BC796" s="130">
        <v>13</v>
      </c>
      <c r="BD796" s="130">
        <v>1047080</v>
      </c>
      <c r="BE796" s="131">
        <f t="shared" si="821"/>
        <v>0.12380952380952381</v>
      </c>
      <c r="BF796" s="131">
        <f t="shared" si="802"/>
        <v>0.59090909090909094</v>
      </c>
      <c r="BG796" s="156">
        <f t="shared" si="803"/>
        <v>80544.61538461539</v>
      </c>
      <c r="BH796" s="539"/>
      <c r="BI796" s="226" t="s">
        <v>123</v>
      </c>
      <c r="BJ796" s="121">
        <f t="shared" si="804"/>
        <v>1050</v>
      </c>
      <c r="BK796" s="130">
        <f t="shared" si="788"/>
        <v>671</v>
      </c>
      <c r="BL796" s="130">
        <f t="shared" si="789"/>
        <v>53030270</v>
      </c>
      <c r="BM796" s="131">
        <f t="shared" si="822"/>
        <v>0.2708922083165119</v>
      </c>
      <c r="BN796" s="131">
        <f t="shared" si="805"/>
        <v>0.63904761904761909</v>
      </c>
      <c r="BO796" s="130">
        <f t="shared" si="806"/>
        <v>79031.698956780921</v>
      </c>
      <c r="BP796" s="182"/>
    </row>
    <row r="797" spans="2:68" s="75" customFormat="1">
      <c r="B797" s="546"/>
      <c r="C797" s="547"/>
      <c r="D797" s="539"/>
      <c r="E797" s="226" t="s">
        <v>124</v>
      </c>
      <c r="F797" s="121">
        <v>0</v>
      </c>
      <c r="G797" s="130">
        <v>0</v>
      </c>
      <c r="H797" s="130">
        <v>0</v>
      </c>
      <c r="I797" s="131">
        <f t="shared" si="815"/>
        <v>0</v>
      </c>
      <c r="J797" s="131" t="str">
        <f t="shared" si="790"/>
        <v>-</v>
      </c>
      <c r="K797" s="156" t="str">
        <f t="shared" si="791"/>
        <v>-</v>
      </c>
      <c r="L797" s="539"/>
      <c r="M797" s="226" t="s">
        <v>124</v>
      </c>
      <c r="N797" s="121">
        <v>1</v>
      </c>
      <c r="O797" s="130">
        <v>1</v>
      </c>
      <c r="P797" s="130">
        <v>32810</v>
      </c>
      <c r="Q797" s="131">
        <f t="shared" si="816"/>
        <v>8.3333333333333329E-2</v>
      </c>
      <c r="R797" s="131">
        <f t="shared" si="792"/>
        <v>1</v>
      </c>
      <c r="S797" s="125">
        <f t="shared" si="793"/>
        <v>32810</v>
      </c>
      <c r="T797" s="539"/>
      <c r="U797" s="226" t="s">
        <v>124</v>
      </c>
      <c r="V797" s="121">
        <v>67</v>
      </c>
      <c r="W797" s="130">
        <v>46</v>
      </c>
      <c r="X797" s="130">
        <v>3437590</v>
      </c>
      <c r="Y797" s="131">
        <f t="shared" si="817"/>
        <v>4.867724867724868E-2</v>
      </c>
      <c r="Z797" s="131">
        <f t="shared" si="794"/>
        <v>0.68656716417910446</v>
      </c>
      <c r="AA797" s="130">
        <f t="shared" si="795"/>
        <v>74730.217391304352</v>
      </c>
      <c r="AB797" s="539"/>
      <c r="AC797" s="226" t="s">
        <v>124</v>
      </c>
      <c r="AD797" s="121">
        <v>73</v>
      </c>
      <c r="AE797" s="130">
        <v>53</v>
      </c>
      <c r="AF797" s="130">
        <v>5703790</v>
      </c>
      <c r="AG797" s="131">
        <f t="shared" si="818"/>
        <v>7.2802197802197807E-2</v>
      </c>
      <c r="AH797" s="131">
        <f t="shared" si="796"/>
        <v>0.72602739726027399</v>
      </c>
      <c r="AI797" s="125">
        <f t="shared" si="797"/>
        <v>107618.67924528301</v>
      </c>
      <c r="AJ797" s="539"/>
      <c r="AK797" s="226" t="s">
        <v>124</v>
      </c>
      <c r="AL797" s="121">
        <v>51</v>
      </c>
      <c r="AM797" s="130">
        <v>28</v>
      </c>
      <c r="AN797" s="130">
        <v>3088480</v>
      </c>
      <c r="AO797" s="131">
        <f t="shared" si="819"/>
        <v>6.6985645933014357E-2</v>
      </c>
      <c r="AP797" s="131">
        <f t="shared" si="798"/>
        <v>0.5490196078431373</v>
      </c>
      <c r="AQ797" s="125">
        <f t="shared" si="799"/>
        <v>110302.85714285714</v>
      </c>
      <c r="AR797" s="539"/>
      <c r="AS797" s="226" t="s">
        <v>124</v>
      </c>
      <c r="AT797" s="121">
        <v>45</v>
      </c>
      <c r="AU797" s="130">
        <v>23</v>
      </c>
      <c r="AV797" s="130">
        <v>2190660</v>
      </c>
      <c r="AW797" s="131">
        <f t="shared" si="820"/>
        <v>8.6142322097378279E-2</v>
      </c>
      <c r="AX797" s="131">
        <f t="shared" si="800"/>
        <v>0.51111111111111107</v>
      </c>
      <c r="AY797" s="130">
        <f t="shared" si="801"/>
        <v>95246.086956521744</v>
      </c>
      <c r="AZ797" s="539"/>
      <c r="BA797" s="226" t="s">
        <v>124</v>
      </c>
      <c r="BB797" s="121">
        <v>25</v>
      </c>
      <c r="BC797" s="130">
        <v>15</v>
      </c>
      <c r="BD797" s="130">
        <v>1398620</v>
      </c>
      <c r="BE797" s="131">
        <f t="shared" si="821"/>
        <v>0.14285714285714285</v>
      </c>
      <c r="BF797" s="131">
        <f t="shared" si="802"/>
        <v>0.6</v>
      </c>
      <c r="BG797" s="156">
        <f t="shared" si="803"/>
        <v>93241.333333333328</v>
      </c>
      <c r="BH797" s="539"/>
      <c r="BI797" s="226" t="s">
        <v>124</v>
      </c>
      <c r="BJ797" s="121">
        <f t="shared" si="804"/>
        <v>262</v>
      </c>
      <c r="BK797" s="130">
        <f t="shared" si="788"/>
        <v>166</v>
      </c>
      <c r="BL797" s="130">
        <f t="shared" si="789"/>
        <v>15851950</v>
      </c>
      <c r="BM797" s="131">
        <f t="shared" si="822"/>
        <v>6.7016552280985062E-2</v>
      </c>
      <c r="BN797" s="131">
        <f t="shared" si="805"/>
        <v>0.63358778625954193</v>
      </c>
      <c r="BO797" s="130">
        <f t="shared" si="806"/>
        <v>95493.674698795177</v>
      </c>
      <c r="BP797" s="182"/>
    </row>
    <row r="798" spans="2:68" s="75" customFormat="1">
      <c r="B798" s="546"/>
      <c r="C798" s="547"/>
      <c r="D798" s="539"/>
      <c r="E798" s="223" t="s">
        <v>117</v>
      </c>
      <c r="F798" s="123">
        <v>0</v>
      </c>
      <c r="G798" s="134">
        <v>0</v>
      </c>
      <c r="H798" s="134">
        <v>0</v>
      </c>
      <c r="I798" s="135">
        <f t="shared" si="815"/>
        <v>0</v>
      </c>
      <c r="J798" s="135" t="str">
        <f t="shared" si="790"/>
        <v>-</v>
      </c>
      <c r="K798" s="176" t="str">
        <f t="shared" si="791"/>
        <v>-</v>
      </c>
      <c r="L798" s="539"/>
      <c r="M798" s="223" t="s">
        <v>117</v>
      </c>
      <c r="N798" s="123">
        <v>1</v>
      </c>
      <c r="O798" s="134">
        <v>1</v>
      </c>
      <c r="P798" s="134">
        <v>8090</v>
      </c>
      <c r="Q798" s="135">
        <f t="shared" si="816"/>
        <v>8.3333333333333329E-2</v>
      </c>
      <c r="R798" s="135">
        <f t="shared" si="792"/>
        <v>1</v>
      </c>
      <c r="S798" s="127">
        <f t="shared" si="793"/>
        <v>8090</v>
      </c>
      <c r="T798" s="539"/>
      <c r="U798" s="223" t="s">
        <v>117</v>
      </c>
      <c r="V798" s="123">
        <v>79</v>
      </c>
      <c r="W798" s="134">
        <v>35</v>
      </c>
      <c r="X798" s="134">
        <v>2192900</v>
      </c>
      <c r="Y798" s="135">
        <f t="shared" si="817"/>
        <v>3.7037037037037035E-2</v>
      </c>
      <c r="Z798" s="135">
        <f t="shared" si="794"/>
        <v>0.44303797468354428</v>
      </c>
      <c r="AA798" s="134">
        <f t="shared" si="795"/>
        <v>62654.285714285717</v>
      </c>
      <c r="AB798" s="539"/>
      <c r="AC798" s="223" t="s">
        <v>117</v>
      </c>
      <c r="AD798" s="123">
        <v>41</v>
      </c>
      <c r="AE798" s="134">
        <v>26</v>
      </c>
      <c r="AF798" s="134">
        <v>2469550</v>
      </c>
      <c r="AG798" s="135">
        <f t="shared" si="818"/>
        <v>3.5714285714285712E-2</v>
      </c>
      <c r="AH798" s="135">
        <f t="shared" si="796"/>
        <v>0.63414634146341464</v>
      </c>
      <c r="AI798" s="127">
        <f t="shared" si="797"/>
        <v>94982.692307692312</v>
      </c>
      <c r="AJ798" s="539"/>
      <c r="AK798" s="223" t="s">
        <v>117</v>
      </c>
      <c r="AL798" s="123">
        <v>25</v>
      </c>
      <c r="AM798" s="134">
        <v>12</v>
      </c>
      <c r="AN798" s="134">
        <v>1351910</v>
      </c>
      <c r="AO798" s="135">
        <f t="shared" si="819"/>
        <v>2.8708133971291867E-2</v>
      </c>
      <c r="AP798" s="135">
        <f t="shared" si="798"/>
        <v>0.48</v>
      </c>
      <c r="AQ798" s="127">
        <f t="shared" si="799"/>
        <v>112659.16666666667</v>
      </c>
      <c r="AR798" s="539"/>
      <c r="AS798" s="223" t="s">
        <v>117</v>
      </c>
      <c r="AT798" s="123">
        <v>11</v>
      </c>
      <c r="AU798" s="134">
        <v>4</v>
      </c>
      <c r="AV798" s="134">
        <v>713980</v>
      </c>
      <c r="AW798" s="135">
        <f t="shared" si="820"/>
        <v>1.4981273408239701E-2</v>
      </c>
      <c r="AX798" s="135">
        <f t="shared" si="800"/>
        <v>0.36363636363636365</v>
      </c>
      <c r="AY798" s="134">
        <f t="shared" si="801"/>
        <v>178495</v>
      </c>
      <c r="AZ798" s="539"/>
      <c r="BA798" s="223" t="s">
        <v>117</v>
      </c>
      <c r="BB798" s="123">
        <v>12</v>
      </c>
      <c r="BC798" s="134">
        <v>6</v>
      </c>
      <c r="BD798" s="134">
        <v>894420</v>
      </c>
      <c r="BE798" s="135">
        <f t="shared" si="821"/>
        <v>5.7142857142857141E-2</v>
      </c>
      <c r="BF798" s="135">
        <f t="shared" si="802"/>
        <v>0.5</v>
      </c>
      <c r="BG798" s="176">
        <f t="shared" si="803"/>
        <v>149070</v>
      </c>
      <c r="BH798" s="539"/>
      <c r="BI798" s="223" t="s">
        <v>117</v>
      </c>
      <c r="BJ798" s="123">
        <f t="shared" si="804"/>
        <v>169</v>
      </c>
      <c r="BK798" s="134">
        <f t="shared" si="788"/>
        <v>84</v>
      </c>
      <c r="BL798" s="134">
        <f t="shared" si="789"/>
        <v>7630850</v>
      </c>
      <c r="BM798" s="135">
        <f t="shared" si="822"/>
        <v>3.391199031085991E-2</v>
      </c>
      <c r="BN798" s="135">
        <f t="shared" si="805"/>
        <v>0.49704142011834318</v>
      </c>
      <c r="BO798" s="134">
        <f t="shared" si="806"/>
        <v>90843.452380952382</v>
      </c>
      <c r="BP798" s="182"/>
    </row>
    <row r="799" spans="2:68" s="75" customFormat="1">
      <c r="B799" s="546">
        <v>73</v>
      </c>
      <c r="C799" s="547" t="s">
        <v>28</v>
      </c>
      <c r="D799" s="539">
        <f>BS80</f>
        <v>1</v>
      </c>
      <c r="E799" s="224" t="s">
        <v>104</v>
      </c>
      <c r="F799" s="120">
        <v>1</v>
      </c>
      <c r="G799" s="128">
        <v>1</v>
      </c>
      <c r="H799" s="128">
        <v>45220</v>
      </c>
      <c r="I799" s="129">
        <f t="shared" ref="I799:I806" si="823">IFERROR(G799/$D$799,"-")</f>
        <v>1</v>
      </c>
      <c r="J799" s="129">
        <f t="shared" si="790"/>
        <v>1</v>
      </c>
      <c r="K799" s="155">
        <f t="shared" si="791"/>
        <v>45220</v>
      </c>
      <c r="L799" s="539">
        <f>BT80</f>
        <v>5</v>
      </c>
      <c r="M799" s="224" t="s">
        <v>104</v>
      </c>
      <c r="N799" s="120">
        <v>2</v>
      </c>
      <c r="O799" s="128">
        <v>2</v>
      </c>
      <c r="P799" s="128">
        <v>41970</v>
      </c>
      <c r="Q799" s="129">
        <f>IFERROR(O799/$L$799,"-")</f>
        <v>0.4</v>
      </c>
      <c r="R799" s="129">
        <f t="shared" si="792"/>
        <v>1</v>
      </c>
      <c r="S799" s="124">
        <f t="shared" si="793"/>
        <v>20985</v>
      </c>
      <c r="T799" s="539">
        <f>BU80</f>
        <v>1110</v>
      </c>
      <c r="U799" s="224" t="s">
        <v>104</v>
      </c>
      <c r="V799" s="120">
        <v>467</v>
      </c>
      <c r="W799" s="128">
        <v>297</v>
      </c>
      <c r="X799" s="128">
        <v>18760740</v>
      </c>
      <c r="Y799" s="129">
        <f>IFERROR(W799/$T$799,"-")</f>
        <v>0.26756756756756755</v>
      </c>
      <c r="Z799" s="129">
        <f t="shared" si="794"/>
        <v>0.63597430406852251</v>
      </c>
      <c r="AA799" s="128">
        <f t="shared" si="795"/>
        <v>63167.474747474749</v>
      </c>
      <c r="AB799" s="539">
        <f>BV80</f>
        <v>1023</v>
      </c>
      <c r="AC799" s="224" t="s">
        <v>104</v>
      </c>
      <c r="AD799" s="120">
        <v>513</v>
      </c>
      <c r="AE799" s="128">
        <v>350</v>
      </c>
      <c r="AF799" s="128">
        <v>24350940</v>
      </c>
      <c r="AG799" s="129">
        <f>IFERROR(AE799/$AB$799,"-")</f>
        <v>0.34213098729227759</v>
      </c>
      <c r="AH799" s="129">
        <f t="shared" si="796"/>
        <v>0.68226120857699801</v>
      </c>
      <c r="AI799" s="124">
        <f t="shared" si="797"/>
        <v>69574.114285714284</v>
      </c>
      <c r="AJ799" s="539">
        <f>BW80</f>
        <v>695</v>
      </c>
      <c r="AK799" s="224" t="s">
        <v>104</v>
      </c>
      <c r="AL799" s="120">
        <v>329</v>
      </c>
      <c r="AM799" s="128">
        <v>198</v>
      </c>
      <c r="AN799" s="128">
        <v>13453730</v>
      </c>
      <c r="AO799" s="129">
        <f>IFERROR(AM799/$AJ$799,"-")</f>
        <v>0.28489208633093527</v>
      </c>
      <c r="AP799" s="129">
        <f t="shared" si="798"/>
        <v>0.60182370820668696</v>
      </c>
      <c r="AQ799" s="124">
        <f t="shared" si="799"/>
        <v>67948.131313131307</v>
      </c>
      <c r="AR799" s="539">
        <f>BX80</f>
        <v>355</v>
      </c>
      <c r="AS799" s="224" t="s">
        <v>104</v>
      </c>
      <c r="AT799" s="120">
        <v>149</v>
      </c>
      <c r="AU799" s="128">
        <v>79</v>
      </c>
      <c r="AV799" s="128">
        <v>7701790</v>
      </c>
      <c r="AW799" s="129">
        <f>IFERROR(AU799/$AR$799,"-")</f>
        <v>0.22253521126760564</v>
      </c>
      <c r="AX799" s="129">
        <f t="shared" si="800"/>
        <v>0.53020134228187921</v>
      </c>
      <c r="AY799" s="128">
        <f t="shared" si="801"/>
        <v>97491.012658227846</v>
      </c>
      <c r="AZ799" s="539">
        <f>BY80</f>
        <v>143</v>
      </c>
      <c r="BA799" s="224" t="s">
        <v>104</v>
      </c>
      <c r="BB799" s="120">
        <v>32</v>
      </c>
      <c r="BC799" s="128">
        <v>16</v>
      </c>
      <c r="BD799" s="128">
        <v>1820180</v>
      </c>
      <c r="BE799" s="129">
        <f>IFERROR(BC799/$AZ$799,"-")</f>
        <v>0.11188811188811189</v>
      </c>
      <c r="BF799" s="129">
        <f t="shared" si="802"/>
        <v>0.5</v>
      </c>
      <c r="BG799" s="155">
        <f t="shared" si="803"/>
        <v>113761.25</v>
      </c>
      <c r="BH799" s="539">
        <f>BZ80</f>
        <v>3332</v>
      </c>
      <c r="BI799" s="224" t="s">
        <v>104</v>
      </c>
      <c r="BJ799" s="120">
        <f t="shared" si="804"/>
        <v>1493</v>
      </c>
      <c r="BK799" s="128">
        <f t="shared" si="788"/>
        <v>943</v>
      </c>
      <c r="BL799" s="128">
        <f t="shared" si="789"/>
        <v>66174570</v>
      </c>
      <c r="BM799" s="129">
        <f>IFERROR(BK799/$BH$799,"-")</f>
        <v>0.28301320528211282</v>
      </c>
      <c r="BN799" s="129">
        <f t="shared" si="805"/>
        <v>0.63161419959812459</v>
      </c>
      <c r="BO799" s="128">
        <f t="shared" si="806"/>
        <v>70174.51749734889</v>
      </c>
      <c r="BP799" s="182"/>
    </row>
    <row r="800" spans="2:68" s="75" customFormat="1">
      <c r="B800" s="546"/>
      <c r="C800" s="547"/>
      <c r="D800" s="539"/>
      <c r="E800" s="225" t="s">
        <v>136</v>
      </c>
      <c r="F800" s="121">
        <v>1</v>
      </c>
      <c r="G800" s="130">
        <v>1</v>
      </c>
      <c r="H800" s="130">
        <v>45220</v>
      </c>
      <c r="I800" s="131">
        <f t="shared" si="823"/>
        <v>1</v>
      </c>
      <c r="J800" s="131">
        <f t="shared" si="790"/>
        <v>1</v>
      </c>
      <c r="K800" s="156">
        <f t="shared" si="791"/>
        <v>45220</v>
      </c>
      <c r="L800" s="539"/>
      <c r="M800" s="225" t="s">
        <v>136</v>
      </c>
      <c r="N800" s="121">
        <v>1</v>
      </c>
      <c r="O800" s="130">
        <v>1</v>
      </c>
      <c r="P800" s="130">
        <v>27410</v>
      </c>
      <c r="Q800" s="131">
        <f t="shared" ref="Q800:Q809" si="824">IFERROR(O800/$L$799,"-")</f>
        <v>0.2</v>
      </c>
      <c r="R800" s="131">
        <f t="shared" si="792"/>
        <v>1</v>
      </c>
      <c r="S800" s="125">
        <f t="shared" si="793"/>
        <v>27410</v>
      </c>
      <c r="T800" s="539"/>
      <c r="U800" s="225" t="s">
        <v>136</v>
      </c>
      <c r="V800" s="121">
        <v>504</v>
      </c>
      <c r="W800" s="130">
        <v>326</v>
      </c>
      <c r="X800" s="130">
        <v>20080830</v>
      </c>
      <c r="Y800" s="131">
        <f t="shared" ref="Y800:Y809" si="825">IFERROR(W800/$T$799,"-")</f>
        <v>0.29369369369369369</v>
      </c>
      <c r="Z800" s="131">
        <f t="shared" si="794"/>
        <v>0.64682539682539686</v>
      </c>
      <c r="AA800" s="130">
        <f t="shared" si="795"/>
        <v>61597.638036809818</v>
      </c>
      <c r="AB800" s="539"/>
      <c r="AC800" s="225" t="s">
        <v>136</v>
      </c>
      <c r="AD800" s="121">
        <v>447</v>
      </c>
      <c r="AE800" s="130">
        <v>313</v>
      </c>
      <c r="AF800" s="130">
        <v>20233570</v>
      </c>
      <c r="AG800" s="131">
        <f t="shared" ref="AG800:AG806" si="826">IFERROR(AE800/$AB$799,"-")</f>
        <v>0.30596285434995113</v>
      </c>
      <c r="AH800" s="131">
        <f t="shared" si="796"/>
        <v>0.70022371364653246</v>
      </c>
      <c r="AI800" s="125">
        <f t="shared" si="797"/>
        <v>64643.993610223639</v>
      </c>
      <c r="AJ800" s="539"/>
      <c r="AK800" s="225" t="s">
        <v>136</v>
      </c>
      <c r="AL800" s="121">
        <v>258</v>
      </c>
      <c r="AM800" s="130">
        <v>158</v>
      </c>
      <c r="AN800" s="130">
        <v>9333150</v>
      </c>
      <c r="AO800" s="131">
        <f t="shared" ref="AO800:AO809" si="827">IFERROR(AM800/$AJ$799,"-")</f>
        <v>0.22733812949640289</v>
      </c>
      <c r="AP800" s="131">
        <f t="shared" si="798"/>
        <v>0.61240310077519378</v>
      </c>
      <c r="AQ800" s="125">
        <f t="shared" si="799"/>
        <v>59070.569620253162</v>
      </c>
      <c r="AR800" s="539"/>
      <c r="AS800" s="225" t="s">
        <v>136</v>
      </c>
      <c r="AT800" s="121">
        <v>115</v>
      </c>
      <c r="AU800" s="130">
        <v>62</v>
      </c>
      <c r="AV800" s="130">
        <v>5049120</v>
      </c>
      <c r="AW800" s="131">
        <f t="shared" ref="AW800:AW809" si="828">IFERROR(AU800/$AR$799,"-")</f>
        <v>0.17464788732394365</v>
      </c>
      <c r="AX800" s="131">
        <f t="shared" si="800"/>
        <v>0.53913043478260869</v>
      </c>
      <c r="AY800" s="130">
        <f t="shared" si="801"/>
        <v>81437.419354838712</v>
      </c>
      <c r="AZ800" s="539"/>
      <c r="BA800" s="225" t="s">
        <v>136</v>
      </c>
      <c r="BB800" s="121">
        <v>20</v>
      </c>
      <c r="BC800" s="130">
        <v>9</v>
      </c>
      <c r="BD800" s="130">
        <v>882080</v>
      </c>
      <c r="BE800" s="131">
        <f t="shared" ref="BE800:BE809" si="829">IFERROR(BC800/$AZ$799,"-")</f>
        <v>6.2937062937062943E-2</v>
      </c>
      <c r="BF800" s="131">
        <f t="shared" si="802"/>
        <v>0.45</v>
      </c>
      <c r="BG800" s="156">
        <f t="shared" si="803"/>
        <v>98008.888888888891</v>
      </c>
      <c r="BH800" s="539"/>
      <c r="BI800" s="225" t="s">
        <v>136</v>
      </c>
      <c r="BJ800" s="121">
        <f t="shared" si="804"/>
        <v>1346</v>
      </c>
      <c r="BK800" s="130">
        <f t="shared" si="788"/>
        <v>870</v>
      </c>
      <c r="BL800" s="130">
        <f t="shared" si="789"/>
        <v>55651380</v>
      </c>
      <c r="BM800" s="131">
        <f t="shared" ref="BM800:BM803" si="830">IFERROR(BK800/$BH$799,"-")</f>
        <v>0.26110444177671066</v>
      </c>
      <c r="BN800" s="131">
        <f t="shared" si="805"/>
        <v>0.64635958395245174</v>
      </c>
      <c r="BO800" s="130">
        <f t="shared" si="806"/>
        <v>63967.103448275862</v>
      </c>
      <c r="BP800" s="182"/>
    </row>
    <row r="801" spans="2:68" s="75" customFormat="1">
      <c r="B801" s="546"/>
      <c r="C801" s="547"/>
      <c r="D801" s="539"/>
      <c r="E801" s="226" t="s">
        <v>103</v>
      </c>
      <c r="F801" s="121">
        <v>1</v>
      </c>
      <c r="G801" s="130">
        <v>1</v>
      </c>
      <c r="H801" s="130">
        <v>45220</v>
      </c>
      <c r="I801" s="131">
        <f t="shared" si="823"/>
        <v>1</v>
      </c>
      <c r="J801" s="131">
        <f t="shared" si="790"/>
        <v>1</v>
      </c>
      <c r="K801" s="156">
        <f t="shared" si="791"/>
        <v>45220</v>
      </c>
      <c r="L801" s="539"/>
      <c r="M801" s="226" t="s">
        <v>103</v>
      </c>
      <c r="N801" s="121">
        <v>3</v>
      </c>
      <c r="O801" s="130">
        <v>3</v>
      </c>
      <c r="P801" s="130">
        <v>328810</v>
      </c>
      <c r="Q801" s="131">
        <f t="shared" si="824"/>
        <v>0.6</v>
      </c>
      <c r="R801" s="131">
        <f t="shared" si="792"/>
        <v>1</v>
      </c>
      <c r="S801" s="125">
        <f t="shared" si="793"/>
        <v>109603.33333333333</v>
      </c>
      <c r="T801" s="539"/>
      <c r="U801" s="226" t="s">
        <v>103</v>
      </c>
      <c r="V801" s="121">
        <v>682</v>
      </c>
      <c r="W801" s="130">
        <v>430</v>
      </c>
      <c r="X801" s="130">
        <v>26155760</v>
      </c>
      <c r="Y801" s="131">
        <f t="shared" si="825"/>
        <v>0.38738738738738737</v>
      </c>
      <c r="Z801" s="131">
        <f t="shared" si="794"/>
        <v>0.63049853372434017</v>
      </c>
      <c r="AA801" s="130">
        <f t="shared" si="795"/>
        <v>60827.348837209305</v>
      </c>
      <c r="AB801" s="539"/>
      <c r="AC801" s="226" t="s">
        <v>103</v>
      </c>
      <c r="AD801" s="121">
        <v>657</v>
      </c>
      <c r="AE801" s="130">
        <v>448</v>
      </c>
      <c r="AF801" s="130">
        <v>30940780</v>
      </c>
      <c r="AG801" s="131">
        <f t="shared" si="826"/>
        <v>0.43792766373411535</v>
      </c>
      <c r="AH801" s="131">
        <f t="shared" si="796"/>
        <v>0.68188736681887363</v>
      </c>
      <c r="AI801" s="125">
        <f t="shared" si="797"/>
        <v>69064.241071428565</v>
      </c>
      <c r="AJ801" s="539"/>
      <c r="AK801" s="226" t="s">
        <v>103</v>
      </c>
      <c r="AL801" s="121">
        <v>476</v>
      </c>
      <c r="AM801" s="130">
        <v>289</v>
      </c>
      <c r="AN801" s="130">
        <v>19166490</v>
      </c>
      <c r="AO801" s="131">
        <f t="shared" si="827"/>
        <v>0.4158273381294964</v>
      </c>
      <c r="AP801" s="131">
        <f t="shared" si="798"/>
        <v>0.6071428571428571</v>
      </c>
      <c r="AQ801" s="125">
        <f t="shared" si="799"/>
        <v>66320.034602076121</v>
      </c>
      <c r="AR801" s="539"/>
      <c r="AS801" s="226" t="s">
        <v>103</v>
      </c>
      <c r="AT801" s="121">
        <v>227</v>
      </c>
      <c r="AU801" s="130">
        <v>127</v>
      </c>
      <c r="AV801" s="130">
        <v>10838210</v>
      </c>
      <c r="AW801" s="131">
        <f t="shared" si="828"/>
        <v>0.35774647887323946</v>
      </c>
      <c r="AX801" s="131">
        <f t="shared" si="800"/>
        <v>0.55947136563876654</v>
      </c>
      <c r="AY801" s="130">
        <f t="shared" si="801"/>
        <v>85340.236220472434</v>
      </c>
      <c r="AZ801" s="539"/>
      <c r="BA801" s="226" t="s">
        <v>103</v>
      </c>
      <c r="BB801" s="121">
        <v>74</v>
      </c>
      <c r="BC801" s="130">
        <v>41</v>
      </c>
      <c r="BD801" s="130">
        <v>4095150</v>
      </c>
      <c r="BE801" s="131">
        <f t="shared" si="829"/>
        <v>0.28671328671328672</v>
      </c>
      <c r="BF801" s="131">
        <f t="shared" si="802"/>
        <v>0.55405405405405406</v>
      </c>
      <c r="BG801" s="156">
        <f t="shared" si="803"/>
        <v>99881.707317073175</v>
      </c>
      <c r="BH801" s="539"/>
      <c r="BI801" s="226" t="s">
        <v>103</v>
      </c>
      <c r="BJ801" s="121">
        <f t="shared" si="804"/>
        <v>2120</v>
      </c>
      <c r="BK801" s="130">
        <f t="shared" si="788"/>
        <v>1339</v>
      </c>
      <c r="BL801" s="130">
        <f t="shared" si="789"/>
        <v>91570420</v>
      </c>
      <c r="BM801" s="131">
        <f t="shared" si="830"/>
        <v>0.40186074429771906</v>
      </c>
      <c r="BN801" s="131">
        <f t="shared" si="805"/>
        <v>0.63160377358490571</v>
      </c>
      <c r="BO801" s="130">
        <f t="shared" si="806"/>
        <v>68387.169529499632</v>
      </c>
      <c r="BP801" s="182"/>
    </row>
    <row r="802" spans="2:68" s="75" customFormat="1">
      <c r="B802" s="546"/>
      <c r="C802" s="547"/>
      <c r="D802" s="539"/>
      <c r="E802" s="226" t="s">
        <v>106</v>
      </c>
      <c r="F802" s="121">
        <v>1</v>
      </c>
      <c r="G802" s="130">
        <v>1</v>
      </c>
      <c r="H802" s="130">
        <v>45220</v>
      </c>
      <c r="I802" s="131">
        <f t="shared" si="823"/>
        <v>1</v>
      </c>
      <c r="J802" s="131">
        <f t="shared" si="790"/>
        <v>1</v>
      </c>
      <c r="K802" s="156">
        <f t="shared" si="791"/>
        <v>45220</v>
      </c>
      <c r="L802" s="539"/>
      <c r="M802" s="226" t="s">
        <v>106</v>
      </c>
      <c r="N802" s="121">
        <v>2</v>
      </c>
      <c r="O802" s="130">
        <v>2</v>
      </c>
      <c r="P802" s="130">
        <v>245500</v>
      </c>
      <c r="Q802" s="131">
        <f t="shared" si="824"/>
        <v>0.4</v>
      </c>
      <c r="R802" s="131">
        <f t="shared" si="792"/>
        <v>1</v>
      </c>
      <c r="S802" s="125">
        <f t="shared" si="793"/>
        <v>122750</v>
      </c>
      <c r="T802" s="539"/>
      <c r="U802" s="226" t="s">
        <v>106</v>
      </c>
      <c r="V802" s="121">
        <v>175</v>
      </c>
      <c r="W802" s="130">
        <v>119</v>
      </c>
      <c r="X802" s="130">
        <v>7486090</v>
      </c>
      <c r="Y802" s="131">
        <f t="shared" si="825"/>
        <v>0.10720720720720721</v>
      </c>
      <c r="Z802" s="131">
        <f t="shared" si="794"/>
        <v>0.68</v>
      </c>
      <c r="AA802" s="130">
        <f t="shared" si="795"/>
        <v>62908.319327731093</v>
      </c>
      <c r="AB802" s="539"/>
      <c r="AC802" s="226" t="s">
        <v>106</v>
      </c>
      <c r="AD802" s="121">
        <v>179</v>
      </c>
      <c r="AE802" s="130">
        <v>122</v>
      </c>
      <c r="AF802" s="130">
        <v>8944750</v>
      </c>
      <c r="AG802" s="131">
        <f t="shared" si="826"/>
        <v>0.11925708699902249</v>
      </c>
      <c r="AH802" s="131">
        <f t="shared" si="796"/>
        <v>0.68156424581005581</v>
      </c>
      <c r="AI802" s="125">
        <f t="shared" si="797"/>
        <v>73317.62295081967</v>
      </c>
      <c r="AJ802" s="539"/>
      <c r="AK802" s="226" t="s">
        <v>106</v>
      </c>
      <c r="AL802" s="121">
        <v>155</v>
      </c>
      <c r="AM802" s="130">
        <v>97</v>
      </c>
      <c r="AN802" s="130">
        <v>6158960</v>
      </c>
      <c r="AO802" s="131">
        <f t="shared" si="827"/>
        <v>0.13956834532374102</v>
      </c>
      <c r="AP802" s="131">
        <f t="shared" si="798"/>
        <v>0.62580645161290327</v>
      </c>
      <c r="AQ802" s="125">
        <f t="shared" si="799"/>
        <v>63494.432989690722</v>
      </c>
      <c r="AR802" s="539"/>
      <c r="AS802" s="226" t="s">
        <v>106</v>
      </c>
      <c r="AT802" s="121">
        <v>71</v>
      </c>
      <c r="AU802" s="130">
        <v>39</v>
      </c>
      <c r="AV802" s="130">
        <v>2108590</v>
      </c>
      <c r="AW802" s="131">
        <f t="shared" si="828"/>
        <v>0.10985915492957747</v>
      </c>
      <c r="AX802" s="131">
        <f t="shared" si="800"/>
        <v>0.54929577464788737</v>
      </c>
      <c r="AY802" s="130">
        <f t="shared" si="801"/>
        <v>54066.410256410258</v>
      </c>
      <c r="AZ802" s="539"/>
      <c r="BA802" s="226" t="s">
        <v>106</v>
      </c>
      <c r="BB802" s="121">
        <v>23</v>
      </c>
      <c r="BC802" s="130">
        <v>16</v>
      </c>
      <c r="BD802" s="130">
        <v>1701760</v>
      </c>
      <c r="BE802" s="131">
        <f t="shared" si="829"/>
        <v>0.11188811188811189</v>
      </c>
      <c r="BF802" s="131">
        <f t="shared" si="802"/>
        <v>0.69565217391304346</v>
      </c>
      <c r="BG802" s="156">
        <f t="shared" si="803"/>
        <v>106360</v>
      </c>
      <c r="BH802" s="539"/>
      <c r="BI802" s="226" t="s">
        <v>106</v>
      </c>
      <c r="BJ802" s="121">
        <f t="shared" si="804"/>
        <v>606</v>
      </c>
      <c r="BK802" s="130">
        <f t="shared" si="788"/>
        <v>396</v>
      </c>
      <c r="BL802" s="130">
        <f t="shared" si="789"/>
        <v>26690870</v>
      </c>
      <c r="BM802" s="131">
        <f t="shared" si="830"/>
        <v>0.11884753901560624</v>
      </c>
      <c r="BN802" s="131">
        <f t="shared" si="805"/>
        <v>0.65346534653465349</v>
      </c>
      <c r="BO802" s="130">
        <f t="shared" si="806"/>
        <v>67401.186868686869</v>
      </c>
      <c r="BP802" s="182"/>
    </row>
    <row r="803" spans="2:68" s="75" customFormat="1">
      <c r="B803" s="546"/>
      <c r="C803" s="547"/>
      <c r="D803" s="539"/>
      <c r="E803" s="226" t="s">
        <v>119</v>
      </c>
      <c r="F803" s="121">
        <v>1</v>
      </c>
      <c r="G803" s="130">
        <v>1</v>
      </c>
      <c r="H803" s="130">
        <v>45220</v>
      </c>
      <c r="I803" s="131">
        <f t="shared" si="823"/>
        <v>1</v>
      </c>
      <c r="J803" s="131">
        <f t="shared" si="790"/>
        <v>1</v>
      </c>
      <c r="K803" s="156">
        <f t="shared" si="791"/>
        <v>45220</v>
      </c>
      <c r="L803" s="539"/>
      <c r="M803" s="226" t="s">
        <v>119</v>
      </c>
      <c r="N803" s="121">
        <v>1</v>
      </c>
      <c r="O803" s="130">
        <v>1</v>
      </c>
      <c r="P803" s="130">
        <v>27410</v>
      </c>
      <c r="Q803" s="131">
        <f t="shared" si="824"/>
        <v>0.2</v>
      </c>
      <c r="R803" s="131">
        <f t="shared" si="792"/>
        <v>1</v>
      </c>
      <c r="S803" s="125">
        <f t="shared" si="793"/>
        <v>27410</v>
      </c>
      <c r="T803" s="539"/>
      <c r="U803" s="226" t="s">
        <v>119</v>
      </c>
      <c r="V803" s="121">
        <v>211</v>
      </c>
      <c r="W803" s="130">
        <v>133</v>
      </c>
      <c r="X803" s="130">
        <v>8387270</v>
      </c>
      <c r="Y803" s="131">
        <f t="shared" si="825"/>
        <v>0.11981981981981982</v>
      </c>
      <c r="Z803" s="131">
        <f t="shared" si="794"/>
        <v>0.63033175355450233</v>
      </c>
      <c r="AA803" s="130">
        <f t="shared" si="795"/>
        <v>63062.180451127817</v>
      </c>
      <c r="AB803" s="539"/>
      <c r="AC803" s="226" t="s">
        <v>119</v>
      </c>
      <c r="AD803" s="121">
        <v>261</v>
      </c>
      <c r="AE803" s="130">
        <v>179</v>
      </c>
      <c r="AF803" s="130">
        <v>13169350</v>
      </c>
      <c r="AG803" s="131">
        <f t="shared" si="826"/>
        <v>0.17497556207233628</v>
      </c>
      <c r="AH803" s="131">
        <f t="shared" si="796"/>
        <v>0.68582375478927204</v>
      </c>
      <c r="AI803" s="125">
        <f t="shared" si="797"/>
        <v>73571.787709497206</v>
      </c>
      <c r="AJ803" s="539"/>
      <c r="AK803" s="226" t="s">
        <v>119</v>
      </c>
      <c r="AL803" s="121">
        <v>172</v>
      </c>
      <c r="AM803" s="130">
        <v>103</v>
      </c>
      <c r="AN803" s="130">
        <v>6594730</v>
      </c>
      <c r="AO803" s="131">
        <f t="shared" si="827"/>
        <v>0.14820143884892087</v>
      </c>
      <c r="AP803" s="131">
        <f t="shared" si="798"/>
        <v>0.59883720930232553</v>
      </c>
      <c r="AQ803" s="125">
        <f t="shared" si="799"/>
        <v>64026.504854368934</v>
      </c>
      <c r="AR803" s="539"/>
      <c r="AS803" s="226" t="s">
        <v>119</v>
      </c>
      <c r="AT803" s="121">
        <v>80</v>
      </c>
      <c r="AU803" s="130">
        <v>42</v>
      </c>
      <c r="AV803" s="130">
        <v>3549550</v>
      </c>
      <c r="AW803" s="131">
        <f t="shared" si="828"/>
        <v>0.11830985915492957</v>
      </c>
      <c r="AX803" s="131">
        <f t="shared" si="800"/>
        <v>0.52500000000000002</v>
      </c>
      <c r="AY803" s="130">
        <f t="shared" si="801"/>
        <v>84513.095238095237</v>
      </c>
      <c r="AZ803" s="539"/>
      <c r="BA803" s="226" t="s">
        <v>119</v>
      </c>
      <c r="BB803" s="121">
        <v>31</v>
      </c>
      <c r="BC803" s="130">
        <v>17</v>
      </c>
      <c r="BD803" s="130">
        <v>2426660</v>
      </c>
      <c r="BE803" s="131">
        <f t="shared" si="829"/>
        <v>0.11888111888111888</v>
      </c>
      <c r="BF803" s="131">
        <f t="shared" si="802"/>
        <v>0.54838709677419351</v>
      </c>
      <c r="BG803" s="156">
        <f t="shared" si="803"/>
        <v>142744.70588235295</v>
      </c>
      <c r="BH803" s="539"/>
      <c r="BI803" s="226" t="s">
        <v>119</v>
      </c>
      <c r="BJ803" s="121">
        <f t="shared" si="804"/>
        <v>757</v>
      </c>
      <c r="BK803" s="130">
        <f t="shared" si="788"/>
        <v>476</v>
      </c>
      <c r="BL803" s="130">
        <f t="shared" si="789"/>
        <v>34200190</v>
      </c>
      <c r="BM803" s="131">
        <f t="shared" si="830"/>
        <v>0.14285714285714285</v>
      </c>
      <c r="BN803" s="131">
        <f t="shared" si="805"/>
        <v>0.62879788639365919</v>
      </c>
      <c r="BO803" s="130">
        <f t="shared" si="806"/>
        <v>71849.138655462186</v>
      </c>
      <c r="BP803" s="182"/>
    </row>
    <row r="804" spans="2:68" s="75" customFormat="1">
      <c r="B804" s="546"/>
      <c r="C804" s="547"/>
      <c r="D804" s="539"/>
      <c r="E804" s="226" t="s">
        <v>120</v>
      </c>
      <c r="F804" s="121">
        <v>1</v>
      </c>
      <c r="G804" s="130">
        <v>1</v>
      </c>
      <c r="H804" s="130">
        <v>45220</v>
      </c>
      <c r="I804" s="131">
        <f t="shared" si="823"/>
        <v>1</v>
      </c>
      <c r="J804" s="131">
        <f t="shared" si="790"/>
        <v>1</v>
      </c>
      <c r="K804" s="156">
        <f>IFERROR(H804/G804,"-")</f>
        <v>45220</v>
      </c>
      <c r="L804" s="539"/>
      <c r="M804" s="226" t="s">
        <v>120</v>
      </c>
      <c r="N804" s="121">
        <v>1</v>
      </c>
      <c r="O804" s="130">
        <v>1</v>
      </c>
      <c r="P804" s="130">
        <v>27410</v>
      </c>
      <c r="Q804" s="131">
        <f t="shared" si="824"/>
        <v>0.2</v>
      </c>
      <c r="R804" s="131">
        <f t="shared" si="792"/>
        <v>1</v>
      </c>
      <c r="S804" s="125">
        <f t="shared" si="793"/>
        <v>27410</v>
      </c>
      <c r="T804" s="539"/>
      <c r="U804" s="226" t="s">
        <v>120</v>
      </c>
      <c r="V804" s="121">
        <v>89</v>
      </c>
      <c r="W804" s="130">
        <v>64</v>
      </c>
      <c r="X804" s="130">
        <v>3879750</v>
      </c>
      <c r="Y804" s="131">
        <f t="shared" si="825"/>
        <v>5.7657657657657659E-2</v>
      </c>
      <c r="Z804" s="131">
        <f t="shared" si="794"/>
        <v>0.7191011235955056</v>
      </c>
      <c r="AA804" s="130">
        <f t="shared" si="795"/>
        <v>60621.09375</v>
      </c>
      <c r="AB804" s="539"/>
      <c r="AC804" s="226" t="s">
        <v>120</v>
      </c>
      <c r="AD804" s="121">
        <v>118</v>
      </c>
      <c r="AE804" s="130">
        <v>82</v>
      </c>
      <c r="AF804" s="130">
        <v>4362530</v>
      </c>
      <c r="AG804" s="131">
        <f t="shared" si="826"/>
        <v>8.0156402737047897E-2</v>
      </c>
      <c r="AH804" s="131">
        <f t="shared" si="796"/>
        <v>0.69491525423728817</v>
      </c>
      <c r="AI804" s="125">
        <f t="shared" si="797"/>
        <v>53201.585365853658</v>
      </c>
      <c r="AJ804" s="539"/>
      <c r="AK804" s="226" t="s">
        <v>120</v>
      </c>
      <c r="AL804" s="121">
        <v>66</v>
      </c>
      <c r="AM804" s="130">
        <v>42</v>
      </c>
      <c r="AN804" s="130">
        <v>1912740</v>
      </c>
      <c r="AO804" s="131">
        <f t="shared" si="827"/>
        <v>6.0431654676258995E-2</v>
      </c>
      <c r="AP804" s="131">
        <f t="shared" si="798"/>
        <v>0.63636363636363635</v>
      </c>
      <c r="AQ804" s="125">
        <f t="shared" si="799"/>
        <v>45541.428571428572</v>
      </c>
      <c r="AR804" s="539"/>
      <c r="AS804" s="226" t="s">
        <v>120</v>
      </c>
      <c r="AT804" s="121">
        <v>22</v>
      </c>
      <c r="AU804" s="130">
        <v>11</v>
      </c>
      <c r="AV804" s="130">
        <v>544480</v>
      </c>
      <c r="AW804" s="131">
        <f t="shared" si="828"/>
        <v>3.0985915492957747E-2</v>
      </c>
      <c r="AX804" s="131">
        <f t="shared" si="800"/>
        <v>0.5</v>
      </c>
      <c r="AY804" s="130">
        <f t="shared" si="801"/>
        <v>49498.181818181816</v>
      </c>
      <c r="AZ804" s="539"/>
      <c r="BA804" s="226" t="s">
        <v>120</v>
      </c>
      <c r="BB804" s="121">
        <v>3</v>
      </c>
      <c r="BC804" s="130">
        <v>2</v>
      </c>
      <c r="BD804" s="130">
        <v>43940</v>
      </c>
      <c r="BE804" s="131">
        <f t="shared" si="829"/>
        <v>1.3986013986013986E-2</v>
      </c>
      <c r="BF804" s="131">
        <f t="shared" si="802"/>
        <v>0.66666666666666663</v>
      </c>
      <c r="BG804" s="156">
        <f t="shared" si="803"/>
        <v>21970</v>
      </c>
      <c r="BH804" s="539"/>
      <c r="BI804" s="226" t="s">
        <v>120</v>
      </c>
      <c r="BJ804" s="121">
        <f t="shared" si="804"/>
        <v>300</v>
      </c>
      <c r="BK804" s="130">
        <f t="shared" si="788"/>
        <v>203</v>
      </c>
      <c r="BL804" s="130">
        <f t="shared" si="789"/>
        <v>10816070</v>
      </c>
      <c r="BM804" s="131">
        <f t="shared" ref="BM804:BM809" si="831">IFERROR(BK804/$BH$799,"-")</f>
        <v>6.0924369747899158E-2</v>
      </c>
      <c r="BN804" s="131">
        <f t="shared" si="805"/>
        <v>0.67666666666666664</v>
      </c>
      <c r="BO804" s="130">
        <f t="shared" si="806"/>
        <v>53281.133004926109</v>
      </c>
      <c r="BP804" s="182"/>
    </row>
    <row r="805" spans="2:68" s="75" customFormat="1">
      <c r="B805" s="546"/>
      <c r="C805" s="547"/>
      <c r="D805" s="539"/>
      <c r="E805" s="226" t="s">
        <v>121</v>
      </c>
      <c r="F805" s="121">
        <v>0</v>
      </c>
      <c r="G805" s="130">
        <v>0</v>
      </c>
      <c r="H805" s="130">
        <v>0</v>
      </c>
      <c r="I805" s="131">
        <f t="shared" si="823"/>
        <v>0</v>
      </c>
      <c r="J805" s="131" t="str">
        <f t="shared" si="790"/>
        <v>-</v>
      </c>
      <c r="K805" s="156" t="str">
        <f>IFERROR(H805/G805,"-")</f>
        <v>-</v>
      </c>
      <c r="L805" s="539"/>
      <c r="M805" s="226" t="s">
        <v>121</v>
      </c>
      <c r="N805" s="121">
        <v>1</v>
      </c>
      <c r="O805" s="130">
        <v>1</v>
      </c>
      <c r="P805" s="130">
        <v>27410</v>
      </c>
      <c r="Q805" s="131">
        <f t="shared" si="824"/>
        <v>0.2</v>
      </c>
      <c r="R805" s="131">
        <f t="shared" si="792"/>
        <v>1</v>
      </c>
      <c r="S805" s="125">
        <f t="shared" si="793"/>
        <v>27410</v>
      </c>
      <c r="T805" s="539"/>
      <c r="U805" s="226" t="s">
        <v>121</v>
      </c>
      <c r="V805" s="121">
        <v>65</v>
      </c>
      <c r="W805" s="130">
        <v>42</v>
      </c>
      <c r="X805" s="130">
        <v>2335810</v>
      </c>
      <c r="Y805" s="131">
        <f t="shared" si="825"/>
        <v>3.783783783783784E-2</v>
      </c>
      <c r="Z805" s="131">
        <f t="shared" si="794"/>
        <v>0.64615384615384619</v>
      </c>
      <c r="AA805" s="130">
        <f t="shared" si="795"/>
        <v>55614.523809523809</v>
      </c>
      <c r="AB805" s="539"/>
      <c r="AC805" s="226" t="s">
        <v>121</v>
      </c>
      <c r="AD805" s="121">
        <v>84</v>
      </c>
      <c r="AE805" s="130">
        <v>56</v>
      </c>
      <c r="AF805" s="130">
        <v>5317660</v>
      </c>
      <c r="AG805" s="131">
        <f t="shared" si="826"/>
        <v>5.4740957966764418E-2</v>
      </c>
      <c r="AH805" s="131">
        <f t="shared" si="796"/>
        <v>0.66666666666666663</v>
      </c>
      <c r="AI805" s="125">
        <f t="shared" si="797"/>
        <v>94958.21428571429</v>
      </c>
      <c r="AJ805" s="539"/>
      <c r="AK805" s="226" t="s">
        <v>121</v>
      </c>
      <c r="AL805" s="121">
        <v>83</v>
      </c>
      <c r="AM805" s="130">
        <v>45</v>
      </c>
      <c r="AN805" s="130">
        <v>2600300</v>
      </c>
      <c r="AO805" s="131">
        <f t="shared" si="827"/>
        <v>6.4748201438848921E-2</v>
      </c>
      <c r="AP805" s="131">
        <f t="shared" si="798"/>
        <v>0.54216867469879515</v>
      </c>
      <c r="AQ805" s="125">
        <f t="shared" si="799"/>
        <v>57784.444444444445</v>
      </c>
      <c r="AR805" s="539"/>
      <c r="AS805" s="226" t="s">
        <v>121</v>
      </c>
      <c r="AT805" s="121">
        <v>40</v>
      </c>
      <c r="AU805" s="130">
        <v>19</v>
      </c>
      <c r="AV805" s="130">
        <v>1589210</v>
      </c>
      <c r="AW805" s="131">
        <f t="shared" si="828"/>
        <v>5.3521126760563378E-2</v>
      </c>
      <c r="AX805" s="131">
        <f t="shared" si="800"/>
        <v>0.47499999999999998</v>
      </c>
      <c r="AY805" s="130">
        <f t="shared" si="801"/>
        <v>83642.631578947374</v>
      </c>
      <c r="AZ805" s="539"/>
      <c r="BA805" s="226" t="s">
        <v>121</v>
      </c>
      <c r="BB805" s="121">
        <v>10</v>
      </c>
      <c r="BC805" s="130">
        <v>4</v>
      </c>
      <c r="BD805" s="130">
        <v>475910</v>
      </c>
      <c r="BE805" s="131">
        <f t="shared" si="829"/>
        <v>2.7972027972027972E-2</v>
      </c>
      <c r="BF805" s="131">
        <f t="shared" si="802"/>
        <v>0.4</v>
      </c>
      <c r="BG805" s="156">
        <f t="shared" si="803"/>
        <v>118977.5</v>
      </c>
      <c r="BH805" s="539"/>
      <c r="BI805" s="226" t="s">
        <v>121</v>
      </c>
      <c r="BJ805" s="121">
        <f t="shared" si="804"/>
        <v>283</v>
      </c>
      <c r="BK805" s="130">
        <f t="shared" si="788"/>
        <v>167</v>
      </c>
      <c r="BL805" s="130">
        <f t="shared" si="789"/>
        <v>12346300</v>
      </c>
      <c r="BM805" s="131">
        <f t="shared" si="831"/>
        <v>5.0120048019207684E-2</v>
      </c>
      <c r="BN805" s="131">
        <f t="shared" si="805"/>
        <v>0.59010600706713778</v>
      </c>
      <c r="BO805" s="130">
        <f t="shared" si="806"/>
        <v>73929.940119760475</v>
      </c>
      <c r="BP805" s="182"/>
    </row>
    <row r="806" spans="2:68" s="75" customFormat="1">
      <c r="B806" s="546"/>
      <c r="C806" s="547"/>
      <c r="D806" s="539"/>
      <c r="E806" s="226" t="s">
        <v>122</v>
      </c>
      <c r="F806" s="121">
        <v>0</v>
      </c>
      <c r="G806" s="130">
        <v>0</v>
      </c>
      <c r="H806" s="130">
        <v>0</v>
      </c>
      <c r="I806" s="131">
        <f t="shared" si="823"/>
        <v>0</v>
      </c>
      <c r="J806" s="131" t="str">
        <f t="shared" si="790"/>
        <v>-</v>
      </c>
      <c r="K806" s="156" t="str">
        <f>IFERROR(H806/G806,"-")</f>
        <v>-</v>
      </c>
      <c r="L806" s="539"/>
      <c r="M806" s="226" t="s">
        <v>122</v>
      </c>
      <c r="N806" s="121">
        <v>1</v>
      </c>
      <c r="O806" s="130">
        <v>1</v>
      </c>
      <c r="P806" s="130">
        <v>27410</v>
      </c>
      <c r="Q806" s="131">
        <f t="shared" si="824"/>
        <v>0.2</v>
      </c>
      <c r="R806" s="131">
        <f t="shared" si="792"/>
        <v>1</v>
      </c>
      <c r="S806" s="125">
        <f t="shared" si="793"/>
        <v>27410</v>
      </c>
      <c r="T806" s="539"/>
      <c r="U806" s="226" t="s">
        <v>122</v>
      </c>
      <c r="V806" s="121">
        <v>44</v>
      </c>
      <c r="W806" s="130">
        <v>32</v>
      </c>
      <c r="X806" s="130">
        <v>1880490</v>
      </c>
      <c r="Y806" s="131">
        <f t="shared" si="825"/>
        <v>2.8828828828828829E-2</v>
      </c>
      <c r="Z806" s="131">
        <f t="shared" si="794"/>
        <v>0.72727272727272729</v>
      </c>
      <c r="AA806" s="130">
        <f t="shared" si="795"/>
        <v>58765.3125</v>
      </c>
      <c r="AB806" s="539"/>
      <c r="AC806" s="226" t="s">
        <v>122</v>
      </c>
      <c r="AD806" s="121">
        <v>40</v>
      </c>
      <c r="AE806" s="130">
        <v>26</v>
      </c>
      <c r="AF806" s="130">
        <v>1996810</v>
      </c>
      <c r="AG806" s="131">
        <f t="shared" si="826"/>
        <v>2.5415444770283482E-2</v>
      </c>
      <c r="AH806" s="131">
        <f t="shared" si="796"/>
        <v>0.65</v>
      </c>
      <c r="AI806" s="125">
        <f t="shared" si="797"/>
        <v>76800.38461538461</v>
      </c>
      <c r="AJ806" s="539"/>
      <c r="AK806" s="226" t="s">
        <v>122</v>
      </c>
      <c r="AL806" s="121">
        <v>42</v>
      </c>
      <c r="AM806" s="130">
        <v>29</v>
      </c>
      <c r="AN806" s="130">
        <v>2461670</v>
      </c>
      <c r="AO806" s="131">
        <f t="shared" si="827"/>
        <v>4.1726618705035974E-2</v>
      </c>
      <c r="AP806" s="131">
        <f t="shared" si="798"/>
        <v>0.69047619047619047</v>
      </c>
      <c r="AQ806" s="125">
        <f t="shared" si="799"/>
        <v>84885.172413793101</v>
      </c>
      <c r="AR806" s="539"/>
      <c r="AS806" s="226" t="s">
        <v>122</v>
      </c>
      <c r="AT806" s="121">
        <v>18</v>
      </c>
      <c r="AU806" s="130">
        <v>12</v>
      </c>
      <c r="AV806" s="130">
        <v>1513920</v>
      </c>
      <c r="AW806" s="131">
        <f t="shared" si="828"/>
        <v>3.3802816901408447E-2</v>
      </c>
      <c r="AX806" s="131">
        <f t="shared" si="800"/>
        <v>0.66666666666666663</v>
      </c>
      <c r="AY806" s="130">
        <f t="shared" si="801"/>
        <v>126160</v>
      </c>
      <c r="AZ806" s="539"/>
      <c r="BA806" s="226" t="s">
        <v>122</v>
      </c>
      <c r="BB806" s="121">
        <v>13</v>
      </c>
      <c r="BC806" s="130">
        <v>8</v>
      </c>
      <c r="BD806" s="130">
        <v>857490</v>
      </c>
      <c r="BE806" s="131">
        <f t="shared" si="829"/>
        <v>5.5944055944055944E-2</v>
      </c>
      <c r="BF806" s="131">
        <f t="shared" si="802"/>
        <v>0.61538461538461542</v>
      </c>
      <c r="BG806" s="156">
        <f t="shared" si="803"/>
        <v>107186.25</v>
      </c>
      <c r="BH806" s="539"/>
      <c r="BI806" s="226" t="s">
        <v>122</v>
      </c>
      <c r="BJ806" s="121">
        <f t="shared" si="804"/>
        <v>158</v>
      </c>
      <c r="BK806" s="130">
        <f t="shared" si="788"/>
        <v>108</v>
      </c>
      <c r="BL806" s="130">
        <f t="shared" si="789"/>
        <v>8737790</v>
      </c>
      <c r="BM806" s="131">
        <f t="shared" si="831"/>
        <v>3.2412965186074429E-2</v>
      </c>
      <c r="BN806" s="131">
        <f t="shared" si="805"/>
        <v>0.68354430379746833</v>
      </c>
      <c r="BO806" s="130">
        <f t="shared" si="806"/>
        <v>80905.462962962964</v>
      </c>
      <c r="BP806" s="182"/>
    </row>
    <row r="807" spans="2:68" s="75" customFormat="1">
      <c r="B807" s="546"/>
      <c r="C807" s="547"/>
      <c r="D807" s="539"/>
      <c r="E807" s="226" t="s">
        <v>123</v>
      </c>
      <c r="F807" s="121">
        <v>1</v>
      </c>
      <c r="G807" s="130">
        <v>1</v>
      </c>
      <c r="H807" s="130">
        <v>45220</v>
      </c>
      <c r="I807" s="131">
        <f t="shared" ref="I807:I809" si="832">IFERROR(G807/$D$799,"-")</f>
        <v>1</v>
      </c>
      <c r="J807" s="131">
        <f t="shared" si="790"/>
        <v>1</v>
      </c>
      <c r="K807" s="156">
        <f>IFERROR(H807/G807,"-")</f>
        <v>45220</v>
      </c>
      <c r="L807" s="539"/>
      <c r="M807" s="226" t="s">
        <v>123</v>
      </c>
      <c r="N807" s="121">
        <v>1</v>
      </c>
      <c r="O807" s="130">
        <v>1</v>
      </c>
      <c r="P807" s="130">
        <v>100620</v>
      </c>
      <c r="Q807" s="131">
        <f t="shared" si="824"/>
        <v>0.2</v>
      </c>
      <c r="R807" s="131">
        <f t="shared" si="792"/>
        <v>1</v>
      </c>
      <c r="S807" s="125">
        <f t="shared" si="793"/>
        <v>100620</v>
      </c>
      <c r="T807" s="539"/>
      <c r="U807" s="226" t="s">
        <v>123</v>
      </c>
      <c r="V807" s="121">
        <v>447</v>
      </c>
      <c r="W807" s="130">
        <v>322</v>
      </c>
      <c r="X807" s="130">
        <v>19692090</v>
      </c>
      <c r="Y807" s="131">
        <f t="shared" si="825"/>
        <v>0.29009009009009007</v>
      </c>
      <c r="Z807" s="131">
        <f t="shared" si="794"/>
        <v>0.7203579418344519</v>
      </c>
      <c r="AA807" s="130">
        <f t="shared" si="795"/>
        <v>61155.559006211181</v>
      </c>
      <c r="AB807" s="539"/>
      <c r="AC807" s="226" t="s">
        <v>123</v>
      </c>
      <c r="AD807" s="121">
        <v>441</v>
      </c>
      <c r="AE807" s="130">
        <v>307</v>
      </c>
      <c r="AF807" s="130">
        <v>20773760</v>
      </c>
      <c r="AG807" s="131">
        <f>IFERROR(AE807/$AB$799,"-")</f>
        <v>0.30009775171065495</v>
      </c>
      <c r="AH807" s="131">
        <f t="shared" si="796"/>
        <v>0.69614512471655332</v>
      </c>
      <c r="AI807" s="125">
        <f t="shared" si="797"/>
        <v>67666.970684039086</v>
      </c>
      <c r="AJ807" s="539"/>
      <c r="AK807" s="226" t="s">
        <v>123</v>
      </c>
      <c r="AL807" s="121">
        <v>245</v>
      </c>
      <c r="AM807" s="130">
        <v>159</v>
      </c>
      <c r="AN807" s="130">
        <v>9424830</v>
      </c>
      <c r="AO807" s="131">
        <f t="shared" si="827"/>
        <v>0.22877697841726619</v>
      </c>
      <c r="AP807" s="131">
        <f t="shared" si="798"/>
        <v>0.6489795918367347</v>
      </c>
      <c r="AQ807" s="125">
        <f t="shared" si="799"/>
        <v>59275.660377358494</v>
      </c>
      <c r="AR807" s="539"/>
      <c r="AS807" s="226" t="s">
        <v>123</v>
      </c>
      <c r="AT807" s="121">
        <v>100</v>
      </c>
      <c r="AU807" s="130">
        <v>62</v>
      </c>
      <c r="AV807" s="130">
        <v>4573530</v>
      </c>
      <c r="AW807" s="131">
        <f t="shared" si="828"/>
        <v>0.17464788732394365</v>
      </c>
      <c r="AX807" s="131">
        <f t="shared" si="800"/>
        <v>0.62</v>
      </c>
      <c r="AY807" s="130">
        <f t="shared" si="801"/>
        <v>73766.612903225803</v>
      </c>
      <c r="AZ807" s="539"/>
      <c r="BA807" s="226" t="s">
        <v>123</v>
      </c>
      <c r="BB807" s="121">
        <v>25</v>
      </c>
      <c r="BC807" s="130">
        <v>13</v>
      </c>
      <c r="BD807" s="130">
        <v>1575140</v>
      </c>
      <c r="BE807" s="131">
        <f t="shared" si="829"/>
        <v>9.0909090909090912E-2</v>
      </c>
      <c r="BF807" s="131">
        <f t="shared" si="802"/>
        <v>0.52</v>
      </c>
      <c r="BG807" s="156">
        <f t="shared" si="803"/>
        <v>121164.61538461539</v>
      </c>
      <c r="BH807" s="539"/>
      <c r="BI807" s="226" t="s">
        <v>123</v>
      </c>
      <c r="BJ807" s="121">
        <f t="shared" si="804"/>
        <v>1260</v>
      </c>
      <c r="BK807" s="130">
        <f t="shared" si="788"/>
        <v>865</v>
      </c>
      <c r="BL807" s="130">
        <f t="shared" si="789"/>
        <v>56185190</v>
      </c>
      <c r="BM807" s="131">
        <f t="shared" si="831"/>
        <v>0.25960384153661464</v>
      </c>
      <c r="BN807" s="131">
        <f t="shared" si="805"/>
        <v>0.68650793650793651</v>
      </c>
      <c r="BO807" s="130">
        <f t="shared" si="806"/>
        <v>64953.976878612717</v>
      </c>
      <c r="BP807" s="182"/>
    </row>
    <row r="808" spans="2:68" s="75" customFormat="1">
      <c r="B808" s="546"/>
      <c r="C808" s="547"/>
      <c r="D808" s="539"/>
      <c r="E808" s="226" t="s">
        <v>124</v>
      </c>
      <c r="F808" s="121">
        <v>0</v>
      </c>
      <c r="G808" s="130">
        <v>0</v>
      </c>
      <c r="H808" s="130">
        <v>0</v>
      </c>
      <c r="I808" s="131">
        <f t="shared" si="832"/>
        <v>0</v>
      </c>
      <c r="J808" s="131" t="str">
        <f t="shared" si="790"/>
        <v>-</v>
      </c>
      <c r="K808" s="156" t="str">
        <f>IFERROR(H808/G808,"-")</f>
        <v>-</v>
      </c>
      <c r="L808" s="539"/>
      <c r="M808" s="226" t="s">
        <v>124</v>
      </c>
      <c r="N808" s="121">
        <v>0</v>
      </c>
      <c r="O808" s="130">
        <v>0</v>
      </c>
      <c r="P808" s="130">
        <v>0</v>
      </c>
      <c r="Q808" s="131">
        <f t="shared" si="824"/>
        <v>0</v>
      </c>
      <c r="R808" s="131" t="str">
        <f t="shared" si="792"/>
        <v>-</v>
      </c>
      <c r="S808" s="125" t="str">
        <f t="shared" si="793"/>
        <v>-</v>
      </c>
      <c r="T808" s="539"/>
      <c r="U808" s="226" t="s">
        <v>124</v>
      </c>
      <c r="V808" s="121">
        <v>71</v>
      </c>
      <c r="W808" s="130">
        <v>48</v>
      </c>
      <c r="X808" s="130">
        <v>2979990</v>
      </c>
      <c r="Y808" s="131">
        <f t="shared" si="825"/>
        <v>4.3243243243243246E-2</v>
      </c>
      <c r="Z808" s="131">
        <f t="shared" si="794"/>
        <v>0.676056338028169</v>
      </c>
      <c r="AA808" s="130">
        <f t="shared" si="795"/>
        <v>62083.125</v>
      </c>
      <c r="AB808" s="539"/>
      <c r="AC808" s="226" t="s">
        <v>124</v>
      </c>
      <c r="AD808" s="121">
        <v>99</v>
      </c>
      <c r="AE808" s="130">
        <v>72</v>
      </c>
      <c r="AF808" s="130">
        <v>5356060</v>
      </c>
      <c r="AG808" s="131">
        <f>IFERROR(AE808/$AB$799,"-")</f>
        <v>7.0381231671554259E-2</v>
      </c>
      <c r="AH808" s="131">
        <f t="shared" si="796"/>
        <v>0.72727272727272729</v>
      </c>
      <c r="AI808" s="125">
        <f t="shared" si="797"/>
        <v>74389.722222222219</v>
      </c>
      <c r="AJ808" s="539"/>
      <c r="AK808" s="226" t="s">
        <v>124</v>
      </c>
      <c r="AL808" s="121">
        <v>79</v>
      </c>
      <c r="AM808" s="130">
        <v>48</v>
      </c>
      <c r="AN808" s="130">
        <v>3048720</v>
      </c>
      <c r="AO808" s="131">
        <f t="shared" si="827"/>
        <v>6.9064748201438847E-2</v>
      </c>
      <c r="AP808" s="131">
        <f t="shared" si="798"/>
        <v>0.60759493670886078</v>
      </c>
      <c r="AQ808" s="125">
        <f t="shared" si="799"/>
        <v>63515</v>
      </c>
      <c r="AR808" s="539"/>
      <c r="AS808" s="226" t="s">
        <v>124</v>
      </c>
      <c r="AT808" s="121">
        <v>53</v>
      </c>
      <c r="AU808" s="130">
        <v>27</v>
      </c>
      <c r="AV808" s="130">
        <v>2203520</v>
      </c>
      <c r="AW808" s="131">
        <f t="shared" si="828"/>
        <v>7.605633802816901E-2</v>
      </c>
      <c r="AX808" s="131">
        <f t="shared" si="800"/>
        <v>0.50943396226415094</v>
      </c>
      <c r="AY808" s="130">
        <f t="shared" si="801"/>
        <v>81611.851851851854</v>
      </c>
      <c r="AZ808" s="539"/>
      <c r="BA808" s="226" t="s">
        <v>124</v>
      </c>
      <c r="BB808" s="121">
        <v>28</v>
      </c>
      <c r="BC808" s="130">
        <v>14</v>
      </c>
      <c r="BD808" s="130">
        <v>1748310</v>
      </c>
      <c r="BE808" s="131">
        <f t="shared" si="829"/>
        <v>9.7902097902097904E-2</v>
      </c>
      <c r="BF808" s="131">
        <f t="shared" si="802"/>
        <v>0.5</v>
      </c>
      <c r="BG808" s="156">
        <f t="shared" si="803"/>
        <v>124879.28571428571</v>
      </c>
      <c r="BH808" s="539"/>
      <c r="BI808" s="226" t="s">
        <v>124</v>
      </c>
      <c r="BJ808" s="121">
        <f t="shared" si="804"/>
        <v>330</v>
      </c>
      <c r="BK808" s="130">
        <f t="shared" si="788"/>
        <v>209</v>
      </c>
      <c r="BL808" s="130">
        <f t="shared" si="789"/>
        <v>15336600</v>
      </c>
      <c r="BM808" s="131">
        <f t="shared" si="831"/>
        <v>6.2725090036014411E-2</v>
      </c>
      <c r="BN808" s="131">
        <f t="shared" si="805"/>
        <v>0.6333333333333333</v>
      </c>
      <c r="BO808" s="130">
        <f t="shared" si="806"/>
        <v>73380.861244019135</v>
      </c>
      <c r="BP808" s="182"/>
    </row>
    <row r="809" spans="2:68" s="75" customFormat="1">
      <c r="B809" s="546"/>
      <c r="C809" s="547"/>
      <c r="D809" s="539"/>
      <c r="E809" s="223" t="s">
        <v>117</v>
      </c>
      <c r="F809" s="136">
        <v>0</v>
      </c>
      <c r="G809" s="137">
        <v>0</v>
      </c>
      <c r="H809" s="137">
        <v>0</v>
      </c>
      <c r="I809" s="138">
        <f t="shared" si="832"/>
        <v>0</v>
      </c>
      <c r="J809" s="138" t="str">
        <f t="shared" si="790"/>
        <v>-</v>
      </c>
      <c r="K809" s="178" t="str">
        <f t="shared" si="791"/>
        <v>-</v>
      </c>
      <c r="L809" s="539"/>
      <c r="M809" s="230" t="s">
        <v>117</v>
      </c>
      <c r="N809" s="136">
        <v>0</v>
      </c>
      <c r="O809" s="137">
        <v>0</v>
      </c>
      <c r="P809" s="137">
        <v>0</v>
      </c>
      <c r="Q809" s="138">
        <f t="shared" si="824"/>
        <v>0</v>
      </c>
      <c r="R809" s="138" t="str">
        <f t="shared" si="792"/>
        <v>-</v>
      </c>
      <c r="S809" s="139" t="str">
        <f t="shared" si="793"/>
        <v>-</v>
      </c>
      <c r="T809" s="539"/>
      <c r="U809" s="230" t="s">
        <v>117</v>
      </c>
      <c r="V809" s="136">
        <v>103</v>
      </c>
      <c r="W809" s="137">
        <v>56</v>
      </c>
      <c r="X809" s="137">
        <v>3747570</v>
      </c>
      <c r="Y809" s="138">
        <f t="shared" si="825"/>
        <v>5.0450450450450449E-2</v>
      </c>
      <c r="Z809" s="138">
        <f t="shared" si="794"/>
        <v>0.5436893203883495</v>
      </c>
      <c r="AA809" s="137">
        <f t="shared" si="795"/>
        <v>66920.892857142855</v>
      </c>
      <c r="AB809" s="539"/>
      <c r="AC809" s="230" t="s">
        <v>117</v>
      </c>
      <c r="AD809" s="136">
        <v>64</v>
      </c>
      <c r="AE809" s="137">
        <v>31</v>
      </c>
      <c r="AF809" s="137">
        <v>1948920</v>
      </c>
      <c r="AG809" s="138">
        <f>IFERROR(AE809/$AB$799,"-")</f>
        <v>3.0303030303030304E-2</v>
      </c>
      <c r="AH809" s="138">
        <f t="shared" si="796"/>
        <v>0.484375</v>
      </c>
      <c r="AI809" s="139">
        <f t="shared" si="797"/>
        <v>62868.387096774197</v>
      </c>
      <c r="AJ809" s="539"/>
      <c r="AK809" s="230" t="s">
        <v>117</v>
      </c>
      <c r="AL809" s="136">
        <v>43</v>
      </c>
      <c r="AM809" s="137">
        <v>23</v>
      </c>
      <c r="AN809" s="137">
        <v>1448110</v>
      </c>
      <c r="AO809" s="138">
        <f t="shared" si="827"/>
        <v>3.3093525179856115E-2</v>
      </c>
      <c r="AP809" s="138">
        <f t="shared" si="798"/>
        <v>0.53488372093023251</v>
      </c>
      <c r="AQ809" s="139">
        <f t="shared" si="799"/>
        <v>62961.304347826088</v>
      </c>
      <c r="AR809" s="539"/>
      <c r="AS809" s="230" t="s">
        <v>117</v>
      </c>
      <c r="AT809" s="136">
        <v>21</v>
      </c>
      <c r="AU809" s="137">
        <v>14</v>
      </c>
      <c r="AV809" s="137">
        <v>1813880</v>
      </c>
      <c r="AW809" s="138">
        <f t="shared" si="828"/>
        <v>3.9436619718309862E-2</v>
      </c>
      <c r="AX809" s="138">
        <f t="shared" si="800"/>
        <v>0.66666666666666663</v>
      </c>
      <c r="AY809" s="137">
        <f t="shared" si="801"/>
        <v>129562.85714285714</v>
      </c>
      <c r="AZ809" s="539"/>
      <c r="BA809" s="230" t="s">
        <v>117</v>
      </c>
      <c r="BB809" s="136">
        <v>9</v>
      </c>
      <c r="BC809" s="137">
        <v>5</v>
      </c>
      <c r="BD809" s="137">
        <v>569800</v>
      </c>
      <c r="BE809" s="138">
        <f t="shared" si="829"/>
        <v>3.4965034965034968E-2</v>
      </c>
      <c r="BF809" s="138">
        <f t="shared" si="802"/>
        <v>0.55555555555555558</v>
      </c>
      <c r="BG809" s="178">
        <f t="shared" si="803"/>
        <v>113960</v>
      </c>
      <c r="BH809" s="539"/>
      <c r="BI809" s="230" t="s">
        <v>117</v>
      </c>
      <c r="BJ809" s="136">
        <f t="shared" si="804"/>
        <v>240</v>
      </c>
      <c r="BK809" s="137">
        <f t="shared" si="788"/>
        <v>129</v>
      </c>
      <c r="BL809" s="137">
        <f t="shared" si="789"/>
        <v>9528280</v>
      </c>
      <c r="BM809" s="138">
        <f t="shared" si="831"/>
        <v>3.8715486194477788E-2</v>
      </c>
      <c r="BN809" s="138">
        <f t="shared" si="805"/>
        <v>0.53749999999999998</v>
      </c>
      <c r="BO809" s="137">
        <f t="shared" si="806"/>
        <v>73862.635658914733</v>
      </c>
      <c r="BP809" s="182"/>
    </row>
    <row r="810" spans="2:68" s="75" customFormat="1" ht="14.25" thickBot="1">
      <c r="B810" s="542">
        <v>74</v>
      </c>
      <c r="C810" s="544" t="s">
        <v>29</v>
      </c>
      <c r="D810" s="540">
        <f>BS81</f>
        <v>1</v>
      </c>
      <c r="E810" s="225" t="s">
        <v>104</v>
      </c>
      <c r="F810" s="120">
        <v>0</v>
      </c>
      <c r="G810" s="128">
        <v>0</v>
      </c>
      <c r="H810" s="128">
        <v>0</v>
      </c>
      <c r="I810" s="129">
        <f>IFERROR(G810/$D$810,"-")</f>
        <v>0</v>
      </c>
      <c r="J810" s="129" t="str">
        <f t="shared" si="790"/>
        <v>-</v>
      </c>
      <c r="K810" s="155" t="str">
        <f t="shared" si="791"/>
        <v>-</v>
      </c>
      <c r="L810" s="540">
        <f>BT81</f>
        <v>2</v>
      </c>
      <c r="M810" s="224" t="s">
        <v>104</v>
      </c>
      <c r="N810" s="120">
        <v>2</v>
      </c>
      <c r="O810" s="128">
        <v>2</v>
      </c>
      <c r="P810" s="128">
        <v>275950</v>
      </c>
      <c r="Q810" s="129">
        <f>IFERROR(O810/$L$810,"-")</f>
        <v>1</v>
      </c>
      <c r="R810" s="129">
        <f t="shared" si="792"/>
        <v>1</v>
      </c>
      <c r="S810" s="124">
        <f t="shared" si="793"/>
        <v>137975</v>
      </c>
      <c r="T810" s="540">
        <f>BU81</f>
        <v>606</v>
      </c>
      <c r="U810" s="224" t="s">
        <v>104</v>
      </c>
      <c r="V810" s="120">
        <v>285</v>
      </c>
      <c r="W810" s="128">
        <v>177</v>
      </c>
      <c r="X810" s="128">
        <v>10899510</v>
      </c>
      <c r="Y810" s="129">
        <f>IFERROR(W810/$T$810,"-")</f>
        <v>0.29207920792079206</v>
      </c>
      <c r="Z810" s="129">
        <f t="shared" si="794"/>
        <v>0.62105263157894741</v>
      </c>
      <c r="AA810" s="128">
        <f t="shared" si="795"/>
        <v>61579.152542372882</v>
      </c>
      <c r="AB810" s="540">
        <f>BV81</f>
        <v>456</v>
      </c>
      <c r="AC810" s="224" t="s">
        <v>104</v>
      </c>
      <c r="AD810" s="120">
        <v>249</v>
      </c>
      <c r="AE810" s="128">
        <v>136</v>
      </c>
      <c r="AF810" s="128">
        <v>9537790</v>
      </c>
      <c r="AG810" s="129">
        <f t="shared" ref="AG810:AG820" si="833">IFERROR(AE810/$AB$810,"-")</f>
        <v>0.2982456140350877</v>
      </c>
      <c r="AH810" s="129">
        <f t="shared" si="796"/>
        <v>0.54618473895582331</v>
      </c>
      <c r="AI810" s="124">
        <f t="shared" si="797"/>
        <v>70130.808823529413</v>
      </c>
      <c r="AJ810" s="540">
        <f>BW81</f>
        <v>270</v>
      </c>
      <c r="AK810" s="224" t="s">
        <v>104</v>
      </c>
      <c r="AL810" s="120">
        <v>123</v>
      </c>
      <c r="AM810" s="128">
        <v>56</v>
      </c>
      <c r="AN810" s="128">
        <v>4082860</v>
      </c>
      <c r="AO810" s="129">
        <f>IFERROR(AM810/$AJ$810,"-")</f>
        <v>0.2074074074074074</v>
      </c>
      <c r="AP810" s="129">
        <f t="shared" si="798"/>
        <v>0.45528455284552843</v>
      </c>
      <c r="AQ810" s="124">
        <f t="shared" si="799"/>
        <v>72908.21428571429</v>
      </c>
      <c r="AR810" s="540">
        <f>BX81</f>
        <v>136</v>
      </c>
      <c r="AS810" s="224" t="s">
        <v>104</v>
      </c>
      <c r="AT810" s="120">
        <v>50</v>
      </c>
      <c r="AU810" s="128">
        <v>20</v>
      </c>
      <c r="AV810" s="128">
        <v>1768240</v>
      </c>
      <c r="AW810" s="129">
        <f>IFERROR(AU810/$AR$810,"-")</f>
        <v>0.14705882352941177</v>
      </c>
      <c r="AX810" s="129">
        <f t="shared" si="800"/>
        <v>0.4</v>
      </c>
      <c r="AY810" s="128">
        <f t="shared" si="801"/>
        <v>88412</v>
      </c>
      <c r="AZ810" s="540">
        <f>BY81</f>
        <v>71</v>
      </c>
      <c r="BA810" s="224" t="s">
        <v>104</v>
      </c>
      <c r="BB810" s="120">
        <v>19</v>
      </c>
      <c r="BC810" s="128">
        <v>9</v>
      </c>
      <c r="BD810" s="128">
        <v>858360</v>
      </c>
      <c r="BE810" s="129">
        <f>IFERROR(BC810/$AZ$810,"-")</f>
        <v>0.12676056338028169</v>
      </c>
      <c r="BF810" s="129">
        <f t="shared" si="802"/>
        <v>0.47368421052631576</v>
      </c>
      <c r="BG810" s="155">
        <f t="shared" si="803"/>
        <v>95373.333333333328</v>
      </c>
      <c r="BH810" s="540">
        <f>BZ81</f>
        <v>1542</v>
      </c>
      <c r="BI810" s="224" t="s">
        <v>104</v>
      </c>
      <c r="BJ810" s="120">
        <f t="shared" si="804"/>
        <v>728</v>
      </c>
      <c r="BK810" s="128">
        <f t="shared" si="788"/>
        <v>400</v>
      </c>
      <c r="BL810" s="128">
        <f t="shared" si="789"/>
        <v>27422710</v>
      </c>
      <c r="BM810" s="129">
        <f t="shared" ref="BM810:BM820" si="834">IFERROR(BK810/$BH$810,"-")</f>
        <v>0.25940337224383919</v>
      </c>
      <c r="BN810" s="129">
        <f t="shared" si="805"/>
        <v>0.5494505494505495</v>
      </c>
      <c r="BO810" s="128">
        <f t="shared" si="806"/>
        <v>68556.774999999994</v>
      </c>
      <c r="BP810" s="182"/>
    </row>
    <row r="811" spans="2:68" s="75" customFormat="1" ht="15" thickTop="1" thickBot="1">
      <c r="B811" s="543"/>
      <c r="C811" s="545"/>
      <c r="D811" s="536"/>
      <c r="E811" s="225" t="s">
        <v>136</v>
      </c>
      <c r="F811" s="121">
        <v>0</v>
      </c>
      <c r="G811" s="130">
        <v>0</v>
      </c>
      <c r="H811" s="130">
        <v>0</v>
      </c>
      <c r="I811" s="131">
        <f t="shared" ref="I811:I816" si="835">IFERROR(G811/$D$810,"-")</f>
        <v>0</v>
      </c>
      <c r="J811" s="131" t="str">
        <f t="shared" si="790"/>
        <v>-</v>
      </c>
      <c r="K811" s="156" t="str">
        <f t="shared" si="791"/>
        <v>-</v>
      </c>
      <c r="L811" s="536"/>
      <c r="M811" s="225" t="s">
        <v>136</v>
      </c>
      <c r="N811" s="121">
        <v>2</v>
      </c>
      <c r="O811" s="130">
        <v>2</v>
      </c>
      <c r="P811" s="130">
        <v>275950</v>
      </c>
      <c r="Q811" s="131">
        <f t="shared" ref="Q811:Q814" si="836">IFERROR(O811/$L$810,"-")</f>
        <v>1</v>
      </c>
      <c r="R811" s="131">
        <f t="shared" si="792"/>
        <v>1</v>
      </c>
      <c r="S811" s="125">
        <f t="shared" si="793"/>
        <v>137975</v>
      </c>
      <c r="T811" s="536"/>
      <c r="U811" s="225" t="s">
        <v>136</v>
      </c>
      <c r="V811" s="121">
        <v>226</v>
      </c>
      <c r="W811" s="130">
        <v>152</v>
      </c>
      <c r="X811" s="130">
        <v>8615700</v>
      </c>
      <c r="Y811" s="131">
        <f t="shared" ref="Y811:Y820" si="837">IFERROR(W811/$T$810,"-")</f>
        <v>0.25082508250825081</v>
      </c>
      <c r="Z811" s="131">
        <f t="shared" si="794"/>
        <v>0.67256637168141598</v>
      </c>
      <c r="AA811" s="130">
        <f t="shared" si="795"/>
        <v>56682.23684210526</v>
      </c>
      <c r="AB811" s="536"/>
      <c r="AC811" s="225" t="s">
        <v>136</v>
      </c>
      <c r="AD811" s="121">
        <v>186</v>
      </c>
      <c r="AE811" s="130">
        <v>113</v>
      </c>
      <c r="AF811" s="130">
        <v>9037060</v>
      </c>
      <c r="AG811" s="131">
        <f t="shared" si="833"/>
        <v>0.24780701754385964</v>
      </c>
      <c r="AH811" s="131">
        <f t="shared" si="796"/>
        <v>0.60752688172043012</v>
      </c>
      <c r="AI811" s="125">
        <f t="shared" si="797"/>
        <v>79973.982300884949</v>
      </c>
      <c r="AJ811" s="536"/>
      <c r="AK811" s="225" t="s">
        <v>136</v>
      </c>
      <c r="AL811" s="121">
        <v>78</v>
      </c>
      <c r="AM811" s="130">
        <v>41</v>
      </c>
      <c r="AN811" s="130">
        <v>2714640</v>
      </c>
      <c r="AO811" s="131">
        <f t="shared" ref="AO811:AO814" si="838">IFERROR(AM811/$AJ$810,"-")</f>
        <v>0.15185185185185185</v>
      </c>
      <c r="AP811" s="131">
        <f t="shared" si="798"/>
        <v>0.52564102564102566</v>
      </c>
      <c r="AQ811" s="125">
        <f t="shared" si="799"/>
        <v>66210.731707317071</v>
      </c>
      <c r="AR811" s="536"/>
      <c r="AS811" s="225" t="s">
        <v>136</v>
      </c>
      <c r="AT811" s="121">
        <v>41</v>
      </c>
      <c r="AU811" s="130">
        <v>17</v>
      </c>
      <c r="AV811" s="130">
        <v>1288370</v>
      </c>
      <c r="AW811" s="131">
        <f t="shared" ref="AW811:AW820" si="839">IFERROR(AU811/$AR$810,"-")</f>
        <v>0.125</v>
      </c>
      <c r="AX811" s="131">
        <f t="shared" si="800"/>
        <v>0.41463414634146339</v>
      </c>
      <c r="AY811" s="130">
        <f t="shared" si="801"/>
        <v>75786.470588235301</v>
      </c>
      <c r="AZ811" s="536"/>
      <c r="BA811" s="225" t="s">
        <v>136</v>
      </c>
      <c r="BB811" s="121">
        <v>5</v>
      </c>
      <c r="BC811" s="130">
        <v>0</v>
      </c>
      <c r="BD811" s="130">
        <v>0</v>
      </c>
      <c r="BE811" s="131">
        <f t="shared" ref="BE811:BE820" si="840">IFERROR(BC811/$AZ$810,"-")</f>
        <v>0</v>
      </c>
      <c r="BF811" s="131">
        <f t="shared" si="802"/>
        <v>0</v>
      </c>
      <c r="BG811" s="156" t="str">
        <f t="shared" si="803"/>
        <v>-</v>
      </c>
      <c r="BH811" s="536"/>
      <c r="BI811" s="225" t="s">
        <v>136</v>
      </c>
      <c r="BJ811" s="121">
        <f t="shared" si="804"/>
        <v>538</v>
      </c>
      <c r="BK811" s="130">
        <f t="shared" si="788"/>
        <v>325</v>
      </c>
      <c r="BL811" s="130">
        <f t="shared" si="789"/>
        <v>21931720</v>
      </c>
      <c r="BM811" s="131">
        <f t="shared" si="834"/>
        <v>0.21076523994811933</v>
      </c>
      <c r="BN811" s="131">
        <f t="shared" si="805"/>
        <v>0.60408921933085502</v>
      </c>
      <c r="BO811" s="130">
        <f t="shared" si="806"/>
        <v>67482.215384615381</v>
      </c>
      <c r="BP811" s="182"/>
    </row>
    <row r="812" spans="2:68" s="75" customFormat="1" ht="15" thickTop="1" thickBot="1">
      <c r="B812" s="543"/>
      <c r="C812" s="545"/>
      <c r="D812" s="536"/>
      <c r="E812" s="226" t="s">
        <v>103</v>
      </c>
      <c r="F812" s="121">
        <v>0</v>
      </c>
      <c r="G812" s="130">
        <v>0</v>
      </c>
      <c r="H812" s="130">
        <v>0</v>
      </c>
      <c r="I812" s="131">
        <f t="shared" si="835"/>
        <v>0</v>
      </c>
      <c r="J812" s="131" t="str">
        <f t="shared" si="790"/>
        <v>-</v>
      </c>
      <c r="K812" s="156" t="str">
        <f t="shared" si="791"/>
        <v>-</v>
      </c>
      <c r="L812" s="536"/>
      <c r="M812" s="226" t="s">
        <v>103</v>
      </c>
      <c r="N812" s="121">
        <v>2</v>
      </c>
      <c r="O812" s="130">
        <v>2</v>
      </c>
      <c r="P812" s="130">
        <v>275950</v>
      </c>
      <c r="Q812" s="131">
        <f t="shared" si="836"/>
        <v>1</v>
      </c>
      <c r="R812" s="131">
        <f t="shared" si="792"/>
        <v>1</v>
      </c>
      <c r="S812" s="125">
        <f t="shared" si="793"/>
        <v>137975</v>
      </c>
      <c r="T812" s="536"/>
      <c r="U812" s="226" t="s">
        <v>103</v>
      </c>
      <c r="V812" s="121">
        <v>368</v>
      </c>
      <c r="W812" s="130">
        <v>229</v>
      </c>
      <c r="X812" s="130">
        <v>13649320</v>
      </c>
      <c r="Y812" s="131">
        <f t="shared" si="837"/>
        <v>0.37788778877887791</v>
      </c>
      <c r="Z812" s="131">
        <f t="shared" si="794"/>
        <v>0.62228260869565222</v>
      </c>
      <c r="AA812" s="130">
        <f t="shared" si="795"/>
        <v>59604.017467248908</v>
      </c>
      <c r="AB812" s="536"/>
      <c r="AC812" s="226" t="s">
        <v>103</v>
      </c>
      <c r="AD812" s="121">
        <v>283</v>
      </c>
      <c r="AE812" s="130">
        <v>158</v>
      </c>
      <c r="AF812" s="130">
        <v>12026750</v>
      </c>
      <c r="AG812" s="131">
        <f t="shared" si="833"/>
        <v>0.34649122807017546</v>
      </c>
      <c r="AH812" s="131">
        <f t="shared" si="796"/>
        <v>0.55830388692579502</v>
      </c>
      <c r="AI812" s="125">
        <f t="shared" si="797"/>
        <v>76118.670886075954</v>
      </c>
      <c r="AJ812" s="536"/>
      <c r="AK812" s="226" t="s">
        <v>103</v>
      </c>
      <c r="AL812" s="121">
        <v>184</v>
      </c>
      <c r="AM812" s="130">
        <v>82</v>
      </c>
      <c r="AN812" s="130">
        <v>5966400</v>
      </c>
      <c r="AO812" s="131">
        <f t="shared" si="838"/>
        <v>0.3037037037037037</v>
      </c>
      <c r="AP812" s="131">
        <f t="shared" si="798"/>
        <v>0.44565217391304346</v>
      </c>
      <c r="AQ812" s="125">
        <f t="shared" si="799"/>
        <v>72760.975609756104</v>
      </c>
      <c r="AR812" s="536"/>
      <c r="AS812" s="226" t="s">
        <v>103</v>
      </c>
      <c r="AT812" s="121">
        <v>94</v>
      </c>
      <c r="AU812" s="130">
        <v>38</v>
      </c>
      <c r="AV812" s="130">
        <v>3158070</v>
      </c>
      <c r="AW812" s="131">
        <f t="shared" si="839"/>
        <v>0.27941176470588236</v>
      </c>
      <c r="AX812" s="131">
        <f t="shared" si="800"/>
        <v>0.40425531914893614</v>
      </c>
      <c r="AY812" s="130">
        <f t="shared" si="801"/>
        <v>83107.105263157893</v>
      </c>
      <c r="AZ812" s="536"/>
      <c r="BA812" s="226" t="s">
        <v>103</v>
      </c>
      <c r="BB812" s="121">
        <v>29</v>
      </c>
      <c r="BC812" s="130">
        <v>10</v>
      </c>
      <c r="BD812" s="130">
        <v>639810</v>
      </c>
      <c r="BE812" s="131">
        <f t="shared" si="840"/>
        <v>0.14084507042253522</v>
      </c>
      <c r="BF812" s="131">
        <f t="shared" si="802"/>
        <v>0.34482758620689657</v>
      </c>
      <c r="BG812" s="156">
        <f t="shared" si="803"/>
        <v>63981</v>
      </c>
      <c r="BH812" s="536"/>
      <c r="BI812" s="226" t="s">
        <v>103</v>
      </c>
      <c r="BJ812" s="121">
        <f t="shared" si="804"/>
        <v>960</v>
      </c>
      <c r="BK812" s="130">
        <f t="shared" si="788"/>
        <v>519</v>
      </c>
      <c r="BL812" s="130">
        <f t="shared" si="789"/>
        <v>35716300</v>
      </c>
      <c r="BM812" s="131">
        <f t="shared" si="834"/>
        <v>0.33657587548638135</v>
      </c>
      <c r="BN812" s="131">
        <f t="shared" si="805"/>
        <v>0.54062500000000002</v>
      </c>
      <c r="BO812" s="130">
        <f t="shared" si="806"/>
        <v>68817.533718689781</v>
      </c>
      <c r="BP812" s="182"/>
    </row>
    <row r="813" spans="2:68" s="75" customFormat="1" ht="15" thickTop="1" thickBot="1">
      <c r="B813" s="543"/>
      <c r="C813" s="545"/>
      <c r="D813" s="536"/>
      <c r="E813" s="226" t="s">
        <v>106</v>
      </c>
      <c r="F813" s="121">
        <v>0</v>
      </c>
      <c r="G813" s="130">
        <v>0</v>
      </c>
      <c r="H813" s="130">
        <v>0</v>
      </c>
      <c r="I813" s="131">
        <f t="shared" si="835"/>
        <v>0</v>
      </c>
      <c r="J813" s="131" t="str">
        <f t="shared" si="790"/>
        <v>-</v>
      </c>
      <c r="K813" s="156" t="str">
        <f t="shared" si="791"/>
        <v>-</v>
      </c>
      <c r="L813" s="536"/>
      <c r="M813" s="226" t="s">
        <v>106</v>
      </c>
      <c r="N813" s="121">
        <v>1</v>
      </c>
      <c r="O813" s="130">
        <v>1</v>
      </c>
      <c r="P813" s="130">
        <v>199590</v>
      </c>
      <c r="Q813" s="131">
        <f t="shared" si="836"/>
        <v>0.5</v>
      </c>
      <c r="R813" s="131">
        <f t="shared" si="792"/>
        <v>1</v>
      </c>
      <c r="S813" s="125">
        <f t="shared" si="793"/>
        <v>199590</v>
      </c>
      <c r="T813" s="536"/>
      <c r="U813" s="226" t="s">
        <v>106</v>
      </c>
      <c r="V813" s="121">
        <v>96</v>
      </c>
      <c r="W813" s="130">
        <v>68</v>
      </c>
      <c r="X813" s="130">
        <v>4486890</v>
      </c>
      <c r="Y813" s="131">
        <f t="shared" si="837"/>
        <v>0.11221122112211221</v>
      </c>
      <c r="Z813" s="131">
        <f t="shared" si="794"/>
        <v>0.70833333333333337</v>
      </c>
      <c r="AA813" s="130">
        <f t="shared" si="795"/>
        <v>65983.676470588238</v>
      </c>
      <c r="AB813" s="536"/>
      <c r="AC813" s="226" t="s">
        <v>106</v>
      </c>
      <c r="AD813" s="121">
        <v>78</v>
      </c>
      <c r="AE813" s="130">
        <v>45</v>
      </c>
      <c r="AF813" s="130">
        <v>3075820</v>
      </c>
      <c r="AG813" s="131">
        <f t="shared" si="833"/>
        <v>9.8684210526315791E-2</v>
      </c>
      <c r="AH813" s="131">
        <f t="shared" si="796"/>
        <v>0.57692307692307687</v>
      </c>
      <c r="AI813" s="125">
        <f t="shared" si="797"/>
        <v>68351.555555555562</v>
      </c>
      <c r="AJ813" s="536"/>
      <c r="AK813" s="226" t="s">
        <v>106</v>
      </c>
      <c r="AL813" s="121">
        <v>61</v>
      </c>
      <c r="AM813" s="130">
        <v>32</v>
      </c>
      <c r="AN813" s="130">
        <v>2072570</v>
      </c>
      <c r="AO813" s="131">
        <f t="shared" si="838"/>
        <v>0.11851851851851852</v>
      </c>
      <c r="AP813" s="131">
        <f t="shared" si="798"/>
        <v>0.52459016393442626</v>
      </c>
      <c r="AQ813" s="125">
        <f t="shared" si="799"/>
        <v>64767.8125</v>
      </c>
      <c r="AR813" s="536"/>
      <c r="AS813" s="226" t="s">
        <v>106</v>
      </c>
      <c r="AT813" s="121">
        <v>21</v>
      </c>
      <c r="AU813" s="130">
        <v>7</v>
      </c>
      <c r="AV813" s="130">
        <v>464830</v>
      </c>
      <c r="AW813" s="131">
        <f t="shared" si="839"/>
        <v>5.1470588235294115E-2</v>
      </c>
      <c r="AX813" s="131">
        <f t="shared" si="800"/>
        <v>0.33333333333333331</v>
      </c>
      <c r="AY813" s="130">
        <f t="shared" si="801"/>
        <v>66404.28571428571</v>
      </c>
      <c r="AZ813" s="536"/>
      <c r="BA813" s="226" t="s">
        <v>106</v>
      </c>
      <c r="BB813" s="121">
        <v>10</v>
      </c>
      <c r="BC813" s="130">
        <v>3</v>
      </c>
      <c r="BD813" s="130">
        <v>45090</v>
      </c>
      <c r="BE813" s="131">
        <f t="shared" si="840"/>
        <v>4.2253521126760563E-2</v>
      </c>
      <c r="BF813" s="131">
        <f t="shared" si="802"/>
        <v>0.3</v>
      </c>
      <c r="BG813" s="156">
        <f t="shared" si="803"/>
        <v>15030</v>
      </c>
      <c r="BH813" s="536"/>
      <c r="BI813" s="226" t="s">
        <v>106</v>
      </c>
      <c r="BJ813" s="121">
        <f t="shared" si="804"/>
        <v>267</v>
      </c>
      <c r="BK813" s="130">
        <f t="shared" si="788"/>
        <v>156</v>
      </c>
      <c r="BL813" s="130">
        <f t="shared" si="789"/>
        <v>10344790</v>
      </c>
      <c r="BM813" s="131">
        <f t="shared" si="834"/>
        <v>0.10116731517509728</v>
      </c>
      <c r="BN813" s="131">
        <f t="shared" si="805"/>
        <v>0.5842696629213483</v>
      </c>
      <c r="BO813" s="130">
        <f t="shared" si="806"/>
        <v>66312.756410256407</v>
      </c>
      <c r="BP813" s="182"/>
    </row>
    <row r="814" spans="2:68" s="75" customFormat="1" ht="15" thickTop="1" thickBot="1">
      <c r="B814" s="543"/>
      <c r="C814" s="545"/>
      <c r="D814" s="536"/>
      <c r="E814" s="226" t="s">
        <v>119</v>
      </c>
      <c r="F814" s="121">
        <v>0</v>
      </c>
      <c r="G814" s="130">
        <v>0</v>
      </c>
      <c r="H814" s="130">
        <v>0</v>
      </c>
      <c r="I814" s="131">
        <f t="shared" si="835"/>
        <v>0</v>
      </c>
      <c r="J814" s="131" t="str">
        <f t="shared" si="790"/>
        <v>-</v>
      </c>
      <c r="K814" s="156" t="str">
        <f t="shared" si="791"/>
        <v>-</v>
      </c>
      <c r="L814" s="536"/>
      <c r="M814" s="226" t="s">
        <v>119</v>
      </c>
      <c r="N814" s="121">
        <v>1</v>
      </c>
      <c r="O814" s="130">
        <v>1</v>
      </c>
      <c r="P814" s="130">
        <v>199590</v>
      </c>
      <c r="Q814" s="131">
        <f t="shared" si="836"/>
        <v>0.5</v>
      </c>
      <c r="R814" s="131">
        <f t="shared" si="792"/>
        <v>1</v>
      </c>
      <c r="S814" s="125">
        <f t="shared" si="793"/>
        <v>199590</v>
      </c>
      <c r="T814" s="536"/>
      <c r="U814" s="226" t="s">
        <v>119</v>
      </c>
      <c r="V814" s="121">
        <v>103</v>
      </c>
      <c r="W814" s="130">
        <v>67</v>
      </c>
      <c r="X814" s="130">
        <v>4157720</v>
      </c>
      <c r="Y814" s="131">
        <f t="shared" si="837"/>
        <v>0.11056105610561057</v>
      </c>
      <c r="Z814" s="131">
        <f t="shared" si="794"/>
        <v>0.65048543689320393</v>
      </c>
      <c r="AA814" s="130">
        <f t="shared" si="795"/>
        <v>62055.522388059704</v>
      </c>
      <c r="AB814" s="536"/>
      <c r="AC814" s="226" t="s">
        <v>119</v>
      </c>
      <c r="AD814" s="121">
        <v>104</v>
      </c>
      <c r="AE814" s="130">
        <v>64</v>
      </c>
      <c r="AF814" s="130">
        <v>5077500</v>
      </c>
      <c r="AG814" s="131">
        <f t="shared" si="833"/>
        <v>0.14035087719298245</v>
      </c>
      <c r="AH814" s="131">
        <f t="shared" si="796"/>
        <v>0.61538461538461542</v>
      </c>
      <c r="AI814" s="125">
        <f t="shared" si="797"/>
        <v>79335.9375</v>
      </c>
      <c r="AJ814" s="536"/>
      <c r="AK814" s="226" t="s">
        <v>119</v>
      </c>
      <c r="AL814" s="121">
        <v>82</v>
      </c>
      <c r="AM814" s="130">
        <v>33</v>
      </c>
      <c r="AN814" s="130">
        <v>2946100</v>
      </c>
      <c r="AO814" s="131">
        <f t="shared" si="838"/>
        <v>0.12222222222222222</v>
      </c>
      <c r="AP814" s="131">
        <f t="shared" si="798"/>
        <v>0.40243902439024393</v>
      </c>
      <c r="AQ814" s="125">
        <f t="shared" si="799"/>
        <v>89275.757575757569</v>
      </c>
      <c r="AR814" s="536"/>
      <c r="AS814" s="226" t="s">
        <v>119</v>
      </c>
      <c r="AT814" s="121">
        <v>36</v>
      </c>
      <c r="AU814" s="130">
        <v>18</v>
      </c>
      <c r="AV814" s="130">
        <v>1447290</v>
      </c>
      <c r="AW814" s="131">
        <f t="shared" si="839"/>
        <v>0.13235294117647059</v>
      </c>
      <c r="AX814" s="131">
        <f t="shared" si="800"/>
        <v>0.5</v>
      </c>
      <c r="AY814" s="130">
        <f t="shared" si="801"/>
        <v>80405</v>
      </c>
      <c r="AZ814" s="536"/>
      <c r="BA814" s="226" t="s">
        <v>119</v>
      </c>
      <c r="BB814" s="121">
        <v>8</v>
      </c>
      <c r="BC814" s="130">
        <v>1</v>
      </c>
      <c r="BD814" s="130">
        <v>55910</v>
      </c>
      <c r="BE814" s="131">
        <f t="shared" si="840"/>
        <v>1.4084507042253521E-2</v>
      </c>
      <c r="BF814" s="131">
        <f t="shared" si="802"/>
        <v>0.125</v>
      </c>
      <c r="BG814" s="156">
        <f t="shared" si="803"/>
        <v>55910</v>
      </c>
      <c r="BH814" s="536"/>
      <c r="BI814" s="226" t="s">
        <v>119</v>
      </c>
      <c r="BJ814" s="121">
        <f t="shared" si="804"/>
        <v>334</v>
      </c>
      <c r="BK814" s="130">
        <f t="shared" si="788"/>
        <v>184</v>
      </c>
      <c r="BL814" s="130">
        <f t="shared" si="789"/>
        <v>13884110</v>
      </c>
      <c r="BM814" s="131">
        <f t="shared" si="834"/>
        <v>0.11932555123216602</v>
      </c>
      <c r="BN814" s="131">
        <f t="shared" si="805"/>
        <v>0.55089820359281438</v>
      </c>
      <c r="BO814" s="130">
        <f t="shared" si="806"/>
        <v>75457.119565217392</v>
      </c>
      <c r="BP814" s="182"/>
    </row>
    <row r="815" spans="2:68" s="75" customFormat="1" ht="15" thickTop="1" thickBot="1">
      <c r="B815" s="543"/>
      <c r="C815" s="545"/>
      <c r="D815" s="536"/>
      <c r="E815" s="226" t="s">
        <v>120</v>
      </c>
      <c r="F815" s="121">
        <v>0</v>
      </c>
      <c r="G815" s="130">
        <v>0</v>
      </c>
      <c r="H815" s="130">
        <v>0</v>
      </c>
      <c r="I815" s="131">
        <f t="shared" si="835"/>
        <v>0</v>
      </c>
      <c r="J815" s="131" t="str">
        <f t="shared" si="790"/>
        <v>-</v>
      </c>
      <c r="K815" s="156" t="str">
        <f t="shared" si="791"/>
        <v>-</v>
      </c>
      <c r="L815" s="536"/>
      <c r="M815" s="226" t="s">
        <v>120</v>
      </c>
      <c r="N815" s="121">
        <v>0</v>
      </c>
      <c r="O815" s="130">
        <v>0</v>
      </c>
      <c r="P815" s="130">
        <v>0</v>
      </c>
      <c r="Q815" s="131">
        <f t="shared" ref="Q815:Q820" si="841">IFERROR(O815/$L$810,"-")</f>
        <v>0</v>
      </c>
      <c r="R815" s="131" t="str">
        <f t="shared" si="792"/>
        <v>-</v>
      </c>
      <c r="S815" s="125" t="str">
        <f t="shared" si="793"/>
        <v>-</v>
      </c>
      <c r="T815" s="536"/>
      <c r="U815" s="226" t="s">
        <v>120</v>
      </c>
      <c r="V815" s="121">
        <v>54</v>
      </c>
      <c r="W815" s="130">
        <v>30</v>
      </c>
      <c r="X815" s="130">
        <v>1524850</v>
      </c>
      <c r="Y815" s="131">
        <f t="shared" si="837"/>
        <v>4.9504950495049507E-2</v>
      </c>
      <c r="Z815" s="131">
        <f t="shared" si="794"/>
        <v>0.55555555555555558</v>
      </c>
      <c r="AA815" s="130">
        <f t="shared" si="795"/>
        <v>50828.333333333336</v>
      </c>
      <c r="AB815" s="536"/>
      <c r="AC815" s="226" t="s">
        <v>120</v>
      </c>
      <c r="AD815" s="121">
        <v>41</v>
      </c>
      <c r="AE815" s="130">
        <v>26</v>
      </c>
      <c r="AF815" s="130">
        <v>2073130</v>
      </c>
      <c r="AG815" s="131">
        <f t="shared" si="833"/>
        <v>5.701754385964912E-2</v>
      </c>
      <c r="AH815" s="131">
        <f t="shared" si="796"/>
        <v>0.63414634146341464</v>
      </c>
      <c r="AI815" s="125">
        <f t="shared" si="797"/>
        <v>79735.769230769234</v>
      </c>
      <c r="AJ815" s="536"/>
      <c r="AK815" s="226" t="s">
        <v>120</v>
      </c>
      <c r="AL815" s="121">
        <v>20</v>
      </c>
      <c r="AM815" s="130">
        <v>7</v>
      </c>
      <c r="AN815" s="130">
        <v>539480</v>
      </c>
      <c r="AO815" s="131">
        <f t="shared" ref="AO815:AO820" si="842">IFERROR(AM815/$AJ$810,"-")</f>
        <v>2.5925925925925925E-2</v>
      </c>
      <c r="AP815" s="131">
        <f t="shared" si="798"/>
        <v>0.35</v>
      </c>
      <c r="AQ815" s="125">
        <f t="shared" si="799"/>
        <v>77068.571428571435</v>
      </c>
      <c r="AR815" s="536"/>
      <c r="AS815" s="226" t="s">
        <v>120</v>
      </c>
      <c r="AT815" s="121">
        <v>14</v>
      </c>
      <c r="AU815" s="130">
        <v>8</v>
      </c>
      <c r="AV815" s="130">
        <v>348040</v>
      </c>
      <c r="AW815" s="131">
        <f t="shared" si="839"/>
        <v>5.8823529411764705E-2</v>
      </c>
      <c r="AX815" s="131">
        <f t="shared" si="800"/>
        <v>0.5714285714285714</v>
      </c>
      <c r="AY815" s="130">
        <f t="shared" si="801"/>
        <v>43505</v>
      </c>
      <c r="AZ815" s="536"/>
      <c r="BA815" s="226" t="s">
        <v>120</v>
      </c>
      <c r="BB815" s="121">
        <v>1</v>
      </c>
      <c r="BC815" s="130">
        <v>0</v>
      </c>
      <c r="BD815" s="130">
        <v>0</v>
      </c>
      <c r="BE815" s="131">
        <f t="shared" si="840"/>
        <v>0</v>
      </c>
      <c r="BF815" s="131">
        <f t="shared" si="802"/>
        <v>0</v>
      </c>
      <c r="BG815" s="156" t="str">
        <f t="shared" si="803"/>
        <v>-</v>
      </c>
      <c r="BH815" s="536"/>
      <c r="BI815" s="226" t="s">
        <v>120</v>
      </c>
      <c r="BJ815" s="121">
        <f t="shared" si="804"/>
        <v>130</v>
      </c>
      <c r="BK815" s="130">
        <f t="shared" si="788"/>
        <v>71</v>
      </c>
      <c r="BL815" s="130">
        <f t="shared" si="789"/>
        <v>4485500</v>
      </c>
      <c r="BM815" s="131">
        <f t="shared" si="834"/>
        <v>4.6044098573281456E-2</v>
      </c>
      <c r="BN815" s="131">
        <f t="shared" si="805"/>
        <v>0.5461538461538461</v>
      </c>
      <c r="BO815" s="130">
        <f t="shared" si="806"/>
        <v>63176.056338028167</v>
      </c>
      <c r="BP815" s="182"/>
    </row>
    <row r="816" spans="2:68" s="75" customFormat="1" ht="15" thickTop="1" thickBot="1">
      <c r="B816" s="543"/>
      <c r="C816" s="545"/>
      <c r="D816" s="536"/>
      <c r="E816" s="226" t="s">
        <v>121</v>
      </c>
      <c r="F816" s="121">
        <v>1</v>
      </c>
      <c r="G816" s="130">
        <v>0</v>
      </c>
      <c r="H816" s="130">
        <v>0</v>
      </c>
      <c r="I816" s="131">
        <f t="shared" si="835"/>
        <v>0</v>
      </c>
      <c r="J816" s="131">
        <f t="shared" si="790"/>
        <v>0</v>
      </c>
      <c r="K816" s="156" t="str">
        <f t="shared" si="791"/>
        <v>-</v>
      </c>
      <c r="L816" s="536"/>
      <c r="M816" s="226" t="s">
        <v>121</v>
      </c>
      <c r="N816" s="121">
        <v>1</v>
      </c>
      <c r="O816" s="130">
        <v>1</v>
      </c>
      <c r="P816" s="130">
        <v>199590</v>
      </c>
      <c r="Q816" s="131">
        <f t="shared" si="841"/>
        <v>0.5</v>
      </c>
      <c r="R816" s="131">
        <f t="shared" si="792"/>
        <v>1</v>
      </c>
      <c r="S816" s="125">
        <f t="shared" si="793"/>
        <v>199590</v>
      </c>
      <c r="T816" s="536"/>
      <c r="U816" s="226" t="s">
        <v>121</v>
      </c>
      <c r="V816" s="121">
        <v>30</v>
      </c>
      <c r="W816" s="130">
        <v>22</v>
      </c>
      <c r="X816" s="130">
        <v>1117430</v>
      </c>
      <c r="Y816" s="131">
        <f t="shared" si="837"/>
        <v>3.6303630363036306E-2</v>
      </c>
      <c r="Z816" s="131">
        <f t="shared" ref="Z816:Z821" si="843">IFERROR(W816/V816,"-")</f>
        <v>0.73333333333333328</v>
      </c>
      <c r="AA816" s="130">
        <f t="shared" si="795"/>
        <v>50792.272727272728</v>
      </c>
      <c r="AB816" s="536"/>
      <c r="AC816" s="226" t="s">
        <v>121</v>
      </c>
      <c r="AD816" s="121">
        <v>25</v>
      </c>
      <c r="AE816" s="130">
        <v>15</v>
      </c>
      <c r="AF816" s="130">
        <v>919350</v>
      </c>
      <c r="AG816" s="131">
        <f t="shared" si="833"/>
        <v>3.2894736842105261E-2</v>
      </c>
      <c r="AH816" s="131">
        <f t="shared" si="796"/>
        <v>0.6</v>
      </c>
      <c r="AI816" s="125">
        <f t="shared" si="797"/>
        <v>61290</v>
      </c>
      <c r="AJ816" s="536"/>
      <c r="AK816" s="226" t="s">
        <v>121</v>
      </c>
      <c r="AL816" s="121">
        <v>29</v>
      </c>
      <c r="AM816" s="130">
        <v>9</v>
      </c>
      <c r="AN816" s="130">
        <v>464000</v>
      </c>
      <c r="AO816" s="131">
        <f t="shared" si="842"/>
        <v>3.3333333333333333E-2</v>
      </c>
      <c r="AP816" s="131">
        <f t="shared" si="798"/>
        <v>0.31034482758620691</v>
      </c>
      <c r="AQ816" s="125">
        <f t="shared" si="799"/>
        <v>51555.555555555555</v>
      </c>
      <c r="AR816" s="536"/>
      <c r="AS816" s="226" t="s">
        <v>121</v>
      </c>
      <c r="AT816" s="121">
        <v>17</v>
      </c>
      <c r="AU816" s="130">
        <v>7</v>
      </c>
      <c r="AV816" s="130">
        <v>676860</v>
      </c>
      <c r="AW816" s="131">
        <f t="shared" si="839"/>
        <v>5.1470588235294115E-2</v>
      </c>
      <c r="AX816" s="131">
        <f t="shared" si="800"/>
        <v>0.41176470588235292</v>
      </c>
      <c r="AY816" s="130">
        <f t="shared" si="801"/>
        <v>96694.28571428571</v>
      </c>
      <c r="AZ816" s="536"/>
      <c r="BA816" s="226" t="s">
        <v>121</v>
      </c>
      <c r="BB816" s="121">
        <v>5</v>
      </c>
      <c r="BC816" s="130">
        <v>2</v>
      </c>
      <c r="BD816" s="130">
        <v>357850</v>
      </c>
      <c r="BE816" s="131">
        <f t="shared" si="840"/>
        <v>2.8169014084507043E-2</v>
      </c>
      <c r="BF816" s="131">
        <f t="shared" si="802"/>
        <v>0.4</v>
      </c>
      <c r="BG816" s="156">
        <f t="shared" si="803"/>
        <v>178925</v>
      </c>
      <c r="BH816" s="536"/>
      <c r="BI816" s="226" t="s">
        <v>121</v>
      </c>
      <c r="BJ816" s="121">
        <f t="shared" si="804"/>
        <v>108</v>
      </c>
      <c r="BK816" s="130">
        <f t="shared" si="788"/>
        <v>56</v>
      </c>
      <c r="BL816" s="130">
        <f t="shared" si="789"/>
        <v>3735080</v>
      </c>
      <c r="BM816" s="131">
        <f t="shared" si="834"/>
        <v>3.6316472114137487E-2</v>
      </c>
      <c r="BN816" s="131">
        <f t="shared" si="805"/>
        <v>0.51851851851851849</v>
      </c>
      <c r="BO816" s="130">
        <f t="shared" si="806"/>
        <v>66697.857142857145</v>
      </c>
      <c r="BP816" s="182"/>
    </row>
    <row r="817" spans="2:68" s="75" customFormat="1" ht="15" thickTop="1" thickBot="1">
      <c r="B817" s="543"/>
      <c r="C817" s="545"/>
      <c r="D817" s="536"/>
      <c r="E817" s="226" t="s">
        <v>122</v>
      </c>
      <c r="F817" s="121">
        <v>0</v>
      </c>
      <c r="G817" s="130">
        <v>0</v>
      </c>
      <c r="H817" s="130">
        <v>0</v>
      </c>
      <c r="I817" s="131">
        <f>IFERROR(G817/$D$810,"-")</f>
        <v>0</v>
      </c>
      <c r="J817" s="131" t="str">
        <f t="shared" si="790"/>
        <v>-</v>
      </c>
      <c r="K817" s="156" t="str">
        <f t="shared" si="791"/>
        <v>-</v>
      </c>
      <c r="L817" s="536"/>
      <c r="M817" s="226" t="s">
        <v>122</v>
      </c>
      <c r="N817" s="121">
        <v>2</v>
      </c>
      <c r="O817" s="130">
        <v>2</v>
      </c>
      <c r="P817" s="130">
        <v>275950</v>
      </c>
      <c r="Q817" s="131">
        <f t="shared" si="841"/>
        <v>1</v>
      </c>
      <c r="R817" s="131">
        <f t="shared" si="792"/>
        <v>1</v>
      </c>
      <c r="S817" s="125">
        <f t="shared" si="793"/>
        <v>137975</v>
      </c>
      <c r="T817" s="536"/>
      <c r="U817" s="226" t="s">
        <v>122</v>
      </c>
      <c r="V817" s="121">
        <v>38</v>
      </c>
      <c r="W817" s="130">
        <v>25</v>
      </c>
      <c r="X817" s="130">
        <v>1408160</v>
      </c>
      <c r="Y817" s="131">
        <f t="shared" si="837"/>
        <v>4.1254125412541254E-2</v>
      </c>
      <c r="Z817" s="131">
        <f t="shared" si="843"/>
        <v>0.65789473684210531</v>
      </c>
      <c r="AA817" s="130">
        <f t="shared" si="795"/>
        <v>56326.400000000001</v>
      </c>
      <c r="AB817" s="536"/>
      <c r="AC817" s="226" t="s">
        <v>122</v>
      </c>
      <c r="AD817" s="121">
        <v>17</v>
      </c>
      <c r="AE817" s="130">
        <v>10</v>
      </c>
      <c r="AF817" s="130">
        <v>763630</v>
      </c>
      <c r="AG817" s="131">
        <f t="shared" si="833"/>
        <v>2.1929824561403508E-2</v>
      </c>
      <c r="AH817" s="131">
        <f t="shared" si="796"/>
        <v>0.58823529411764708</v>
      </c>
      <c r="AI817" s="125">
        <f t="shared" si="797"/>
        <v>76363</v>
      </c>
      <c r="AJ817" s="536"/>
      <c r="AK817" s="226" t="s">
        <v>122</v>
      </c>
      <c r="AL817" s="121">
        <v>19</v>
      </c>
      <c r="AM817" s="130">
        <v>10</v>
      </c>
      <c r="AN817" s="130">
        <v>486490</v>
      </c>
      <c r="AO817" s="131">
        <f t="shared" si="842"/>
        <v>3.7037037037037035E-2</v>
      </c>
      <c r="AP817" s="131">
        <f t="shared" si="798"/>
        <v>0.52631578947368418</v>
      </c>
      <c r="AQ817" s="125">
        <f t="shared" si="799"/>
        <v>48649</v>
      </c>
      <c r="AR817" s="536"/>
      <c r="AS817" s="226" t="s">
        <v>122</v>
      </c>
      <c r="AT817" s="121">
        <v>3</v>
      </c>
      <c r="AU817" s="130">
        <v>1</v>
      </c>
      <c r="AV817" s="130">
        <v>311700</v>
      </c>
      <c r="AW817" s="131">
        <f t="shared" si="839"/>
        <v>7.3529411764705881E-3</v>
      </c>
      <c r="AX817" s="131">
        <f t="shared" si="800"/>
        <v>0.33333333333333331</v>
      </c>
      <c r="AY817" s="130">
        <f t="shared" si="801"/>
        <v>311700</v>
      </c>
      <c r="AZ817" s="536"/>
      <c r="BA817" s="226" t="s">
        <v>122</v>
      </c>
      <c r="BB817" s="121">
        <v>0</v>
      </c>
      <c r="BC817" s="130">
        <v>0</v>
      </c>
      <c r="BD817" s="130">
        <v>0</v>
      </c>
      <c r="BE817" s="131">
        <f t="shared" si="840"/>
        <v>0</v>
      </c>
      <c r="BF817" s="131" t="str">
        <f t="shared" si="802"/>
        <v>-</v>
      </c>
      <c r="BG817" s="156" t="str">
        <f t="shared" si="803"/>
        <v>-</v>
      </c>
      <c r="BH817" s="536"/>
      <c r="BI817" s="226" t="s">
        <v>122</v>
      </c>
      <c r="BJ817" s="121">
        <f t="shared" si="804"/>
        <v>79</v>
      </c>
      <c r="BK817" s="130">
        <f t="shared" si="788"/>
        <v>48</v>
      </c>
      <c r="BL817" s="130">
        <f t="shared" si="789"/>
        <v>3245930</v>
      </c>
      <c r="BM817" s="131">
        <f t="shared" si="834"/>
        <v>3.1128404669260701E-2</v>
      </c>
      <c r="BN817" s="131">
        <f t="shared" si="805"/>
        <v>0.60759493670886078</v>
      </c>
      <c r="BO817" s="130">
        <f t="shared" si="806"/>
        <v>67623.541666666672</v>
      </c>
      <c r="BP817" s="182"/>
    </row>
    <row r="818" spans="2:68" s="75" customFormat="1" ht="15" thickTop="1" thickBot="1">
      <c r="B818" s="543"/>
      <c r="C818" s="545"/>
      <c r="D818" s="536"/>
      <c r="E818" s="226" t="s">
        <v>123</v>
      </c>
      <c r="F818" s="121">
        <v>0</v>
      </c>
      <c r="G818" s="130">
        <v>0</v>
      </c>
      <c r="H818" s="130">
        <v>0</v>
      </c>
      <c r="I818" s="131">
        <f>IFERROR(G818/$D$810,"-")</f>
        <v>0</v>
      </c>
      <c r="J818" s="131" t="str">
        <f t="shared" ref="J818:J823" si="844">IFERROR(G818/F818,"-")</f>
        <v>-</v>
      </c>
      <c r="K818" s="156" t="str">
        <f t="shared" si="791"/>
        <v>-</v>
      </c>
      <c r="L818" s="536"/>
      <c r="M818" s="226" t="s">
        <v>123</v>
      </c>
      <c r="N818" s="121">
        <v>1</v>
      </c>
      <c r="O818" s="130">
        <v>1</v>
      </c>
      <c r="P818" s="130">
        <v>199590</v>
      </c>
      <c r="Q818" s="131">
        <f t="shared" si="841"/>
        <v>0.5</v>
      </c>
      <c r="R818" s="131">
        <f t="shared" si="792"/>
        <v>1</v>
      </c>
      <c r="S818" s="125">
        <f t="shared" si="793"/>
        <v>199590</v>
      </c>
      <c r="T818" s="536"/>
      <c r="U818" s="226" t="s">
        <v>123</v>
      </c>
      <c r="V818" s="121">
        <v>246</v>
      </c>
      <c r="W818" s="130">
        <v>166</v>
      </c>
      <c r="X818" s="130">
        <v>10052380</v>
      </c>
      <c r="Y818" s="131">
        <f t="shared" si="837"/>
        <v>0.27392739273927391</v>
      </c>
      <c r="Z818" s="131">
        <f t="shared" si="843"/>
        <v>0.67479674796747968</v>
      </c>
      <c r="AA818" s="130">
        <f t="shared" si="795"/>
        <v>60556.506024096387</v>
      </c>
      <c r="AB818" s="536"/>
      <c r="AC818" s="226" t="s">
        <v>123</v>
      </c>
      <c r="AD818" s="121">
        <v>204</v>
      </c>
      <c r="AE818" s="130">
        <v>123</v>
      </c>
      <c r="AF818" s="130">
        <v>9526250</v>
      </c>
      <c r="AG818" s="131">
        <f t="shared" si="833"/>
        <v>0.26973684210526316</v>
      </c>
      <c r="AH818" s="131">
        <f t="shared" si="796"/>
        <v>0.6029411764705882</v>
      </c>
      <c r="AI818" s="125">
        <f t="shared" si="797"/>
        <v>77449.186991869923</v>
      </c>
      <c r="AJ818" s="536"/>
      <c r="AK818" s="226" t="s">
        <v>123</v>
      </c>
      <c r="AL818" s="121">
        <v>107</v>
      </c>
      <c r="AM818" s="130">
        <v>52</v>
      </c>
      <c r="AN818" s="130">
        <v>3908360</v>
      </c>
      <c r="AO818" s="131">
        <f t="shared" si="842"/>
        <v>0.19259259259259259</v>
      </c>
      <c r="AP818" s="131">
        <f t="shared" si="798"/>
        <v>0.48598130841121495</v>
      </c>
      <c r="AQ818" s="125">
        <f t="shared" si="799"/>
        <v>75160.769230769234</v>
      </c>
      <c r="AR818" s="536"/>
      <c r="AS818" s="226" t="s">
        <v>123</v>
      </c>
      <c r="AT818" s="121">
        <v>34</v>
      </c>
      <c r="AU818" s="130">
        <v>16</v>
      </c>
      <c r="AV818" s="130">
        <v>1394530</v>
      </c>
      <c r="AW818" s="131">
        <f t="shared" si="839"/>
        <v>0.11764705882352941</v>
      </c>
      <c r="AX818" s="131">
        <f t="shared" si="800"/>
        <v>0.47058823529411764</v>
      </c>
      <c r="AY818" s="130">
        <f t="shared" si="801"/>
        <v>87158.125</v>
      </c>
      <c r="AZ818" s="536"/>
      <c r="BA818" s="226" t="s">
        <v>123</v>
      </c>
      <c r="BB818" s="121">
        <v>7</v>
      </c>
      <c r="BC818" s="130">
        <v>1</v>
      </c>
      <c r="BD818" s="130">
        <v>24480</v>
      </c>
      <c r="BE818" s="131">
        <f t="shared" si="840"/>
        <v>1.4084507042253521E-2</v>
      </c>
      <c r="BF818" s="131">
        <f t="shared" si="802"/>
        <v>0.14285714285714285</v>
      </c>
      <c r="BG818" s="156">
        <f t="shared" si="803"/>
        <v>24480</v>
      </c>
      <c r="BH818" s="536"/>
      <c r="BI818" s="226" t="s">
        <v>123</v>
      </c>
      <c r="BJ818" s="121">
        <f t="shared" si="804"/>
        <v>599</v>
      </c>
      <c r="BK818" s="130">
        <f t="shared" si="788"/>
        <v>359</v>
      </c>
      <c r="BL818" s="130">
        <f t="shared" si="789"/>
        <v>25105590</v>
      </c>
      <c r="BM818" s="131">
        <f t="shared" si="834"/>
        <v>0.23281452658884566</v>
      </c>
      <c r="BN818" s="131">
        <f t="shared" si="805"/>
        <v>0.59933222036727885</v>
      </c>
      <c r="BO818" s="130">
        <f t="shared" si="806"/>
        <v>69932.005571030648</v>
      </c>
      <c r="BP818" s="182"/>
    </row>
    <row r="819" spans="2:68" s="75" customFormat="1" ht="15" thickTop="1" thickBot="1">
      <c r="B819" s="543"/>
      <c r="C819" s="545"/>
      <c r="D819" s="536"/>
      <c r="E819" s="226" t="s">
        <v>124</v>
      </c>
      <c r="F819" s="121">
        <v>0</v>
      </c>
      <c r="G819" s="130">
        <v>0</v>
      </c>
      <c r="H819" s="130">
        <v>0</v>
      </c>
      <c r="I819" s="131">
        <f>IFERROR(G819/$D$810,"-")</f>
        <v>0</v>
      </c>
      <c r="J819" s="131" t="str">
        <f t="shared" si="844"/>
        <v>-</v>
      </c>
      <c r="K819" s="156" t="str">
        <f>IFERROR(H819/G819,"-")</f>
        <v>-</v>
      </c>
      <c r="L819" s="536"/>
      <c r="M819" s="226" t="s">
        <v>124</v>
      </c>
      <c r="N819" s="121">
        <v>0</v>
      </c>
      <c r="O819" s="130">
        <v>0</v>
      </c>
      <c r="P819" s="130">
        <v>0</v>
      </c>
      <c r="Q819" s="131">
        <f t="shared" si="841"/>
        <v>0</v>
      </c>
      <c r="R819" s="131" t="str">
        <f t="shared" si="792"/>
        <v>-</v>
      </c>
      <c r="S819" s="125" t="str">
        <f t="shared" si="793"/>
        <v>-</v>
      </c>
      <c r="T819" s="536"/>
      <c r="U819" s="226" t="s">
        <v>124</v>
      </c>
      <c r="V819" s="121">
        <v>33</v>
      </c>
      <c r="W819" s="130">
        <v>20</v>
      </c>
      <c r="X819" s="130">
        <v>1344040</v>
      </c>
      <c r="Y819" s="131">
        <f t="shared" si="837"/>
        <v>3.3003300330033E-2</v>
      </c>
      <c r="Z819" s="131">
        <f t="shared" si="843"/>
        <v>0.60606060606060608</v>
      </c>
      <c r="AA819" s="130">
        <f t="shared" si="795"/>
        <v>67202</v>
      </c>
      <c r="AB819" s="536"/>
      <c r="AC819" s="226" t="s">
        <v>124</v>
      </c>
      <c r="AD819" s="121">
        <v>33</v>
      </c>
      <c r="AE819" s="130">
        <v>22</v>
      </c>
      <c r="AF819" s="130">
        <v>2018100</v>
      </c>
      <c r="AG819" s="131">
        <f t="shared" si="833"/>
        <v>4.8245614035087717E-2</v>
      </c>
      <c r="AH819" s="131">
        <f t="shared" si="796"/>
        <v>0.66666666666666663</v>
      </c>
      <c r="AI819" s="125">
        <f t="shared" si="797"/>
        <v>91731.818181818177</v>
      </c>
      <c r="AJ819" s="536"/>
      <c r="AK819" s="226" t="s">
        <v>124</v>
      </c>
      <c r="AL819" s="121">
        <v>28</v>
      </c>
      <c r="AM819" s="130">
        <v>11</v>
      </c>
      <c r="AN819" s="130">
        <v>764810</v>
      </c>
      <c r="AO819" s="131">
        <f t="shared" si="842"/>
        <v>4.0740740740740744E-2</v>
      </c>
      <c r="AP819" s="131">
        <f t="shared" si="798"/>
        <v>0.39285714285714285</v>
      </c>
      <c r="AQ819" s="125">
        <f t="shared" si="799"/>
        <v>69528.181818181823</v>
      </c>
      <c r="AR819" s="536"/>
      <c r="AS819" s="226" t="s">
        <v>124</v>
      </c>
      <c r="AT819" s="121">
        <v>18</v>
      </c>
      <c r="AU819" s="130">
        <v>11</v>
      </c>
      <c r="AV819" s="130">
        <v>1080870</v>
      </c>
      <c r="AW819" s="131">
        <f t="shared" si="839"/>
        <v>8.0882352941176475E-2</v>
      </c>
      <c r="AX819" s="131">
        <f t="shared" si="800"/>
        <v>0.61111111111111116</v>
      </c>
      <c r="AY819" s="130">
        <f t="shared" si="801"/>
        <v>98260.909090909088</v>
      </c>
      <c r="AZ819" s="536"/>
      <c r="BA819" s="226" t="s">
        <v>124</v>
      </c>
      <c r="BB819" s="121">
        <v>8</v>
      </c>
      <c r="BC819" s="130">
        <v>2</v>
      </c>
      <c r="BD819" s="130">
        <v>199840</v>
      </c>
      <c r="BE819" s="131">
        <f t="shared" si="840"/>
        <v>2.8169014084507043E-2</v>
      </c>
      <c r="BF819" s="131">
        <f t="shared" si="802"/>
        <v>0.25</v>
      </c>
      <c r="BG819" s="156">
        <f t="shared" si="803"/>
        <v>99920</v>
      </c>
      <c r="BH819" s="536"/>
      <c r="BI819" s="226" t="s">
        <v>124</v>
      </c>
      <c r="BJ819" s="121">
        <f t="shared" si="804"/>
        <v>120</v>
      </c>
      <c r="BK819" s="130">
        <f t="shared" si="788"/>
        <v>66</v>
      </c>
      <c r="BL819" s="130">
        <f t="shared" si="789"/>
        <v>5407660</v>
      </c>
      <c r="BM819" s="131">
        <f t="shared" si="834"/>
        <v>4.2801556420233464E-2</v>
      </c>
      <c r="BN819" s="131">
        <f t="shared" si="805"/>
        <v>0.55000000000000004</v>
      </c>
      <c r="BO819" s="130">
        <f t="shared" si="806"/>
        <v>81934.242424242431</v>
      </c>
      <c r="BP819" s="182"/>
    </row>
    <row r="820" spans="2:68" s="75" customFormat="1" ht="15" thickTop="1" thickBot="1">
      <c r="B820" s="543"/>
      <c r="C820" s="545"/>
      <c r="D820" s="541"/>
      <c r="E820" s="229" t="s">
        <v>117</v>
      </c>
      <c r="F820" s="141">
        <v>0</v>
      </c>
      <c r="G820" s="141">
        <v>0</v>
      </c>
      <c r="H820" s="141">
        <v>0</v>
      </c>
      <c r="I820" s="142">
        <f>IFERROR(G820/$D$810,"-")</f>
        <v>0</v>
      </c>
      <c r="J820" s="142" t="str">
        <f t="shared" si="844"/>
        <v>-</v>
      </c>
      <c r="K820" s="179" t="str">
        <f>IFERROR(H820/G820,"-")</f>
        <v>-</v>
      </c>
      <c r="L820" s="541"/>
      <c r="M820" s="231" t="s">
        <v>117</v>
      </c>
      <c r="N820" s="140">
        <v>0</v>
      </c>
      <c r="O820" s="141">
        <v>0</v>
      </c>
      <c r="P820" s="141">
        <v>0</v>
      </c>
      <c r="Q820" s="142">
        <f t="shared" si="841"/>
        <v>0</v>
      </c>
      <c r="R820" s="142" t="str">
        <f t="shared" si="792"/>
        <v>-</v>
      </c>
      <c r="S820" s="143" t="str">
        <f t="shared" si="793"/>
        <v>-</v>
      </c>
      <c r="T820" s="541"/>
      <c r="U820" s="231" t="s">
        <v>117</v>
      </c>
      <c r="V820" s="140">
        <v>62</v>
      </c>
      <c r="W820" s="141">
        <v>36</v>
      </c>
      <c r="X820" s="141">
        <v>1950510</v>
      </c>
      <c r="Y820" s="142">
        <f t="shared" si="837"/>
        <v>5.9405940594059403E-2</v>
      </c>
      <c r="Z820" s="142">
        <f t="shared" si="843"/>
        <v>0.58064516129032262</v>
      </c>
      <c r="AA820" s="141">
        <f t="shared" si="795"/>
        <v>54180.833333333336</v>
      </c>
      <c r="AB820" s="541"/>
      <c r="AC820" s="231" t="s">
        <v>117</v>
      </c>
      <c r="AD820" s="140">
        <v>43</v>
      </c>
      <c r="AE820" s="141">
        <v>23</v>
      </c>
      <c r="AF820" s="141">
        <v>1726500</v>
      </c>
      <c r="AG820" s="142">
        <f t="shared" si="833"/>
        <v>5.0438596491228067E-2</v>
      </c>
      <c r="AH820" s="142">
        <f t="shared" si="796"/>
        <v>0.53488372093023251</v>
      </c>
      <c r="AI820" s="143">
        <f t="shared" si="797"/>
        <v>75065.217391304352</v>
      </c>
      <c r="AJ820" s="541"/>
      <c r="AK820" s="231" t="s">
        <v>117</v>
      </c>
      <c r="AL820" s="140">
        <v>16</v>
      </c>
      <c r="AM820" s="141">
        <v>5</v>
      </c>
      <c r="AN820" s="141">
        <v>334100</v>
      </c>
      <c r="AO820" s="142">
        <f t="shared" si="842"/>
        <v>1.8518518518518517E-2</v>
      </c>
      <c r="AP820" s="142">
        <f t="shared" si="798"/>
        <v>0.3125</v>
      </c>
      <c r="AQ820" s="143">
        <f t="shared" si="799"/>
        <v>66820</v>
      </c>
      <c r="AR820" s="541"/>
      <c r="AS820" s="231" t="s">
        <v>117</v>
      </c>
      <c r="AT820" s="140">
        <v>9</v>
      </c>
      <c r="AU820" s="141">
        <v>2</v>
      </c>
      <c r="AV820" s="141">
        <v>387280</v>
      </c>
      <c r="AW820" s="142">
        <f t="shared" si="839"/>
        <v>1.4705882352941176E-2</v>
      </c>
      <c r="AX820" s="142">
        <f t="shared" si="800"/>
        <v>0.22222222222222221</v>
      </c>
      <c r="AY820" s="141">
        <f t="shared" si="801"/>
        <v>193640</v>
      </c>
      <c r="AZ820" s="541"/>
      <c r="BA820" s="231" t="s">
        <v>117</v>
      </c>
      <c r="BB820" s="140">
        <v>4</v>
      </c>
      <c r="BC820" s="141">
        <v>1</v>
      </c>
      <c r="BD820" s="141">
        <v>98570</v>
      </c>
      <c r="BE820" s="142">
        <f t="shared" si="840"/>
        <v>1.4084507042253521E-2</v>
      </c>
      <c r="BF820" s="142">
        <f t="shared" si="802"/>
        <v>0.25</v>
      </c>
      <c r="BG820" s="179">
        <f t="shared" si="803"/>
        <v>98570</v>
      </c>
      <c r="BH820" s="541"/>
      <c r="BI820" s="231" t="s">
        <v>117</v>
      </c>
      <c r="BJ820" s="140">
        <f t="shared" si="804"/>
        <v>134</v>
      </c>
      <c r="BK820" s="141">
        <f t="shared" si="788"/>
        <v>67</v>
      </c>
      <c r="BL820" s="141">
        <f t="shared" si="789"/>
        <v>4496960</v>
      </c>
      <c r="BM820" s="142">
        <f t="shared" si="834"/>
        <v>4.3450064850843059E-2</v>
      </c>
      <c r="BN820" s="142">
        <f t="shared" si="805"/>
        <v>0.5</v>
      </c>
      <c r="BO820" s="141">
        <f t="shared" si="806"/>
        <v>67118.80597014926</v>
      </c>
      <c r="BP820" s="182"/>
    </row>
    <row r="821" spans="2:68" s="75" customFormat="1" ht="14.25" thickTop="1">
      <c r="B821" s="531" t="s">
        <v>105</v>
      </c>
      <c r="C821" s="532"/>
      <c r="D821" s="535">
        <f>BS82</f>
        <v>1789</v>
      </c>
      <c r="E821" s="225" t="s">
        <v>104</v>
      </c>
      <c r="F821" s="122">
        <v>975</v>
      </c>
      <c r="G821" s="132">
        <v>602</v>
      </c>
      <c r="H821" s="132">
        <v>55426770</v>
      </c>
      <c r="I821" s="133">
        <f t="shared" ref="I821:I826" si="845">IFERROR(G821/$D$821,"-")</f>
        <v>0.33650083845723866</v>
      </c>
      <c r="J821" s="133">
        <f t="shared" si="844"/>
        <v>0.61743589743589744</v>
      </c>
      <c r="K821" s="177">
        <f>IFERROR(H821/G821,"-")</f>
        <v>92071.046511627908</v>
      </c>
      <c r="L821" s="538">
        <f>BT82</f>
        <v>5790</v>
      </c>
      <c r="M821" s="228" t="s">
        <v>138</v>
      </c>
      <c r="N821" s="122">
        <v>3246</v>
      </c>
      <c r="O821" s="132">
        <v>1965</v>
      </c>
      <c r="P821" s="132">
        <v>197335700</v>
      </c>
      <c r="Q821" s="133">
        <f>IFERROR(O821/$L$821,"-")</f>
        <v>0.3393782383419689</v>
      </c>
      <c r="R821" s="133">
        <f>IFERROR(O821/N821,"-")</f>
        <v>0.60536044362292052</v>
      </c>
      <c r="S821" s="126">
        <f>IFERROR(P821/O821,"-")</f>
        <v>100425.29262086513</v>
      </c>
      <c r="T821" s="538">
        <f>BU82</f>
        <v>513130</v>
      </c>
      <c r="U821" s="228" t="s">
        <v>104</v>
      </c>
      <c r="V821" s="122">
        <v>254398</v>
      </c>
      <c r="W821" s="132">
        <v>161230</v>
      </c>
      <c r="X821" s="132">
        <v>11549801840</v>
      </c>
      <c r="Y821" s="133">
        <f>IFERROR(W821/$T$821,"-")</f>
        <v>0.31420887494397132</v>
      </c>
      <c r="Z821" s="133">
        <f t="shared" si="843"/>
        <v>0.63377070574454197</v>
      </c>
      <c r="AA821" s="132">
        <f>IFERROR(X821/W821,"-")</f>
        <v>71635.563108602611</v>
      </c>
      <c r="AB821" s="538">
        <f>BV82</f>
        <v>434254</v>
      </c>
      <c r="AC821" s="228" t="s">
        <v>104</v>
      </c>
      <c r="AD821" s="122">
        <v>246599</v>
      </c>
      <c r="AE821" s="132">
        <v>157716</v>
      </c>
      <c r="AF821" s="132">
        <v>12552116620</v>
      </c>
      <c r="AG821" s="133">
        <f t="shared" ref="AG821:AG827" si="846">IFERROR(AE821/$AB$821,"-")</f>
        <v>0.36318836441345387</v>
      </c>
      <c r="AH821" s="133">
        <f>IFERROR(AE821/AD821,"-")</f>
        <v>0.6395646373261854</v>
      </c>
      <c r="AI821" s="126">
        <f>IFERROR(AF821/AE821,"-")</f>
        <v>79586.830885896168</v>
      </c>
      <c r="AJ821" s="538">
        <f>BW82</f>
        <v>276841</v>
      </c>
      <c r="AK821" s="228" t="s">
        <v>104</v>
      </c>
      <c r="AL821" s="122">
        <v>155908</v>
      </c>
      <c r="AM821" s="132">
        <v>93296</v>
      </c>
      <c r="AN821" s="132">
        <v>7784331820</v>
      </c>
      <c r="AO821" s="133">
        <f>IFERROR(AM821/$AJ$821,"-")</f>
        <v>0.33700210590194374</v>
      </c>
      <c r="AP821" s="133">
        <f>IFERROR(AM821/AL821,"-")</f>
        <v>0.59840418708469101</v>
      </c>
      <c r="AQ821" s="126">
        <f>IFERROR(AN821/AM821,"-")</f>
        <v>83436.929986280229</v>
      </c>
      <c r="AR821" s="538">
        <f>BX82</f>
        <v>138903</v>
      </c>
      <c r="AS821" s="228" t="s">
        <v>104</v>
      </c>
      <c r="AT821" s="122">
        <v>69200</v>
      </c>
      <c r="AU821" s="132">
        <v>38384</v>
      </c>
      <c r="AV821" s="132">
        <v>3414325200</v>
      </c>
      <c r="AW821" s="133">
        <f>IFERROR(AU821/$AR$821,"-")</f>
        <v>0.27633672418882244</v>
      </c>
      <c r="AX821" s="133">
        <f>IFERROR(AU821/AT821,"-")</f>
        <v>0.55468208092485549</v>
      </c>
      <c r="AY821" s="132">
        <f>IFERROR(AV821/AU821,"-")</f>
        <v>88951.781992496879</v>
      </c>
      <c r="AZ821" s="538">
        <f>BY82</f>
        <v>56806</v>
      </c>
      <c r="BA821" s="228" t="s">
        <v>104</v>
      </c>
      <c r="BB821" s="122">
        <v>20779</v>
      </c>
      <c r="BC821" s="132">
        <v>10897</v>
      </c>
      <c r="BD821" s="132">
        <v>1082793110</v>
      </c>
      <c r="BE821" s="133">
        <f>IFERROR(BC821/$AZ$821,"-")</f>
        <v>0.19182832799352181</v>
      </c>
      <c r="BF821" s="133">
        <f>IFERROR(BC821/BB821,"-")</f>
        <v>0.5244236970017806</v>
      </c>
      <c r="BG821" s="177">
        <f>IFERROR(BD821/BC821,"-")</f>
        <v>99366.16591722492</v>
      </c>
      <c r="BH821" s="538">
        <f>BZ82</f>
        <v>1427513</v>
      </c>
      <c r="BI821" s="228" t="s">
        <v>104</v>
      </c>
      <c r="BJ821" s="122">
        <f t="shared" ref="BJ821:BJ831" si="847">SUM(F821,N821,V821,AD821,AL821,AT821,BB821)</f>
        <v>751105</v>
      </c>
      <c r="BK821" s="132">
        <f t="shared" si="788"/>
        <v>464090</v>
      </c>
      <c r="BL821" s="132">
        <f t="shared" si="789"/>
        <v>36636131060</v>
      </c>
      <c r="BM821" s="133">
        <f>IFERROR(BK821/$BH$821,"-")</f>
        <v>0.32510386945688058</v>
      </c>
      <c r="BN821" s="133">
        <f>IFERROR(BK821/BJ821,"-")</f>
        <v>0.61787632887545685</v>
      </c>
      <c r="BO821" s="132">
        <f>IFERROR(BL821/BK821,"-")</f>
        <v>78941.867008554371</v>
      </c>
      <c r="BP821" s="182"/>
    </row>
    <row r="822" spans="2:68" s="75" customFormat="1">
      <c r="B822" s="533"/>
      <c r="C822" s="534"/>
      <c r="D822" s="536"/>
      <c r="E822" s="225" t="s">
        <v>136</v>
      </c>
      <c r="F822" s="121">
        <v>736</v>
      </c>
      <c r="G822" s="130">
        <v>456</v>
      </c>
      <c r="H822" s="130">
        <v>38776530</v>
      </c>
      <c r="I822" s="131">
        <f t="shared" si="845"/>
        <v>0.25489100055897151</v>
      </c>
      <c r="J822" s="131">
        <f t="shared" si="844"/>
        <v>0.61956521739130432</v>
      </c>
      <c r="K822" s="156">
        <f t="shared" ref="K822:K831" si="848">IFERROR(H822/G822,"-")</f>
        <v>85036.25</v>
      </c>
      <c r="L822" s="539"/>
      <c r="M822" s="225" t="s">
        <v>136</v>
      </c>
      <c r="N822" s="121">
        <v>2463</v>
      </c>
      <c r="O822" s="130">
        <v>1514</v>
      </c>
      <c r="P822" s="130">
        <v>137874280</v>
      </c>
      <c r="Q822" s="131">
        <f>IFERROR(O822/$L$821,"-")</f>
        <v>0.26148531951640758</v>
      </c>
      <c r="R822" s="131">
        <f t="shared" ref="R822:R831" si="849">IFERROR(O822/N822,"-")</f>
        <v>0.61469752334551364</v>
      </c>
      <c r="S822" s="125">
        <f t="shared" ref="S822:S829" si="850">IFERROR(P822/O822,"-")</f>
        <v>91066.235138705422</v>
      </c>
      <c r="T822" s="539"/>
      <c r="U822" s="225" t="s">
        <v>136</v>
      </c>
      <c r="V822" s="121">
        <v>230525</v>
      </c>
      <c r="W822" s="130">
        <v>148378</v>
      </c>
      <c r="X822" s="130">
        <v>10140836870</v>
      </c>
      <c r="Y822" s="131">
        <f t="shared" ref="Y822:Y831" si="851">IFERROR(W822/$T$821,"-")</f>
        <v>0.28916259037670766</v>
      </c>
      <c r="Z822" s="131">
        <f t="shared" ref="Z822:Z831" si="852">IFERROR(W822/V822,"-")</f>
        <v>0.64365253226331198</v>
      </c>
      <c r="AA822" s="130">
        <f t="shared" ref="AA822:AA831" si="853">IFERROR(X822/W822,"-")</f>
        <v>68344.612206661361</v>
      </c>
      <c r="AB822" s="539"/>
      <c r="AC822" s="225" t="s">
        <v>136</v>
      </c>
      <c r="AD822" s="121">
        <v>204067</v>
      </c>
      <c r="AE822" s="130">
        <v>133041</v>
      </c>
      <c r="AF822" s="130">
        <v>10268012470</v>
      </c>
      <c r="AG822" s="131">
        <f t="shared" si="846"/>
        <v>0.30636678073201401</v>
      </c>
      <c r="AH822" s="131">
        <f t="shared" ref="AH822:AH831" si="854">IFERROR(AE822/AD822,"-")</f>
        <v>0.65194764464612109</v>
      </c>
      <c r="AI822" s="125">
        <f t="shared" ref="AI822:AI831" si="855">IFERROR(AF822/AE822,"-")</f>
        <v>77179.309160334029</v>
      </c>
      <c r="AJ822" s="539"/>
      <c r="AK822" s="225" t="s">
        <v>136</v>
      </c>
      <c r="AL822" s="121">
        <v>118604</v>
      </c>
      <c r="AM822" s="130">
        <v>71687</v>
      </c>
      <c r="AN822" s="130">
        <v>5761202740</v>
      </c>
      <c r="AO822" s="131">
        <f>IFERROR(AM822/$AJ$821,"-")</f>
        <v>0.25894647107906704</v>
      </c>
      <c r="AP822" s="131">
        <f t="shared" ref="AP822:AP831" si="856">IFERROR(AM822/AL822,"-")</f>
        <v>0.60442312232302453</v>
      </c>
      <c r="AQ822" s="125">
        <f t="shared" ref="AQ822:AQ831" si="857">IFERROR(AN822/AM822,"-")</f>
        <v>80366.073904613106</v>
      </c>
      <c r="AR822" s="539"/>
      <c r="AS822" s="225" t="s">
        <v>136</v>
      </c>
      <c r="AT822" s="121">
        <v>47400</v>
      </c>
      <c r="AU822" s="130">
        <v>26174</v>
      </c>
      <c r="AV822" s="130">
        <v>2193617690</v>
      </c>
      <c r="AW822" s="131">
        <f t="shared" ref="AW822:AW831" si="858">IFERROR(AU822/$AR$821,"-")</f>
        <v>0.1884336551406377</v>
      </c>
      <c r="AX822" s="131">
        <f t="shared" ref="AX822:AX831" si="859">IFERROR(AU822/AT822,"-")</f>
        <v>0.55219409282700427</v>
      </c>
      <c r="AY822" s="130">
        <f t="shared" ref="AY822:AY831" si="860">IFERROR(AV822/AU822,"-")</f>
        <v>83809.0353022083</v>
      </c>
      <c r="AZ822" s="539"/>
      <c r="BA822" s="225" t="s">
        <v>136</v>
      </c>
      <c r="BB822" s="121">
        <v>11573</v>
      </c>
      <c r="BC822" s="130">
        <v>5859</v>
      </c>
      <c r="BD822" s="130">
        <v>551236020</v>
      </c>
      <c r="BE822" s="131">
        <f t="shared" ref="BE822:BE831" si="861">IFERROR(BC822/$AZ$821,"-")</f>
        <v>0.1031405133260571</v>
      </c>
      <c r="BF822" s="131">
        <f t="shared" ref="BF822:BF831" si="862">IFERROR(BC822/BB822,"-")</f>
        <v>0.50626458135314956</v>
      </c>
      <c r="BG822" s="156">
        <f t="shared" ref="BG822:BG831" si="863">IFERROR(BD822/BC822,"-")</f>
        <v>94083.635432667696</v>
      </c>
      <c r="BH822" s="539"/>
      <c r="BI822" s="225" t="s">
        <v>136</v>
      </c>
      <c r="BJ822" s="121">
        <f t="shared" si="847"/>
        <v>615368</v>
      </c>
      <c r="BK822" s="130">
        <f>SUM(G822,O822,W822,AE822,AM822,AU822,BC822)</f>
        <v>387109</v>
      </c>
      <c r="BL822" s="130">
        <f>SUM(H822,P822,X822,AF822,AN822,AV822,BD822)</f>
        <v>29091556600</v>
      </c>
      <c r="BM822" s="131">
        <f t="shared" ref="BM822:BM830" si="864">IFERROR(BK822/$BH$821,"-")</f>
        <v>0.27117721519874077</v>
      </c>
      <c r="BN822" s="131">
        <f t="shared" ref="BN822:BN831" si="865">IFERROR(BK822/BJ822,"-")</f>
        <v>0.62906910986596642</v>
      </c>
      <c r="BO822" s="130">
        <f t="shared" ref="BO822:BO831" si="866">IFERROR(BL822/BK822,"-")</f>
        <v>75150.814370112814</v>
      </c>
      <c r="BP822" s="182"/>
    </row>
    <row r="823" spans="2:68" s="75" customFormat="1">
      <c r="B823" s="533"/>
      <c r="C823" s="534"/>
      <c r="D823" s="536"/>
      <c r="E823" s="226" t="s">
        <v>103</v>
      </c>
      <c r="F823" s="121">
        <v>1054</v>
      </c>
      <c r="G823" s="130">
        <v>620</v>
      </c>
      <c r="H823" s="130">
        <v>51825370</v>
      </c>
      <c r="I823" s="131">
        <f t="shared" si="845"/>
        <v>0.34656232532140863</v>
      </c>
      <c r="J823" s="131">
        <f t="shared" si="844"/>
        <v>0.58823529411764708</v>
      </c>
      <c r="K823" s="156">
        <f t="shared" si="848"/>
        <v>83589.306451612909</v>
      </c>
      <c r="L823" s="539"/>
      <c r="M823" s="226" t="s">
        <v>103</v>
      </c>
      <c r="N823" s="121">
        <v>3663</v>
      </c>
      <c r="O823" s="130">
        <v>2225</v>
      </c>
      <c r="P823" s="130">
        <v>219023090</v>
      </c>
      <c r="Q823" s="131">
        <f t="shared" ref="Q823:Q831" si="867">IFERROR(O823/$L$821,"-")</f>
        <v>0.38428324697754751</v>
      </c>
      <c r="R823" s="131">
        <f t="shared" si="849"/>
        <v>0.60742560742560747</v>
      </c>
      <c r="S823" s="125">
        <f t="shared" si="850"/>
        <v>98437.34382022472</v>
      </c>
      <c r="T823" s="539"/>
      <c r="U823" s="226" t="s">
        <v>103</v>
      </c>
      <c r="V823" s="121">
        <v>310332</v>
      </c>
      <c r="W823" s="130">
        <v>191880</v>
      </c>
      <c r="X823" s="130">
        <v>13456223270</v>
      </c>
      <c r="Y823" s="131">
        <f t="shared" si="851"/>
        <v>0.37394032701264784</v>
      </c>
      <c r="Z823" s="131">
        <f t="shared" si="852"/>
        <v>0.61830555662967401</v>
      </c>
      <c r="AA823" s="130">
        <f t="shared" si="853"/>
        <v>70128.32640191786</v>
      </c>
      <c r="AB823" s="539"/>
      <c r="AC823" s="226" t="s">
        <v>103</v>
      </c>
      <c r="AD823" s="121">
        <v>295452</v>
      </c>
      <c r="AE823" s="130">
        <v>186816</v>
      </c>
      <c r="AF823" s="130">
        <v>14861034870</v>
      </c>
      <c r="AG823" s="131">
        <f t="shared" si="846"/>
        <v>0.4301998369617781</v>
      </c>
      <c r="AH823" s="131">
        <f t="shared" si="854"/>
        <v>0.63230575524958366</v>
      </c>
      <c r="AI823" s="125">
        <f t="shared" si="855"/>
        <v>79549.047565519009</v>
      </c>
      <c r="AJ823" s="539"/>
      <c r="AK823" s="226" t="s">
        <v>103</v>
      </c>
      <c r="AL823" s="121">
        <v>196551</v>
      </c>
      <c r="AM823" s="130">
        <v>116172</v>
      </c>
      <c r="AN823" s="130">
        <v>9797343080</v>
      </c>
      <c r="AO823" s="131">
        <f>IFERROR(AM823/$AJ$821,"-")</f>
        <v>0.41963437496613581</v>
      </c>
      <c r="AP823" s="131">
        <f t="shared" si="856"/>
        <v>0.59105270387838271</v>
      </c>
      <c r="AQ823" s="125">
        <f t="shared" si="857"/>
        <v>84334.805977343945</v>
      </c>
      <c r="AR823" s="539"/>
      <c r="AS823" s="226" t="s">
        <v>103</v>
      </c>
      <c r="AT823" s="121">
        <v>95918</v>
      </c>
      <c r="AU823" s="130">
        <v>52726</v>
      </c>
      <c r="AV823" s="130">
        <v>4828377360</v>
      </c>
      <c r="AW823" s="131">
        <f t="shared" si="858"/>
        <v>0.37958863379480645</v>
      </c>
      <c r="AX823" s="131">
        <f t="shared" si="859"/>
        <v>0.5496987009737484</v>
      </c>
      <c r="AY823" s="130">
        <f t="shared" si="860"/>
        <v>91574.884497211999</v>
      </c>
      <c r="AZ823" s="539"/>
      <c r="BA823" s="226" t="s">
        <v>103</v>
      </c>
      <c r="BB823" s="121">
        <v>32165</v>
      </c>
      <c r="BC823" s="130">
        <v>16768</v>
      </c>
      <c r="BD823" s="130">
        <v>1718635590</v>
      </c>
      <c r="BE823" s="131">
        <f t="shared" si="861"/>
        <v>0.29518008661056933</v>
      </c>
      <c r="BF823" s="131">
        <f t="shared" si="862"/>
        <v>0.52131198507694698</v>
      </c>
      <c r="BG823" s="156">
        <f t="shared" si="863"/>
        <v>102494.96600667939</v>
      </c>
      <c r="BH823" s="539"/>
      <c r="BI823" s="226" t="s">
        <v>103</v>
      </c>
      <c r="BJ823" s="121">
        <f t="shared" si="847"/>
        <v>935135</v>
      </c>
      <c r="BK823" s="130">
        <f t="shared" si="788"/>
        <v>567207</v>
      </c>
      <c r="BL823" s="130">
        <f t="shared" si="789"/>
        <v>44932462630</v>
      </c>
      <c r="BM823" s="131">
        <f t="shared" si="864"/>
        <v>0.39733928867898227</v>
      </c>
      <c r="BN823" s="131">
        <f t="shared" si="865"/>
        <v>0.60655092580215686</v>
      </c>
      <c r="BO823" s="130">
        <f t="shared" si="866"/>
        <v>79217.045329130284</v>
      </c>
      <c r="BP823" s="182"/>
    </row>
    <row r="824" spans="2:68" s="75" customFormat="1">
      <c r="B824" s="533"/>
      <c r="C824" s="534"/>
      <c r="D824" s="536"/>
      <c r="E824" s="226" t="s">
        <v>106</v>
      </c>
      <c r="F824" s="121">
        <v>439</v>
      </c>
      <c r="G824" s="130">
        <v>267</v>
      </c>
      <c r="H824" s="130">
        <v>22771250</v>
      </c>
      <c r="I824" s="131">
        <f t="shared" si="845"/>
        <v>0.14924538848518726</v>
      </c>
      <c r="J824" s="131">
        <f t="shared" ref="J824:J831" si="868">IFERROR(G824/F824,"-")</f>
        <v>0.60820045558086555</v>
      </c>
      <c r="K824" s="156">
        <f t="shared" si="848"/>
        <v>85285.580524344565</v>
      </c>
      <c r="L824" s="539"/>
      <c r="M824" s="226" t="s">
        <v>106</v>
      </c>
      <c r="N824" s="121">
        <v>1649</v>
      </c>
      <c r="O824" s="130">
        <v>985</v>
      </c>
      <c r="P824" s="130">
        <v>94343990</v>
      </c>
      <c r="Q824" s="131">
        <f t="shared" si="867"/>
        <v>0.17012089810017272</v>
      </c>
      <c r="R824" s="131">
        <f t="shared" si="849"/>
        <v>0.59733171619163128</v>
      </c>
      <c r="S824" s="125">
        <f t="shared" si="850"/>
        <v>95780.700507614209</v>
      </c>
      <c r="T824" s="539"/>
      <c r="U824" s="226" t="s">
        <v>106</v>
      </c>
      <c r="V824" s="121">
        <v>98654</v>
      </c>
      <c r="W824" s="130">
        <v>62533</v>
      </c>
      <c r="X824" s="130">
        <v>4522967070</v>
      </c>
      <c r="Y824" s="131">
        <f t="shared" si="851"/>
        <v>0.12186580398729367</v>
      </c>
      <c r="Z824" s="131">
        <f t="shared" si="852"/>
        <v>0.63386177955278045</v>
      </c>
      <c r="AA824" s="130">
        <f t="shared" si="853"/>
        <v>72329.283258439551</v>
      </c>
      <c r="AB824" s="539"/>
      <c r="AC824" s="226" t="s">
        <v>106</v>
      </c>
      <c r="AD824" s="121">
        <v>109869</v>
      </c>
      <c r="AE824" s="130">
        <v>71029</v>
      </c>
      <c r="AF824" s="130">
        <v>5703946410</v>
      </c>
      <c r="AG824" s="131">
        <f t="shared" si="846"/>
        <v>0.1635655630115094</v>
      </c>
      <c r="AH824" s="131">
        <f t="shared" si="854"/>
        <v>0.6464880903621586</v>
      </c>
      <c r="AI824" s="125">
        <f t="shared" si="855"/>
        <v>80304.472961748019</v>
      </c>
      <c r="AJ824" s="539"/>
      <c r="AK824" s="226" t="s">
        <v>106</v>
      </c>
      <c r="AL824" s="121">
        <v>78014</v>
      </c>
      <c r="AM824" s="130">
        <v>47183</v>
      </c>
      <c r="AN824" s="130">
        <v>3931829050</v>
      </c>
      <c r="AO824" s="131">
        <f>IFERROR(AM824/$AJ$821,"-")</f>
        <v>0.17043357017204822</v>
      </c>
      <c r="AP824" s="131">
        <f t="shared" si="856"/>
        <v>0.604801702258569</v>
      </c>
      <c r="AQ824" s="125">
        <f t="shared" si="857"/>
        <v>83331.476379204381</v>
      </c>
      <c r="AR824" s="539"/>
      <c r="AS824" s="226" t="s">
        <v>106</v>
      </c>
      <c r="AT824" s="121">
        <v>39309</v>
      </c>
      <c r="AU824" s="130">
        <v>21856</v>
      </c>
      <c r="AV824" s="130">
        <v>1947003250</v>
      </c>
      <c r="AW824" s="131">
        <f t="shared" si="858"/>
        <v>0.15734721352310604</v>
      </c>
      <c r="AX824" s="131">
        <f t="shared" si="859"/>
        <v>0.55600498613549065</v>
      </c>
      <c r="AY824" s="130">
        <f t="shared" si="860"/>
        <v>89083.238012445101</v>
      </c>
      <c r="AZ824" s="539"/>
      <c r="BA824" s="226" t="s">
        <v>106</v>
      </c>
      <c r="BB824" s="121">
        <v>13333</v>
      </c>
      <c r="BC824" s="130">
        <v>7062</v>
      </c>
      <c r="BD824" s="130">
        <v>720864310</v>
      </c>
      <c r="BE824" s="131">
        <f t="shared" si="861"/>
        <v>0.12431785374784354</v>
      </c>
      <c r="BF824" s="131">
        <f t="shared" si="862"/>
        <v>0.5296632415810395</v>
      </c>
      <c r="BG824" s="156">
        <f t="shared" si="863"/>
        <v>102076.50948739734</v>
      </c>
      <c r="BH824" s="539"/>
      <c r="BI824" s="226" t="s">
        <v>106</v>
      </c>
      <c r="BJ824" s="121">
        <f t="shared" si="847"/>
        <v>341267</v>
      </c>
      <c r="BK824" s="130">
        <f t="shared" si="788"/>
        <v>210915</v>
      </c>
      <c r="BL824" s="130">
        <f t="shared" si="789"/>
        <v>16943725330</v>
      </c>
      <c r="BM824" s="131">
        <f t="shared" si="864"/>
        <v>0.14774996795125508</v>
      </c>
      <c r="BN824" s="131">
        <f t="shared" si="865"/>
        <v>0.61803514550190908</v>
      </c>
      <c r="BO824" s="130">
        <f t="shared" si="866"/>
        <v>80334.377972168877</v>
      </c>
      <c r="BP824" s="182"/>
    </row>
    <row r="825" spans="2:68" s="75" customFormat="1">
      <c r="B825" s="533"/>
      <c r="C825" s="534"/>
      <c r="D825" s="536"/>
      <c r="E825" s="226" t="s">
        <v>119</v>
      </c>
      <c r="F825" s="121">
        <v>531</v>
      </c>
      <c r="G825" s="130">
        <v>324</v>
      </c>
      <c r="H825" s="130">
        <v>29371630</v>
      </c>
      <c r="I825" s="131">
        <f t="shared" si="845"/>
        <v>0.1811067635550587</v>
      </c>
      <c r="J825" s="131">
        <f t="shared" si="868"/>
        <v>0.61016949152542377</v>
      </c>
      <c r="K825" s="156">
        <f t="shared" si="848"/>
        <v>90653.179012345674</v>
      </c>
      <c r="L825" s="539"/>
      <c r="M825" s="226" t="s">
        <v>119</v>
      </c>
      <c r="N825" s="121">
        <v>1978</v>
      </c>
      <c r="O825" s="130">
        <v>1172</v>
      </c>
      <c r="P825" s="130">
        <v>121172560</v>
      </c>
      <c r="Q825" s="131">
        <f t="shared" si="867"/>
        <v>0.20241796200345424</v>
      </c>
      <c r="R825" s="131">
        <f t="shared" si="849"/>
        <v>0.59251769464105153</v>
      </c>
      <c r="S825" s="125">
        <f t="shared" si="850"/>
        <v>103389.55631399318</v>
      </c>
      <c r="T825" s="539"/>
      <c r="U825" s="226" t="s">
        <v>119</v>
      </c>
      <c r="V825" s="121">
        <v>105730</v>
      </c>
      <c r="W825" s="130">
        <v>68296</v>
      </c>
      <c r="X825" s="130">
        <v>5079570460</v>
      </c>
      <c r="Y825" s="131">
        <f t="shared" si="851"/>
        <v>0.1330968760353127</v>
      </c>
      <c r="Z825" s="131">
        <f t="shared" si="852"/>
        <v>0.64594722406128824</v>
      </c>
      <c r="AA825" s="130">
        <f t="shared" si="853"/>
        <v>74375.812053414542</v>
      </c>
      <c r="AB825" s="539"/>
      <c r="AC825" s="226" t="s">
        <v>119</v>
      </c>
      <c r="AD825" s="121">
        <v>122264</v>
      </c>
      <c r="AE825" s="130">
        <v>79213</v>
      </c>
      <c r="AF825" s="130">
        <v>6510548770</v>
      </c>
      <c r="AG825" s="131">
        <f t="shared" si="846"/>
        <v>0.18241167611582162</v>
      </c>
      <c r="AH825" s="131">
        <f t="shared" si="854"/>
        <v>0.64788490479617877</v>
      </c>
      <c r="AI825" s="125">
        <f t="shared" si="855"/>
        <v>82190.407761352297</v>
      </c>
      <c r="AJ825" s="539"/>
      <c r="AK825" s="226" t="s">
        <v>119</v>
      </c>
      <c r="AL825" s="121">
        <v>86483</v>
      </c>
      <c r="AM825" s="130">
        <v>52887</v>
      </c>
      <c r="AN825" s="130">
        <v>4626910700</v>
      </c>
      <c r="AO825" s="131">
        <f t="shared" ref="AO825:AO831" si="869">IFERROR(AM825/$AJ$821,"-")</f>
        <v>0.19103745471227165</v>
      </c>
      <c r="AP825" s="131">
        <f t="shared" si="856"/>
        <v>0.61153058982690245</v>
      </c>
      <c r="AQ825" s="125">
        <f t="shared" si="857"/>
        <v>87486.730198347417</v>
      </c>
      <c r="AR825" s="539"/>
      <c r="AS825" s="226" t="s">
        <v>119</v>
      </c>
      <c r="AT825" s="121">
        <v>42168</v>
      </c>
      <c r="AU825" s="130">
        <v>24119</v>
      </c>
      <c r="AV825" s="130">
        <v>2276219110</v>
      </c>
      <c r="AW825" s="131">
        <f t="shared" si="858"/>
        <v>0.17363915826152063</v>
      </c>
      <c r="AX825" s="131">
        <f t="shared" si="859"/>
        <v>0.57197400872699677</v>
      </c>
      <c r="AY825" s="130">
        <f t="shared" si="860"/>
        <v>94374.522575562834</v>
      </c>
      <c r="AZ825" s="539"/>
      <c r="BA825" s="226" t="s">
        <v>119</v>
      </c>
      <c r="BB825" s="121">
        <v>13784</v>
      </c>
      <c r="BC825" s="130">
        <v>7429</v>
      </c>
      <c r="BD825" s="130">
        <v>781108440</v>
      </c>
      <c r="BE825" s="131">
        <f t="shared" si="861"/>
        <v>0.13077843889729959</v>
      </c>
      <c r="BF825" s="131">
        <f t="shared" si="862"/>
        <v>0.53895821242019737</v>
      </c>
      <c r="BG825" s="156">
        <f t="shared" si="863"/>
        <v>105143.14712612734</v>
      </c>
      <c r="BH825" s="539"/>
      <c r="BI825" s="226" t="s">
        <v>119</v>
      </c>
      <c r="BJ825" s="121">
        <f t="shared" si="847"/>
        <v>372938</v>
      </c>
      <c r="BK825" s="130">
        <f t="shared" si="788"/>
        <v>233440</v>
      </c>
      <c r="BL825" s="130">
        <f>SUM(H825,P825,X825,AF825,AN825,AV825,BD825)</f>
        <v>19424901670</v>
      </c>
      <c r="BM825" s="131">
        <f>IFERROR(BK825/$BH$821,"-")</f>
        <v>0.16352915875372062</v>
      </c>
      <c r="BN825" s="131">
        <f>IFERROR(BK825/BJ825,"-")</f>
        <v>0.62594854908858844</v>
      </c>
      <c r="BO825" s="130">
        <f>IFERROR(BL825/BK825,"-")</f>
        <v>83211.539025017133</v>
      </c>
      <c r="BP825" s="182"/>
    </row>
    <row r="826" spans="2:68" s="75" customFormat="1">
      <c r="B826" s="533"/>
      <c r="C826" s="534"/>
      <c r="D826" s="536"/>
      <c r="E826" s="226" t="s">
        <v>120</v>
      </c>
      <c r="F826" s="121">
        <v>268</v>
      </c>
      <c r="G826" s="130">
        <v>168</v>
      </c>
      <c r="H826" s="130">
        <v>14490540</v>
      </c>
      <c r="I826" s="131">
        <f t="shared" si="845"/>
        <v>9.3907210732252652E-2</v>
      </c>
      <c r="J826" s="131">
        <f t="shared" si="868"/>
        <v>0.62686567164179108</v>
      </c>
      <c r="K826" s="156">
        <f t="shared" si="848"/>
        <v>86253.21428571429</v>
      </c>
      <c r="L826" s="539"/>
      <c r="M826" s="226" t="s">
        <v>120</v>
      </c>
      <c r="N826" s="121">
        <v>1048</v>
      </c>
      <c r="O826" s="130">
        <v>590</v>
      </c>
      <c r="P826" s="130">
        <v>50897960</v>
      </c>
      <c r="Q826" s="131">
        <f t="shared" si="867"/>
        <v>0.10189982728842832</v>
      </c>
      <c r="R826" s="131">
        <f t="shared" si="849"/>
        <v>0.56297709923664119</v>
      </c>
      <c r="S826" s="125">
        <f t="shared" si="850"/>
        <v>86267.728813559326</v>
      </c>
      <c r="T826" s="539"/>
      <c r="U826" s="226" t="s">
        <v>120</v>
      </c>
      <c r="V826" s="121">
        <v>54636</v>
      </c>
      <c r="W826" s="130">
        <v>36490</v>
      </c>
      <c r="X826" s="130">
        <v>2624633440</v>
      </c>
      <c r="Y826" s="131">
        <f t="shared" si="851"/>
        <v>7.111258355582406E-2</v>
      </c>
      <c r="Z826" s="131">
        <f t="shared" si="852"/>
        <v>0.66787466139541696</v>
      </c>
      <c r="AA826" s="130">
        <f t="shared" si="853"/>
        <v>71927.471636064671</v>
      </c>
      <c r="AB826" s="539"/>
      <c r="AC826" s="226" t="s">
        <v>120</v>
      </c>
      <c r="AD826" s="121">
        <v>57747</v>
      </c>
      <c r="AE826" s="130">
        <v>39031</v>
      </c>
      <c r="AF826" s="130">
        <v>3067529320</v>
      </c>
      <c r="AG826" s="131">
        <f t="shared" si="846"/>
        <v>8.988057680527986E-2</v>
      </c>
      <c r="AH826" s="131">
        <f t="shared" si="854"/>
        <v>0.67589658337229641</v>
      </c>
      <c r="AI826" s="125">
        <f t="shared" si="855"/>
        <v>78592.127283441368</v>
      </c>
      <c r="AJ826" s="539"/>
      <c r="AK826" s="226" t="s">
        <v>120</v>
      </c>
      <c r="AL826" s="121">
        <v>35516</v>
      </c>
      <c r="AM826" s="130">
        <v>22480</v>
      </c>
      <c r="AN826" s="130">
        <v>1817619200</v>
      </c>
      <c r="AO826" s="131">
        <f t="shared" si="869"/>
        <v>8.1201845102423412E-2</v>
      </c>
      <c r="AP826" s="131">
        <f t="shared" si="856"/>
        <v>0.63295416150467398</v>
      </c>
      <c r="AQ826" s="125">
        <f t="shared" si="857"/>
        <v>80854.94661921708</v>
      </c>
      <c r="AR826" s="539"/>
      <c r="AS826" s="226" t="s">
        <v>120</v>
      </c>
      <c r="AT826" s="121">
        <v>14364</v>
      </c>
      <c r="AU826" s="130">
        <v>8305</v>
      </c>
      <c r="AV826" s="130">
        <v>693427390</v>
      </c>
      <c r="AW826" s="131">
        <f t="shared" si="858"/>
        <v>5.9789925343585092E-2</v>
      </c>
      <c r="AX826" s="131">
        <f t="shared" si="859"/>
        <v>0.57818156502367024</v>
      </c>
      <c r="AY826" s="130">
        <f t="shared" si="860"/>
        <v>83495.170379289586</v>
      </c>
      <c r="AZ826" s="539"/>
      <c r="BA826" s="226" t="s">
        <v>120</v>
      </c>
      <c r="BB826" s="121">
        <v>3640</v>
      </c>
      <c r="BC826" s="130">
        <v>2012</v>
      </c>
      <c r="BD826" s="130">
        <v>193130080</v>
      </c>
      <c r="BE826" s="131">
        <f t="shared" si="861"/>
        <v>3.5418793789388447E-2</v>
      </c>
      <c r="BF826" s="131">
        <f t="shared" si="862"/>
        <v>0.55274725274725278</v>
      </c>
      <c r="BG826" s="156">
        <f t="shared" si="863"/>
        <v>95989.105367793236</v>
      </c>
      <c r="BH826" s="539"/>
      <c r="BI826" s="226" t="s">
        <v>120</v>
      </c>
      <c r="BJ826" s="121">
        <f t="shared" si="847"/>
        <v>167219</v>
      </c>
      <c r="BK826" s="130">
        <f t="shared" si="788"/>
        <v>109076</v>
      </c>
      <c r="BL826" s="130">
        <f t="shared" si="789"/>
        <v>8461727930</v>
      </c>
      <c r="BM826" s="131">
        <f t="shared" si="864"/>
        <v>7.6409812029732835E-2</v>
      </c>
      <c r="BN826" s="131">
        <f t="shared" si="865"/>
        <v>0.6522942967007338</v>
      </c>
      <c r="BO826" s="130">
        <f t="shared" si="866"/>
        <v>77576.44147200117</v>
      </c>
      <c r="BP826" s="182"/>
    </row>
    <row r="827" spans="2:68" s="75" customFormat="1">
      <c r="B827" s="533"/>
      <c r="C827" s="534"/>
      <c r="D827" s="536"/>
      <c r="E827" s="226" t="s">
        <v>121</v>
      </c>
      <c r="F827" s="121">
        <v>297</v>
      </c>
      <c r="G827" s="130">
        <v>161</v>
      </c>
      <c r="H827" s="130">
        <v>11773170</v>
      </c>
      <c r="I827" s="131">
        <f t="shared" ref="I827:I831" si="870">IFERROR(G827/$D$821,"-")</f>
        <v>8.999441028507546E-2</v>
      </c>
      <c r="J827" s="131">
        <f t="shared" si="868"/>
        <v>0.54208754208754206</v>
      </c>
      <c r="K827" s="156">
        <f t="shared" si="848"/>
        <v>73125.279503105587</v>
      </c>
      <c r="L827" s="539"/>
      <c r="M827" s="226" t="s">
        <v>121</v>
      </c>
      <c r="N827" s="121">
        <v>1110</v>
      </c>
      <c r="O827" s="130">
        <v>568</v>
      </c>
      <c r="P827" s="130">
        <v>49647930</v>
      </c>
      <c r="Q827" s="131">
        <f t="shared" si="867"/>
        <v>9.8100172711571676E-2</v>
      </c>
      <c r="R827" s="131">
        <f t="shared" si="849"/>
        <v>0.5117117117117117</v>
      </c>
      <c r="S827" s="125">
        <f t="shared" si="850"/>
        <v>87408.32746478873</v>
      </c>
      <c r="T827" s="539"/>
      <c r="U827" s="226" t="s">
        <v>121</v>
      </c>
      <c r="V827" s="121">
        <v>35617</v>
      </c>
      <c r="W827" s="130">
        <v>21143</v>
      </c>
      <c r="X827" s="130">
        <v>1540905580</v>
      </c>
      <c r="Y827" s="131">
        <f t="shared" si="851"/>
        <v>4.1203983396020501E-2</v>
      </c>
      <c r="Z827" s="131">
        <f t="shared" si="852"/>
        <v>0.59362102366847291</v>
      </c>
      <c r="AA827" s="130">
        <f t="shared" si="853"/>
        <v>72880.17689069669</v>
      </c>
      <c r="AB827" s="539"/>
      <c r="AC827" s="226" t="s">
        <v>121</v>
      </c>
      <c r="AD827" s="121">
        <v>43471</v>
      </c>
      <c r="AE827" s="130">
        <v>26115</v>
      </c>
      <c r="AF827" s="130">
        <v>2107583020</v>
      </c>
      <c r="AG827" s="131">
        <f t="shared" si="846"/>
        <v>6.0137615312697179E-2</v>
      </c>
      <c r="AH827" s="131">
        <f t="shared" si="854"/>
        <v>0.60074532446918638</v>
      </c>
      <c r="AI827" s="125">
        <f t="shared" si="855"/>
        <v>80703.925713191653</v>
      </c>
      <c r="AJ827" s="539"/>
      <c r="AK827" s="226" t="s">
        <v>121</v>
      </c>
      <c r="AL827" s="121">
        <v>36101</v>
      </c>
      <c r="AM827" s="130">
        <v>20624</v>
      </c>
      <c r="AN827" s="130">
        <v>1756445010</v>
      </c>
      <c r="AO827" s="131">
        <f t="shared" si="869"/>
        <v>7.4497635827063188E-2</v>
      </c>
      <c r="AP827" s="131">
        <f t="shared" si="856"/>
        <v>0.57128611395806206</v>
      </c>
      <c r="AQ827" s="125">
        <f t="shared" si="857"/>
        <v>85165.099398758728</v>
      </c>
      <c r="AR827" s="539"/>
      <c r="AS827" s="226" t="s">
        <v>121</v>
      </c>
      <c r="AT827" s="121">
        <v>20992</v>
      </c>
      <c r="AU827" s="130">
        <v>11354</v>
      </c>
      <c r="AV827" s="130">
        <v>1015563710</v>
      </c>
      <c r="AW827" s="131">
        <f t="shared" si="858"/>
        <v>8.1740495165691165E-2</v>
      </c>
      <c r="AX827" s="131">
        <f t="shared" si="859"/>
        <v>0.54087271341463417</v>
      </c>
      <c r="AY827" s="130">
        <f t="shared" si="860"/>
        <v>89445.4562268804</v>
      </c>
      <c r="AZ827" s="539"/>
      <c r="BA827" s="226" t="s">
        <v>121</v>
      </c>
      <c r="BB827" s="121">
        <v>7992</v>
      </c>
      <c r="BC827" s="130">
        <v>4213</v>
      </c>
      <c r="BD827" s="130">
        <v>407585250</v>
      </c>
      <c r="BE827" s="131">
        <f t="shared" si="861"/>
        <v>7.4164700911875506E-2</v>
      </c>
      <c r="BF827" s="131">
        <f t="shared" si="862"/>
        <v>0.52715215215215216</v>
      </c>
      <c r="BG827" s="156">
        <f t="shared" si="863"/>
        <v>96744.659387609776</v>
      </c>
      <c r="BH827" s="539"/>
      <c r="BI827" s="226" t="s">
        <v>121</v>
      </c>
      <c r="BJ827" s="121">
        <f t="shared" si="847"/>
        <v>145580</v>
      </c>
      <c r="BK827" s="130">
        <f t="shared" si="788"/>
        <v>84178</v>
      </c>
      <c r="BL827" s="130">
        <f t="shared" si="789"/>
        <v>6889503670</v>
      </c>
      <c r="BM827" s="131">
        <f t="shared" si="864"/>
        <v>5.8968289605768914E-2</v>
      </c>
      <c r="BN827" s="131">
        <f t="shared" si="865"/>
        <v>0.57822503091083943</v>
      </c>
      <c r="BO827" s="130">
        <f t="shared" si="866"/>
        <v>81844.468507210913</v>
      </c>
      <c r="BP827" s="182"/>
    </row>
    <row r="828" spans="2:68" s="75" customFormat="1">
      <c r="B828" s="533"/>
      <c r="C828" s="534"/>
      <c r="D828" s="536"/>
      <c r="E828" s="226" t="s">
        <v>122</v>
      </c>
      <c r="F828" s="121">
        <v>289</v>
      </c>
      <c r="G828" s="130">
        <v>184</v>
      </c>
      <c r="H828" s="130">
        <v>15501060</v>
      </c>
      <c r="I828" s="131">
        <f t="shared" si="870"/>
        <v>0.10285075461151481</v>
      </c>
      <c r="J828" s="131">
        <f t="shared" si="868"/>
        <v>0.63667820069204151</v>
      </c>
      <c r="K828" s="156">
        <f t="shared" si="848"/>
        <v>84244.891304347824</v>
      </c>
      <c r="L828" s="539"/>
      <c r="M828" s="226" t="s">
        <v>122</v>
      </c>
      <c r="N828" s="121">
        <v>633</v>
      </c>
      <c r="O828" s="130">
        <v>395</v>
      </c>
      <c r="P828" s="130">
        <v>46008050</v>
      </c>
      <c r="Q828" s="131">
        <f t="shared" si="867"/>
        <v>6.8221070811744389E-2</v>
      </c>
      <c r="R828" s="131">
        <f t="shared" si="849"/>
        <v>0.62401263823064768</v>
      </c>
      <c r="S828" s="125">
        <f t="shared" si="850"/>
        <v>116476.07594936709</v>
      </c>
      <c r="T828" s="539"/>
      <c r="U828" s="226" t="s">
        <v>122</v>
      </c>
      <c r="V828" s="121">
        <v>25784</v>
      </c>
      <c r="W828" s="130">
        <v>16857</v>
      </c>
      <c r="X828" s="130">
        <v>1279557300</v>
      </c>
      <c r="Y828" s="131">
        <f t="shared" si="851"/>
        <v>3.285132422582971E-2</v>
      </c>
      <c r="Z828" s="131">
        <f t="shared" si="852"/>
        <v>0.65377753645671732</v>
      </c>
      <c r="AA828" s="130">
        <f t="shared" si="853"/>
        <v>75906.584801566118</v>
      </c>
      <c r="AB828" s="539"/>
      <c r="AC828" s="226" t="s">
        <v>122</v>
      </c>
      <c r="AD828" s="121">
        <v>28579</v>
      </c>
      <c r="AE828" s="130">
        <v>19001</v>
      </c>
      <c r="AF828" s="130">
        <v>1696160610</v>
      </c>
      <c r="AG828" s="131">
        <f t="shared" ref="AG828:AG831" si="871">IFERROR(AE828/$AB$821,"-")</f>
        <v>4.3755497934388626E-2</v>
      </c>
      <c r="AH828" s="131">
        <f t="shared" si="854"/>
        <v>0.66485881241471012</v>
      </c>
      <c r="AI828" s="125">
        <f t="shared" si="855"/>
        <v>89266.912794063464</v>
      </c>
      <c r="AJ828" s="539"/>
      <c r="AK828" s="226" t="s">
        <v>122</v>
      </c>
      <c r="AL828" s="121">
        <v>21681</v>
      </c>
      <c r="AM828" s="130">
        <v>13774</v>
      </c>
      <c r="AN828" s="130">
        <v>1314414240</v>
      </c>
      <c r="AO828" s="131">
        <f t="shared" si="869"/>
        <v>4.9754191033842529E-2</v>
      </c>
      <c r="AP828" s="131">
        <f t="shared" si="856"/>
        <v>0.63530279968636127</v>
      </c>
      <c r="AQ828" s="125">
        <f t="shared" si="857"/>
        <v>95427.199070712944</v>
      </c>
      <c r="AR828" s="539"/>
      <c r="AS828" s="226" t="s">
        <v>122</v>
      </c>
      <c r="AT828" s="121">
        <v>11262</v>
      </c>
      <c r="AU828" s="130">
        <v>6916</v>
      </c>
      <c r="AV828" s="130">
        <v>739557560</v>
      </c>
      <c r="AW828" s="131">
        <f t="shared" si="858"/>
        <v>4.9790141321641723E-2</v>
      </c>
      <c r="AX828" s="131">
        <f t="shared" si="859"/>
        <v>0.61410051500621554</v>
      </c>
      <c r="AY828" s="130">
        <f t="shared" si="860"/>
        <v>106934.2914979757</v>
      </c>
      <c r="AZ828" s="539"/>
      <c r="BA828" s="226" t="s">
        <v>122</v>
      </c>
      <c r="BB828" s="121">
        <v>3562</v>
      </c>
      <c r="BC828" s="130">
        <v>2180</v>
      </c>
      <c r="BD828" s="130">
        <v>239970100</v>
      </c>
      <c r="BE828" s="131">
        <f t="shared" si="861"/>
        <v>3.8376227863253884E-2</v>
      </c>
      <c r="BF828" s="131">
        <f t="shared" si="862"/>
        <v>0.61201572150477257</v>
      </c>
      <c r="BG828" s="156">
        <f t="shared" si="863"/>
        <v>110078.02752293578</v>
      </c>
      <c r="BH828" s="539"/>
      <c r="BI828" s="226" t="s">
        <v>122</v>
      </c>
      <c r="BJ828" s="121">
        <f t="shared" si="847"/>
        <v>91790</v>
      </c>
      <c r="BK828" s="130">
        <f t="shared" si="788"/>
        <v>59307</v>
      </c>
      <c r="BL828" s="130">
        <f t="shared" si="789"/>
        <v>5331168920</v>
      </c>
      <c r="BM828" s="131">
        <f t="shared" si="864"/>
        <v>4.1545681195197519E-2</v>
      </c>
      <c r="BN828" s="131">
        <f t="shared" si="865"/>
        <v>0.64611613465519124</v>
      </c>
      <c r="BO828" s="130">
        <f t="shared" si="866"/>
        <v>89891.057042170403</v>
      </c>
      <c r="BP828" s="182"/>
    </row>
    <row r="829" spans="2:68" s="75" customFormat="1">
      <c r="B829" s="533"/>
      <c r="C829" s="534"/>
      <c r="D829" s="536"/>
      <c r="E829" s="226" t="s">
        <v>123</v>
      </c>
      <c r="F829" s="121">
        <v>713</v>
      </c>
      <c r="G829" s="130">
        <v>485</v>
      </c>
      <c r="H829" s="130">
        <v>40489310</v>
      </c>
      <c r="I829" s="131">
        <f t="shared" si="870"/>
        <v>0.27110117384013416</v>
      </c>
      <c r="J829" s="131">
        <f t="shared" si="868"/>
        <v>0.68022440392706873</v>
      </c>
      <c r="K829" s="156">
        <f t="shared" si="848"/>
        <v>83483.113402061863</v>
      </c>
      <c r="L829" s="539"/>
      <c r="M829" s="226" t="s">
        <v>123</v>
      </c>
      <c r="N829" s="121">
        <v>2485</v>
      </c>
      <c r="O829" s="130">
        <v>1553</v>
      </c>
      <c r="P829" s="130">
        <v>150993940</v>
      </c>
      <c r="Q829" s="131">
        <f t="shared" si="867"/>
        <v>0.2682210708117444</v>
      </c>
      <c r="R829" s="131">
        <f t="shared" si="849"/>
        <v>0.62494969818913482</v>
      </c>
      <c r="S829" s="125">
        <f t="shared" si="850"/>
        <v>97227.263361236313</v>
      </c>
      <c r="T829" s="539"/>
      <c r="U829" s="226" t="s">
        <v>123</v>
      </c>
      <c r="V829" s="121">
        <v>202247</v>
      </c>
      <c r="W829" s="130">
        <v>136836</v>
      </c>
      <c r="X829" s="130">
        <v>9789419870</v>
      </c>
      <c r="Y829" s="131">
        <f t="shared" si="851"/>
        <v>0.26666926509851302</v>
      </c>
      <c r="Z829" s="131">
        <f t="shared" si="852"/>
        <v>0.67657863899093684</v>
      </c>
      <c r="AA829" s="130">
        <f t="shared" si="853"/>
        <v>71541.260121605432</v>
      </c>
      <c r="AB829" s="539"/>
      <c r="AC829" s="226" t="s">
        <v>123</v>
      </c>
      <c r="AD829" s="121">
        <v>190314</v>
      </c>
      <c r="AE829" s="130">
        <v>127784</v>
      </c>
      <c r="AF829" s="130">
        <v>10089537830</v>
      </c>
      <c r="AG829" s="131">
        <f t="shared" si="871"/>
        <v>0.29426096247818095</v>
      </c>
      <c r="AH829" s="131">
        <f t="shared" si="854"/>
        <v>0.6714377292264363</v>
      </c>
      <c r="AI829" s="125">
        <f t="shared" si="855"/>
        <v>78957.755509296941</v>
      </c>
      <c r="AJ829" s="539"/>
      <c r="AK829" s="226" t="s">
        <v>123</v>
      </c>
      <c r="AL829" s="121">
        <v>112544</v>
      </c>
      <c r="AM829" s="130">
        <v>70029</v>
      </c>
      <c r="AN829" s="130">
        <v>5774679160</v>
      </c>
      <c r="AO829" s="131">
        <f t="shared" si="869"/>
        <v>0.25295747378459116</v>
      </c>
      <c r="AP829" s="131">
        <f t="shared" si="856"/>
        <v>0.62223663633778792</v>
      </c>
      <c r="AQ829" s="125">
        <f t="shared" si="857"/>
        <v>82461.254051892785</v>
      </c>
      <c r="AR829" s="539"/>
      <c r="AS829" s="226" t="s">
        <v>123</v>
      </c>
      <c r="AT829" s="121">
        <v>46241</v>
      </c>
      <c r="AU829" s="130">
        <v>26448</v>
      </c>
      <c r="AV829" s="130">
        <v>2339225120</v>
      </c>
      <c r="AW829" s="131">
        <f t="shared" si="858"/>
        <v>0.19040625472452</v>
      </c>
      <c r="AX829" s="131">
        <f t="shared" si="859"/>
        <v>0.57195994896304148</v>
      </c>
      <c r="AY829" s="130">
        <f t="shared" si="860"/>
        <v>88446.20084694495</v>
      </c>
      <c r="AZ829" s="539"/>
      <c r="BA829" s="226" t="s">
        <v>123</v>
      </c>
      <c r="BB829" s="121">
        <v>12704</v>
      </c>
      <c r="BC829" s="130">
        <v>6758</v>
      </c>
      <c r="BD829" s="130">
        <v>658813990</v>
      </c>
      <c r="BE829" s="131">
        <f t="shared" si="861"/>
        <v>0.11896630637608703</v>
      </c>
      <c r="BF829" s="131">
        <f t="shared" si="862"/>
        <v>0.53195843828715361</v>
      </c>
      <c r="BG829" s="156">
        <f t="shared" si="863"/>
        <v>97486.532997928385</v>
      </c>
      <c r="BH829" s="539"/>
      <c r="BI829" s="226" t="s">
        <v>123</v>
      </c>
      <c r="BJ829" s="121">
        <f t="shared" si="847"/>
        <v>567248</v>
      </c>
      <c r="BK829" s="130">
        <f t="shared" si="788"/>
        <v>369893</v>
      </c>
      <c r="BL829" s="130">
        <f t="shared" si="789"/>
        <v>28843159220</v>
      </c>
      <c r="BM829" s="131">
        <f t="shared" si="864"/>
        <v>0.25911707984445675</v>
      </c>
      <c r="BN829" s="131">
        <f t="shared" si="865"/>
        <v>0.65208339209657862</v>
      </c>
      <c r="BO829" s="130">
        <f t="shared" si="866"/>
        <v>77977.034493759013</v>
      </c>
      <c r="BP829" s="182"/>
    </row>
    <row r="830" spans="2:68" s="75" customFormat="1">
      <c r="B830" s="533"/>
      <c r="C830" s="534"/>
      <c r="D830" s="536"/>
      <c r="E830" s="226" t="s">
        <v>124</v>
      </c>
      <c r="F830" s="121">
        <v>222</v>
      </c>
      <c r="G830" s="130">
        <v>138</v>
      </c>
      <c r="H830" s="130">
        <v>11735510</v>
      </c>
      <c r="I830" s="131">
        <f t="shared" si="870"/>
        <v>7.7138065958636107E-2</v>
      </c>
      <c r="J830" s="131">
        <f t="shared" si="868"/>
        <v>0.6216216216216216</v>
      </c>
      <c r="K830" s="156">
        <f t="shared" si="848"/>
        <v>85039.927536231888</v>
      </c>
      <c r="L830" s="539"/>
      <c r="M830" s="226" t="s">
        <v>124</v>
      </c>
      <c r="N830" s="121">
        <v>892</v>
      </c>
      <c r="O830" s="130">
        <v>508</v>
      </c>
      <c r="P830" s="130">
        <v>53629190</v>
      </c>
      <c r="Q830" s="131">
        <f t="shared" si="867"/>
        <v>8.7737478411053546E-2</v>
      </c>
      <c r="R830" s="131">
        <f t="shared" si="849"/>
        <v>0.56950672645739908</v>
      </c>
      <c r="S830" s="125">
        <f t="shared" ref="S830:S831" si="872">IFERROR(P830/O830,"-")</f>
        <v>105569.27165354331</v>
      </c>
      <c r="T830" s="539"/>
      <c r="U830" s="226" t="s">
        <v>124</v>
      </c>
      <c r="V830" s="121">
        <v>39120</v>
      </c>
      <c r="W830" s="130">
        <v>24982</v>
      </c>
      <c r="X830" s="130">
        <v>1888662280</v>
      </c>
      <c r="Y830" s="131">
        <f t="shared" si="851"/>
        <v>4.8685518289712161E-2</v>
      </c>
      <c r="Z830" s="131">
        <f t="shared" si="852"/>
        <v>0.63859918200408994</v>
      </c>
      <c r="AA830" s="130">
        <f t="shared" si="853"/>
        <v>75600.923865182936</v>
      </c>
      <c r="AB830" s="539"/>
      <c r="AC830" s="226" t="s">
        <v>124</v>
      </c>
      <c r="AD830" s="121">
        <v>48934</v>
      </c>
      <c r="AE830" s="130">
        <v>30830</v>
      </c>
      <c r="AF830" s="130">
        <v>2592798360</v>
      </c>
      <c r="AG830" s="131">
        <f t="shared" si="871"/>
        <v>7.0995316105320852E-2</v>
      </c>
      <c r="AH830" s="131">
        <f t="shared" si="854"/>
        <v>0.63003228838844161</v>
      </c>
      <c r="AI830" s="125">
        <f t="shared" si="855"/>
        <v>84099.849497242947</v>
      </c>
      <c r="AJ830" s="539"/>
      <c r="AK830" s="226" t="s">
        <v>124</v>
      </c>
      <c r="AL830" s="121">
        <v>40405</v>
      </c>
      <c r="AM830" s="130">
        <v>24102</v>
      </c>
      <c r="AN830" s="130">
        <v>2134894170</v>
      </c>
      <c r="AO830" s="131">
        <f t="shared" si="869"/>
        <v>8.7060803854920335E-2</v>
      </c>
      <c r="AP830" s="131">
        <f t="shared" si="856"/>
        <v>0.5965103328795941</v>
      </c>
      <c r="AQ830" s="125">
        <f t="shared" si="857"/>
        <v>88577.469504605426</v>
      </c>
      <c r="AR830" s="539"/>
      <c r="AS830" s="226" t="s">
        <v>124</v>
      </c>
      <c r="AT830" s="121">
        <v>24512</v>
      </c>
      <c r="AU830" s="130">
        <v>13789</v>
      </c>
      <c r="AV830" s="130">
        <v>1309959930</v>
      </c>
      <c r="AW830" s="131">
        <f t="shared" si="858"/>
        <v>9.9270714095447896E-2</v>
      </c>
      <c r="AX830" s="131">
        <f t="shared" si="859"/>
        <v>0.56254079634464749</v>
      </c>
      <c r="AY830" s="130">
        <f t="shared" si="860"/>
        <v>95000.357531365575</v>
      </c>
      <c r="AZ830" s="539"/>
      <c r="BA830" s="226" t="s">
        <v>124</v>
      </c>
      <c r="BB830" s="121">
        <v>10315</v>
      </c>
      <c r="BC830" s="130">
        <v>5530</v>
      </c>
      <c r="BD830" s="130">
        <v>568020730</v>
      </c>
      <c r="BE830" s="131">
        <f t="shared" si="861"/>
        <v>9.7348871598070624E-2</v>
      </c>
      <c r="BF830" s="131">
        <f t="shared" si="862"/>
        <v>0.53611245758603976</v>
      </c>
      <c r="BG830" s="156">
        <f t="shared" si="863"/>
        <v>102716.226039783</v>
      </c>
      <c r="BH830" s="539"/>
      <c r="BI830" s="226" t="s">
        <v>124</v>
      </c>
      <c r="BJ830" s="121">
        <f t="shared" si="847"/>
        <v>164400</v>
      </c>
      <c r="BK830" s="130">
        <f t="shared" si="788"/>
        <v>99879</v>
      </c>
      <c r="BL830" s="130">
        <f t="shared" si="789"/>
        <v>8559700170</v>
      </c>
      <c r="BM830" s="131">
        <f t="shared" si="864"/>
        <v>6.9967138653028033E-2</v>
      </c>
      <c r="BN830" s="131">
        <f t="shared" si="865"/>
        <v>0.607536496350365</v>
      </c>
      <c r="BO830" s="130">
        <f t="shared" si="866"/>
        <v>85700.6995464512</v>
      </c>
      <c r="BP830" s="182"/>
    </row>
    <row r="831" spans="2:68" s="75" customFormat="1">
      <c r="B831" s="533"/>
      <c r="C831" s="534"/>
      <c r="D831" s="537"/>
      <c r="E831" s="223" t="s">
        <v>117</v>
      </c>
      <c r="F831" s="123">
        <v>149</v>
      </c>
      <c r="G831" s="134">
        <v>80</v>
      </c>
      <c r="H831" s="134">
        <v>9542870</v>
      </c>
      <c r="I831" s="135">
        <f t="shared" si="870"/>
        <v>4.4717719396310786E-2</v>
      </c>
      <c r="J831" s="135">
        <f t="shared" si="868"/>
        <v>0.53691275167785235</v>
      </c>
      <c r="K831" s="176">
        <f t="shared" si="848"/>
        <v>119285.875</v>
      </c>
      <c r="L831" s="539"/>
      <c r="M831" s="223" t="s">
        <v>117</v>
      </c>
      <c r="N831" s="123">
        <v>400</v>
      </c>
      <c r="O831" s="134">
        <v>232</v>
      </c>
      <c r="P831" s="134">
        <v>29991270</v>
      </c>
      <c r="Q831" s="135">
        <f t="shared" si="867"/>
        <v>4.0069084628670121E-2</v>
      </c>
      <c r="R831" s="135">
        <f t="shared" si="849"/>
        <v>0.57999999999999996</v>
      </c>
      <c r="S831" s="127">
        <f t="shared" si="872"/>
        <v>129272.71551724138</v>
      </c>
      <c r="T831" s="539"/>
      <c r="U831" s="223" t="s">
        <v>117</v>
      </c>
      <c r="V831" s="123">
        <v>47202</v>
      </c>
      <c r="W831" s="134">
        <v>27480</v>
      </c>
      <c r="X831" s="134">
        <v>1743435820</v>
      </c>
      <c r="Y831" s="135">
        <f t="shared" si="851"/>
        <v>5.3553680353906417E-2</v>
      </c>
      <c r="Z831" s="135">
        <f t="shared" si="852"/>
        <v>0.58217872124062542</v>
      </c>
      <c r="AA831" s="134">
        <f t="shared" si="853"/>
        <v>63443.807132459973</v>
      </c>
      <c r="AB831" s="539"/>
      <c r="AC831" s="223" t="s">
        <v>117</v>
      </c>
      <c r="AD831" s="123">
        <v>26983</v>
      </c>
      <c r="AE831" s="134">
        <v>15880</v>
      </c>
      <c r="AF831" s="134">
        <v>1264051760</v>
      </c>
      <c r="AG831" s="135">
        <f t="shared" si="871"/>
        <v>3.6568459933587254E-2</v>
      </c>
      <c r="AH831" s="135">
        <f t="shared" si="854"/>
        <v>0.58851869695734349</v>
      </c>
      <c r="AI831" s="127">
        <f t="shared" si="855"/>
        <v>79600.236775818645</v>
      </c>
      <c r="AJ831" s="539"/>
      <c r="AK831" s="223" t="s">
        <v>117</v>
      </c>
      <c r="AL831" s="123">
        <v>14163</v>
      </c>
      <c r="AM831" s="134">
        <v>7111</v>
      </c>
      <c r="AN831" s="134">
        <v>686539280</v>
      </c>
      <c r="AO831" s="135">
        <f t="shared" si="869"/>
        <v>2.568622422256819E-2</v>
      </c>
      <c r="AP831" s="135">
        <f t="shared" si="856"/>
        <v>0.50208289204264633</v>
      </c>
      <c r="AQ831" s="127">
        <f t="shared" si="857"/>
        <v>96546.094782730986</v>
      </c>
      <c r="AR831" s="539"/>
      <c r="AS831" s="223" t="s">
        <v>117</v>
      </c>
      <c r="AT831" s="123">
        <v>7332</v>
      </c>
      <c r="AU831" s="134">
        <v>3377</v>
      </c>
      <c r="AV831" s="134">
        <v>407090420</v>
      </c>
      <c r="AW831" s="135">
        <f t="shared" si="858"/>
        <v>2.4311929907921356E-2</v>
      </c>
      <c r="AX831" s="135">
        <f t="shared" si="859"/>
        <v>0.4605837424986361</v>
      </c>
      <c r="AY831" s="134">
        <f t="shared" si="860"/>
        <v>120547.94788273616</v>
      </c>
      <c r="AZ831" s="539"/>
      <c r="BA831" s="223" t="s">
        <v>117</v>
      </c>
      <c r="BB831" s="123">
        <v>3709</v>
      </c>
      <c r="BC831" s="134">
        <v>1666</v>
      </c>
      <c r="BD831" s="134">
        <v>220898480</v>
      </c>
      <c r="BE831" s="135">
        <f t="shared" si="861"/>
        <v>2.9327887899165583E-2</v>
      </c>
      <c r="BF831" s="135">
        <f t="shared" si="862"/>
        <v>0.4491776759234295</v>
      </c>
      <c r="BG831" s="176">
        <f t="shared" si="863"/>
        <v>132592.12484993998</v>
      </c>
      <c r="BH831" s="539"/>
      <c r="BI831" s="223" t="s">
        <v>117</v>
      </c>
      <c r="BJ831" s="123">
        <f t="shared" si="847"/>
        <v>99938</v>
      </c>
      <c r="BK831" s="134">
        <f t="shared" si="788"/>
        <v>55826</v>
      </c>
      <c r="BL831" s="134">
        <f t="shared" si="789"/>
        <v>4361549900</v>
      </c>
      <c r="BM831" s="135">
        <f t="shared" ref="BM831" si="873">IFERROR(BK831/$BH$821,"-")</f>
        <v>3.9107174505591195E-2</v>
      </c>
      <c r="BN831" s="135">
        <f t="shared" si="865"/>
        <v>0.55860633592827558</v>
      </c>
      <c r="BO831" s="134">
        <f t="shared" si="866"/>
        <v>78127.573173789991</v>
      </c>
      <c r="BP831" s="182"/>
    </row>
    <row r="832" spans="2:68" s="75" customFormat="1">
      <c r="B832" s="172"/>
      <c r="C832" s="172"/>
      <c r="D832" s="171"/>
      <c r="E832" s="193"/>
      <c r="F832" s="172"/>
      <c r="G832" s="172"/>
      <c r="H832" s="172"/>
      <c r="I832" s="172"/>
      <c r="J832" s="172"/>
      <c r="K832" s="172"/>
      <c r="L832" s="171"/>
      <c r="M832" s="173"/>
      <c r="N832" s="172"/>
      <c r="O832" s="172"/>
      <c r="P832" s="172"/>
      <c r="Q832" s="172"/>
      <c r="R832" s="172"/>
      <c r="S832" s="172"/>
      <c r="T832" s="171"/>
      <c r="U832" s="173"/>
      <c r="V832" s="172"/>
      <c r="W832" s="172"/>
      <c r="X832" s="172"/>
      <c r="Y832" s="172"/>
      <c r="Z832" s="172"/>
      <c r="AA832" s="172"/>
      <c r="AB832" s="171"/>
      <c r="AC832" s="173"/>
      <c r="AD832" s="172"/>
      <c r="AE832" s="172"/>
      <c r="AF832" s="172"/>
      <c r="AG832" s="172"/>
      <c r="AH832" s="172"/>
      <c r="AI832" s="172"/>
      <c r="AJ832" s="171"/>
      <c r="AK832" s="173"/>
      <c r="AL832" s="172"/>
      <c r="AM832" s="172"/>
      <c r="AN832" s="172"/>
      <c r="AO832" s="172"/>
      <c r="AP832" s="172"/>
      <c r="AQ832" s="172"/>
      <c r="AR832" s="171"/>
      <c r="AS832" s="78"/>
      <c r="AT832" s="172"/>
      <c r="AU832" s="172"/>
      <c r="AV832" s="172"/>
      <c r="AW832" s="172"/>
      <c r="AX832" s="172"/>
      <c r="AY832" s="172"/>
      <c r="AZ832" s="171"/>
      <c r="BA832" s="173"/>
      <c r="BB832" s="172"/>
      <c r="BC832" s="172"/>
      <c r="BD832" s="172"/>
      <c r="BE832" s="172"/>
      <c r="BF832" s="172"/>
      <c r="BG832" s="172"/>
      <c r="BH832" s="171"/>
      <c r="BI832" s="173"/>
      <c r="BJ832" s="172"/>
      <c r="BK832" s="172"/>
      <c r="BL832" s="172"/>
      <c r="BM832" s="172"/>
      <c r="BN832" s="172"/>
      <c r="BO832" s="172"/>
    </row>
  </sheetData>
  <mergeCells count="815">
    <mergeCell ref="AZ7:AZ17"/>
    <mergeCell ref="BH7:BH17"/>
    <mergeCell ref="AB7:AB17"/>
    <mergeCell ref="AJ7:AJ17"/>
    <mergeCell ref="AR7:AR17"/>
    <mergeCell ref="B7:B17"/>
    <mergeCell ref="C7:C17"/>
    <mergeCell ref="D7:D17"/>
    <mergeCell ref="L7:L17"/>
    <mergeCell ref="T7:T17"/>
    <mergeCell ref="AR18:AR28"/>
    <mergeCell ref="AZ18:AZ28"/>
    <mergeCell ref="BH18:BH28"/>
    <mergeCell ref="T18:T28"/>
    <mergeCell ref="AB18:AB28"/>
    <mergeCell ref="AJ18:AJ28"/>
    <mergeCell ref="BH29:BH39"/>
    <mergeCell ref="B40:B50"/>
    <mergeCell ref="C40:C50"/>
    <mergeCell ref="D40:D50"/>
    <mergeCell ref="L40:L50"/>
    <mergeCell ref="T40:T50"/>
    <mergeCell ref="AJ29:AJ39"/>
    <mergeCell ref="AR29:AR39"/>
    <mergeCell ref="AZ29:AZ39"/>
    <mergeCell ref="L29:L39"/>
    <mergeCell ref="T29:T39"/>
    <mergeCell ref="AB29:AB39"/>
    <mergeCell ref="AZ40:AZ50"/>
    <mergeCell ref="BH40:BH50"/>
    <mergeCell ref="B18:B28"/>
    <mergeCell ref="C18:C28"/>
    <mergeCell ref="D18:D28"/>
    <mergeCell ref="L18:L28"/>
    <mergeCell ref="L51:L61"/>
    <mergeCell ref="AB40:AB50"/>
    <mergeCell ref="AJ40:AJ50"/>
    <mergeCell ref="AR40:AR50"/>
    <mergeCell ref="AR51:AR61"/>
    <mergeCell ref="AZ51:AZ61"/>
    <mergeCell ref="B29:B39"/>
    <mergeCell ref="C29:C39"/>
    <mergeCell ref="D29:D39"/>
    <mergeCell ref="BH51:BH61"/>
    <mergeCell ref="B62:B72"/>
    <mergeCell ref="C62:C72"/>
    <mergeCell ref="D62:D72"/>
    <mergeCell ref="T51:T61"/>
    <mergeCell ref="AB51:AB61"/>
    <mergeCell ref="AJ51:AJ61"/>
    <mergeCell ref="BH62:BH72"/>
    <mergeCell ref="B73:B83"/>
    <mergeCell ref="C73:C83"/>
    <mergeCell ref="D73:D83"/>
    <mergeCell ref="L73:L83"/>
    <mergeCell ref="T73:T83"/>
    <mergeCell ref="AJ62:AJ72"/>
    <mergeCell ref="AR62:AR72"/>
    <mergeCell ref="AZ62:AZ72"/>
    <mergeCell ref="L62:L72"/>
    <mergeCell ref="T62:T72"/>
    <mergeCell ref="AB62:AB72"/>
    <mergeCell ref="AZ73:AZ83"/>
    <mergeCell ref="BH73:BH83"/>
    <mergeCell ref="B51:B61"/>
    <mergeCell ref="C51:C61"/>
    <mergeCell ref="D51:D61"/>
    <mergeCell ref="AB95:AB105"/>
    <mergeCell ref="AZ106:AZ116"/>
    <mergeCell ref="BH106:BH116"/>
    <mergeCell ref="B84:B94"/>
    <mergeCell ref="C84:C94"/>
    <mergeCell ref="D84:D94"/>
    <mergeCell ref="L84:L94"/>
    <mergeCell ref="AB73:AB83"/>
    <mergeCell ref="AJ73:AJ83"/>
    <mergeCell ref="AR73:AR83"/>
    <mergeCell ref="AR84:AR94"/>
    <mergeCell ref="AZ84:AZ94"/>
    <mergeCell ref="L117:L127"/>
    <mergeCell ref="AB106:AB116"/>
    <mergeCell ref="AJ106:AJ116"/>
    <mergeCell ref="AR106:AR116"/>
    <mergeCell ref="AR117:AR127"/>
    <mergeCell ref="AZ117:AZ127"/>
    <mergeCell ref="BH84:BH94"/>
    <mergeCell ref="B95:B105"/>
    <mergeCell ref="C95:C105"/>
    <mergeCell ref="D95:D105"/>
    <mergeCell ref="T84:T94"/>
    <mergeCell ref="AB84:AB94"/>
    <mergeCell ref="AJ84:AJ94"/>
    <mergeCell ref="BH95:BH105"/>
    <mergeCell ref="B106:B116"/>
    <mergeCell ref="C106:C116"/>
    <mergeCell ref="D106:D116"/>
    <mergeCell ref="L106:L116"/>
    <mergeCell ref="T106:T116"/>
    <mergeCell ref="AJ95:AJ105"/>
    <mergeCell ref="AR95:AR105"/>
    <mergeCell ref="AZ95:AZ105"/>
    <mergeCell ref="L95:L105"/>
    <mergeCell ref="T95:T105"/>
    <mergeCell ref="BH117:BH127"/>
    <mergeCell ref="B128:B138"/>
    <mergeCell ref="C128:C138"/>
    <mergeCell ref="D128:D138"/>
    <mergeCell ref="T117:T127"/>
    <mergeCell ref="AB117:AB127"/>
    <mergeCell ref="AJ117:AJ127"/>
    <mergeCell ref="BH128:BH138"/>
    <mergeCell ref="B139:B149"/>
    <mergeCell ref="C139:C149"/>
    <mergeCell ref="D139:D149"/>
    <mergeCell ref="L139:L149"/>
    <mergeCell ref="T139:T149"/>
    <mergeCell ref="AJ128:AJ138"/>
    <mergeCell ref="AR128:AR138"/>
    <mergeCell ref="AZ128:AZ138"/>
    <mergeCell ref="L128:L138"/>
    <mergeCell ref="T128:T138"/>
    <mergeCell ref="AB128:AB138"/>
    <mergeCell ref="AZ139:AZ149"/>
    <mergeCell ref="BH139:BH149"/>
    <mergeCell ref="B117:B127"/>
    <mergeCell ref="C117:C127"/>
    <mergeCell ref="D117:D127"/>
    <mergeCell ref="AB161:AB171"/>
    <mergeCell ref="AZ172:AZ182"/>
    <mergeCell ref="BH172:BH182"/>
    <mergeCell ref="B150:B160"/>
    <mergeCell ref="C150:C160"/>
    <mergeCell ref="D150:D160"/>
    <mergeCell ref="L150:L160"/>
    <mergeCell ref="AB139:AB149"/>
    <mergeCell ref="AJ139:AJ149"/>
    <mergeCell ref="AR139:AR149"/>
    <mergeCell ref="AR150:AR160"/>
    <mergeCell ref="AZ150:AZ160"/>
    <mergeCell ref="L183:L193"/>
    <mergeCell ref="AB172:AB182"/>
    <mergeCell ref="AJ172:AJ182"/>
    <mergeCell ref="AR172:AR182"/>
    <mergeCell ref="AR183:AR193"/>
    <mergeCell ref="AZ183:AZ193"/>
    <mergeCell ref="BH150:BH160"/>
    <mergeCell ref="B161:B171"/>
    <mergeCell ref="C161:C171"/>
    <mergeCell ref="D161:D171"/>
    <mergeCell ref="T150:T160"/>
    <mergeCell ref="AB150:AB160"/>
    <mergeCell ref="AJ150:AJ160"/>
    <mergeCell ref="BH161:BH171"/>
    <mergeCell ref="B172:B182"/>
    <mergeCell ref="C172:C182"/>
    <mergeCell ref="D172:D182"/>
    <mergeCell ref="L172:L182"/>
    <mergeCell ref="T172:T182"/>
    <mergeCell ref="AJ161:AJ171"/>
    <mergeCell ref="AR161:AR171"/>
    <mergeCell ref="AZ161:AZ171"/>
    <mergeCell ref="L161:L171"/>
    <mergeCell ref="T161:T171"/>
    <mergeCell ref="BH183:BH193"/>
    <mergeCell ref="B194:B204"/>
    <mergeCell ref="C194:C204"/>
    <mergeCell ref="D194:D204"/>
    <mergeCell ref="T183:T193"/>
    <mergeCell ref="AB183:AB193"/>
    <mergeCell ref="AJ183:AJ193"/>
    <mergeCell ref="BH194:BH204"/>
    <mergeCell ref="B205:B215"/>
    <mergeCell ref="C205:C215"/>
    <mergeCell ref="D205:D215"/>
    <mergeCell ref="L205:L215"/>
    <mergeCell ref="T205:T215"/>
    <mergeCell ref="AJ194:AJ204"/>
    <mergeCell ref="AR194:AR204"/>
    <mergeCell ref="AZ194:AZ204"/>
    <mergeCell ref="L194:L204"/>
    <mergeCell ref="T194:T204"/>
    <mergeCell ref="AB194:AB204"/>
    <mergeCell ref="AZ205:AZ215"/>
    <mergeCell ref="BH205:BH215"/>
    <mergeCell ref="B183:B193"/>
    <mergeCell ref="C183:C193"/>
    <mergeCell ref="D183:D193"/>
    <mergeCell ref="AB227:AB237"/>
    <mergeCell ref="AZ238:AZ248"/>
    <mergeCell ref="BH238:BH248"/>
    <mergeCell ref="B216:B226"/>
    <mergeCell ref="C216:C226"/>
    <mergeCell ref="D216:D226"/>
    <mergeCell ref="L216:L226"/>
    <mergeCell ref="AB205:AB215"/>
    <mergeCell ref="AJ205:AJ215"/>
    <mergeCell ref="AR205:AR215"/>
    <mergeCell ref="AR216:AR226"/>
    <mergeCell ref="AZ216:AZ226"/>
    <mergeCell ref="L249:L259"/>
    <mergeCell ref="AB238:AB248"/>
    <mergeCell ref="AJ238:AJ248"/>
    <mergeCell ref="AR238:AR248"/>
    <mergeCell ref="AR249:AR259"/>
    <mergeCell ref="AZ249:AZ259"/>
    <mergeCell ref="BH216:BH226"/>
    <mergeCell ref="B227:B237"/>
    <mergeCell ref="C227:C237"/>
    <mergeCell ref="D227:D237"/>
    <mergeCell ref="T216:T226"/>
    <mergeCell ref="AB216:AB226"/>
    <mergeCell ref="AJ216:AJ226"/>
    <mergeCell ref="BH227:BH237"/>
    <mergeCell ref="B238:B248"/>
    <mergeCell ref="C238:C248"/>
    <mergeCell ref="D238:D248"/>
    <mergeCell ref="L238:L248"/>
    <mergeCell ref="T238:T248"/>
    <mergeCell ref="AJ227:AJ237"/>
    <mergeCell ref="AR227:AR237"/>
    <mergeCell ref="AZ227:AZ237"/>
    <mergeCell ref="L227:L237"/>
    <mergeCell ref="T227:T237"/>
    <mergeCell ref="BH249:BH259"/>
    <mergeCell ref="B260:B270"/>
    <mergeCell ref="C260:C270"/>
    <mergeCell ref="D260:D270"/>
    <mergeCell ref="T249:T259"/>
    <mergeCell ref="AB249:AB259"/>
    <mergeCell ref="AJ249:AJ259"/>
    <mergeCell ref="BH260:BH270"/>
    <mergeCell ref="B271:B281"/>
    <mergeCell ref="C271:C281"/>
    <mergeCell ref="D271:D281"/>
    <mergeCell ref="L271:L281"/>
    <mergeCell ref="T271:T281"/>
    <mergeCell ref="AJ260:AJ270"/>
    <mergeCell ref="AR260:AR270"/>
    <mergeCell ref="AZ260:AZ270"/>
    <mergeCell ref="L260:L270"/>
    <mergeCell ref="T260:T270"/>
    <mergeCell ref="AB260:AB270"/>
    <mergeCell ref="AZ271:AZ281"/>
    <mergeCell ref="BH271:BH281"/>
    <mergeCell ref="B249:B259"/>
    <mergeCell ref="C249:C259"/>
    <mergeCell ref="D249:D259"/>
    <mergeCell ref="AB293:AB303"/>
    <mergeCell ref="AZ304:AZ314"/>
    <mergeCell ref="BH304:BH314"/>
    <mergeCell ref="B282:B292"/>
    <mergeCell ref="C282:C292"/>
    <mergeCell ref="D282:D292"/>
    <mergeCell ref="L282:L292"/>
    <mergeCell ref="AB271:AB281"/>
    <mergeCell ref="AJ271:AJ281"/>
    <mergeCell ref="AR271:AR281"/>
    <mergeCell ref="AR282:AR292"/>
    <mergeCell ref="AZ282:AZ292"/>
    <mergeCell ref="L315:L325"/>
    <mergeCell ref="AB304:AB314"/>
    <mergeCell ref="AJ304:AJ314"/>
    <mergeCell ref="AR304:AR314"/>
    <mergeCell ref="AR315:AR325"/>
    <mergeCell ref="AZ315:AZ325"/>
    <mergeCell ref="BH282:BH292"/>
    <mergeCell ref="B293:B303"/>
    <mergeCell ref="C293:C303"/>
    <mergeCell ref="D293:D303"/>
    <mergeCell ref="T282:T292"/>
    <mergeCell ref="AB282:AB292"/>
    <mergeCell ref="AJ282:AJ292"/>
    <mergeCell ref="BH293:BH303"/>
    <mergeCell ref="B304:B314"/>
    <mergeCell ref="C304:C314"/>
    <mergeCell ref="D304:D314"/>
    <mergeCell ref="L304:L314"/>
    <mergeCell ref="T304:T314"/>
    <mergeCell ref="AJ293:AJ303"/>
    <mergeCell ref="AR293:AR303"/>
    <mergeCell ref="AZ293:AZ303"/>
    <mergeCell ref="L293:L303"/>
    <mergeCell ref="T293:T303"/>
    <mergeCell ref="BH315:BH325"/>
    <mergeCell ref="B326:B336"/>
    <mergeCell ref="C326:C336"/>
    <mergeCell ref="D326:D336"/>
    <mergeCell ref="T315:T325"/>
    <mergeCell ref="AB315:AB325"/>
    <mergeCell ref="AJ315:AJ325"/>
    <mergeCell ref="BH326:BH336"/>
    <mergeCell ref="B337:B347"/>
    <mergeCell ref="C337:C347"/>
    <mergeCell ref="D337:D347"/>
    <mergeCell ref="L337:L347"/>
    <mergeCell ref="T337:T347"/>
    <mergeCell ref="AJ326:AJ336"/>
    <mergeCell ref="AR326:AR336"/>
    <mergeCell ref="AZ326:AZ336"/>
    <mergeCell ref="L326:L336"/>
    <mergeCell ref="T326:T336"/>
    <mergeCell ref="AB326:AB336"/>
    <mergeCell ref="AZ337:AZ347"/>
    <mergeCell ref="BH337:BH347"/>
    <mergeCell ref="B315:B325"/>
    <mergeCell ref="C315:C325"/>
    <mergeCell ref="D315:D325"/>
    <mergeCell ref="AB359:AB369"/>
    <mergeCell ref="AZ370:AZ380"/>
    <mergeCell ref="BH370:BH380"/>
    <mergeCell ref="B348:B358"/>
    <mergeCell ref="C348:C358"/>
    <mergeCell ref="D348:D358"/>
    <mergeCell ref="L348:L358"/>
    <mergeCell ref="AB337:AB347"/>
    <mergeCell ref="AJ337:AJ347"/>
    <mergeCell ref="AR337:AR347"/>
    <mergeCell ref="AR348:AR358"/>
    <mergeCell ref="AZ348:AZ358"/>
    <mergeCell ref="L381:L391"/>
    <mergeCell ref="AB370:AB380"/>
    <mergeCell ref="AJ370:AJ380"/>
    <mergeCell ref="AR370:AR380"/>
    <mergeCell ref="AR381:AR391"/>
    <mergeCell ref="AZ381:AZ391"/>
    <mergeCell ref="BH348:BH358"/>
    <mergeCell ref="B359:B369"/>
    <mergeCell ref="C359:C369"/>
    <mergeCell ref="D359:D369"/>
    <mergeCell ref="T348:T358"/>
    <mergeCell ref="AB348:AB358"/>
    <mergeCell ref="AJ348:AJ358"/>
    <mergeCell ref="BH359:BH369"/>
    <mergeCell ref="B370:B380"/>
    <mergeCell ref="C370:C380"/>
    <mergeCell ref="D370:D380"/>
    <mergeCell ref="L370:L380"/>
    <mergeCell ref="T370:T380"/>
    <mergeCell ref="AJ359:AJ369"/>
    <mergeCell ref="AR359:AR369"/>
    <mergeCell ref="AZ359:AZ369"/>
    <mergeCell ref="L359:L369"/>
    <mergeCell ref="T359:T369"/>
    <mergeCell ref="BH381:BH391"/>
    <mergeCell ref="B392:B402"/>
    <mergeCell ref="C392:C402"/>
    <mergeCell ref="D392:D402"/>
    <mergeCell ref="T381:T391"/>
    <mergeCell ref="AB381:AB391"/>
    <mergeCell ref="AJ381:AJ391"/>
    <mergeCell ref="BH392:BH402"/>
    <mergeCell ref="B403:B413"/>
    <mergeCell ref="C403:C413"/>
    <mergeCell ref="D403:D413"/>
    <mergeCell ref="L403:L413"/>
    <mergeCell ref="T403:T413"/>
    <mergeCell ref="AJ392:AJ402"/>
    <mergeCell ref="AR392:AR402"/>
    <mergeCell ref="AZ392:AZ402"/>
    <mergeCell ref="L392:L402"/>
    <mergeCell ref="T392:T402"/>
    <mergeCell ref="AB392:AB402"/>
    <mergeCell ref="AZ403:AZ413"/>
    <mergeCell ref="BH403:BH413"/>
    <mergeCell ref="B381:B391"/>
    <mergeCell ref="C381:C391"/>
    <mergeCell ref="D381:D391"/>
    <mergeCell ref="AB425:AB435"/>
    <mergeCell ref="AZ436:AZ446"/>
    <mergeCell ref="BH436:BH446"/>
    <mergeCell ref="B414:B424"/>
    <mergeCell ref="C414:C424"/>
    <mergeCell ref="D414:D424"/>
    <mergeCell ref="L414:L424"/>
    <mergeCell ref="AB403:AB413"/>
    <mergeCell ref="AJ403:AJ413"/>
    <mergeCell ref="AR403:AR413"/>
    <mergeCell ref="AR414:AR424"/>
    <mergeCell ref="AZ414:AZ424"/>
    <mergeCell ref="L447:L457"/>
    <mergeCell ref="AB436:AB446"/>
    <mergeCell ref="AJ436:AJ446"/>
    <mergeCell ref="AR436:AR446"/>
    <mergeCell ref="AR447:AR457"/>
    <mergeCell ref="AZ447:AZ457"/>
    <mergeCell ref="BH414:BH424"/>
    <mergeCell ref="B425:B435"/>
    <mergeCell ref="C425:C435"/>
    <mergeCell ref="D425:D435"/>
    <mergeCell ref="T414:T424"/>
    <mergeCell ref="AB414:AB424"/>
    <mergeCell ref="AJ414:AJ424"/>
    <mergeCell ref="BH425:BH435"/>
    <mergeCell ref="B436:B446"/>
    <mergeCell ref="C436:C446"/>
    <mergeCell ref="D436:D446"/>
    <mergeCell ref="L436:L446"/>
    <mergeCell ref="T436:T446"/>
    <mergeCell ref="AJ425:AJ435"/>
    <mergeCell ref="AR425:AR435"/>
    <mergeCell ref="AZ425:AZ435"/>
    <mergeCell ref="L425:L435"/>
    <mergeCell ref="T425:T435"/>
    <mergeCell ref="BH447:BH457"/>
    <mergeCell ref="B458:B468"/>
    <mergeCell ref="C458:C468"/>
    <mergeCell ref="D458:D468"/>
    <mergeCell ref="T447:T457"/>
    <mergeCell ref="AB447:AB457"/>
    <mergeCell ref="AJ447:AJ457"/>
    <mergeCell ref="BH458:BH468"/>
    <mergeCell ref="B469:B479"/>
    <mergeCell ref="C469:C479"/>
    <mergeCell ref="D469:D479"/>
    <mergeCell ref="L469:L479"/>
    <mergeCell ref="T469:T479"/>
    <mergeCell ref="AJ458:AJ468"/>
    <mergeCell ref="AR458:AR468"/>
    <mergeCell ref="AZ458:AZ468"/>
    <mergeCell ref="L458:L468"/>
    <mergeCell ref="T458:T468"/>
    <mergeCell ref="AB458:AB468"/>
    <mergeCell ref="AZ469:AZ479"/>
    <mergeCell ref="BH469:BH479"/>
    <mergeCell ref="B447:B457"/>
    <mergeCell ref="C447:C457"/>
    <mergeCell ref="D447:D457"/>
    <mergeCell ref="AB491:AB501"/>
    <mergeCell ref="AZ502:AZ512"/>
    <mergeCell ref="BH502:BH512"/>
    <mergeCell ref="B480:B490"/>
    <mergeCell ref="C480:C490"/>
    <mergeCell ref="D480:D490"/>
    <mergeCell ref="L480:L490"/>
    <mergeCell ref="AB469:AB479"/>
    <mergeCell ref="AJ469:AJ479"/>
    <mergeCell ref="AR469:AR479"/>
    <mergeCell ref="AR480:AR490"/>
    <mergeCell ref="AZ480:AZ490"/>
    <mergeCell ref="L513:L523"/>
    <mergeCell ref="AB502:AB512"/>
    <mergeCell ref="AJ502:AJ512"/>
    <mergeCell ref="AR502:AR512"/>
    <mergeCell ref="AR513:AR523"/>
    <mergeCell ref="AZ513:AZ523"/>
    <mergeCell ref="BH480:BH490"/>
    <mergeCell ref="B491:B501"/>
    <mergeCell ref="C491:C501"/>
    <mergeCell ref="D491:D501"/>
    <mergeCell ref="T480:T490"/>
    <mergeCell ref="AB480:AB490"/>
    <mergeCell ref="AJ480:AJ490"/>
    <mergeCell ref="BH491:BH501"/>
    <mergeCell ref="B502:B512"/>
    <mergeCell ref="C502:C512"/>
    <mergeCell ref="D502:D512"/>
    <mergeCell ref="L502:L512"/>
    <mergeCell ref="T502:T512"/>
    <mergeCell ref="AJ491:AJ501"/>
    <mergeCell ref="AR491:AR501"/>
    <mergeCell ref="AZ491:AZ501"/>
    <mergeCell ref="L491:L501"/>
    <mergeCell ref="T491:T501"/>
    <mergeCell ref="BH513:BH523"/>
    <mergeCell ref="B524:B534"/>
    <mergeCell ref="C524:C534"/>
    <mergeCell ref="D524:D534"/>
    <mergeCell ref="T513:T523"/>
    <mergeCell ref="AB513:AB523"/>
    <mergeCell ref="AJ513:AJ523"/>
    <mergeCell ref="BH524:BH534"/>
    <mergeCell ref="B535:B545"/>
    <mergeCell ref="C535:C545"/>
    <mergeCell ref="D535:D545"/>
    <mergeCell ref="L535:L545"/>
    <mergeCell ref="T535:T545"/>
    <mergeCell ref="AJ524:AJ534"/>
    <mergeCell ref="AR524:AR534"/>
    <mergeCell ref="AZ524:AZ534"/>
    <mergeCell ref="L524:L534"/>
    <mergeCell ref="T524:T534"/>
    <mergeCell ref="AB524:AB534"/>
    <mergeCell ref="AZ535:AZ545"/>
    <mergeCell ref="BH535:BH545"/>
    <mergeCell ref="B513:B523"/>
    <mergeCell ref="C513:C523"/>
    <mergeCell ref="D513:D523"/>
    <mergeCell ref="AB557:AB567"/>
    <mergeCell ref="AZ568:AZ578"/>
    <mergeCell ref="BH568:BH578"/>
    <mergeCell ref="B546:B556"/>
    <mergeCell ref="C546:C556"/>
    <mergeCell ref="D546:D556"/>
    <mergeCell ref="L546:L556"/>
    <mergeCell ref="AB535:AB545"/>
    <mergeCell ref="AJ535:AJ545"/>
    <mergeCell ref="AR535:AR545"/>
    <mergeCell ref="AR546:AR556"/>
    <mergeCell ref="AZ546:AZ556"/>
    <mergeCell ref="L579:L589"/>
    <mergeCell ref="AB568:AB578"/>
    <mergeCell ref="AJ568:AJ578"/>
    <mergeCell ref="AR568:AR578"/>
    <mergeCell ref="AR579:AR589"/>
    <mergeCell ref="AZ579:AZ589"/>
    <mergeCell ref="BH546:BH556"/>
    <mergeCell ref="B557:B567"/>
    <mergeCell ref="C557:C567"/>
    <mergeCell ref="D557:D567"/>
    <mergeCell ref="T546:T556"/>
    <mergeCell ref="AB546:AB556"/>
    <mergeCell ref="AJ546:AJ556"/>
    <mergeCell ref="BH557:BH567"/>
    <mergeCell ref="B568:B578"/>
    <mergeCell ref="C568:C578"/>
    <mergeCell ref="D568:D578"/>
    <mergeCell ref="L568:L578"/>
    <mergeCell ref="T568:T578"/>
    <mergeCell ref="AJ557:AJ567"/>
    <mergeCell ref="AR557:AR567"/>
    <mergeCell ref="AZ557:AZ567"/>
    <mergeCell ref="L557:L567"/>
    <mergeCell ref="T557:T567"/>
    <mergeCell ref="BH579:BH589"/>
    <mergeCell ref="B590:B600"/>
    <mergeCell ref="C590:C600"/>
    <mergeCell ref="D590:D600"/>
    <mergeCell ref="T579:T589"/>
    <mergeCell ref="AB579:AB589"/>
    <mergeCell ref="AJ579:AJ589"/>
    <mergeCell ref="BH590:BH600"/>
    <mergeCell ref="B601:B611"/>
    <mergeCell ref="C601:C611"/>
    <mergeCell ref="D601:D611"/>
    <mergeCell ref="L601:L611"/>
    <mergeCell ref="T601:T611"/>
    <mergeCell ref="AJ590:AJ600"/>
    <mergeCell ref="AR590:AR600"/>
    <mergeCell ref="AZ590:AZ600"/>
    <mergeCell ref="L590:L600"/>
    <mergeCell ref="T590:T600"/>
    <mergeCell ref="AB590:AB600"/>
    <mergeCell ref="AZ601:AZ611"/>
    <mergeCell ref="BH601:BH611"/>
    <mergeCell ref="B579:B589"/>
    <mergeCell ref="C579:C589"/>
    <mergeCell ref="D579:D589"/>
    <mergeCell ref="AB623:AB633"/>
    <mergeCell ref="AZ634:AZ644"/>
    <mergeCell ref="BH634:BH644"/>
    <mergeCell ref="B612:B622"/>
    <mergeCell ref="C612:C622"/>
    <mergeCell ref="D612:D622"/>
    <mergeCell ref="L612:L622"/>
    <mergeCell ref="AB601:AB611"/>
    <mergeCell ref="AJ601:AJ611"/>
    <mergeCell ref="AR601:AR611"/>
    <mergeCell ref="AR612:AR622"/>
    <mergeCell ref="AZ612:AZ622"/>
    <mergeCell ref="L645:L655"/>
    <mergeCell ref="AB634:AB644"/>
    <mergeCell ref="AJ634:AJ644"/>
    <mergeCell ref="AR634:AR644"/>
    <mergeCell ref="AR645:AR655"/>
    <mergeCell ref="AZ645:AZ655"/>
    <mergeCell ref="BH612:BH622"/>
    <mergeCell ref="B623:B633"/>
    <mergeCell ref="C623:C633"/>
    <mergeCell ref="D623:D633"/>
    <mergeCell ref="T612:T622"/>
    <mergeCell ref="AB612:AB622"/>
    <mergeCell ref="AJ612:AJ622"/>
    <mergeCell ref="BH623:BH633"/>
    <mergeCell ref="B634:B644"/>
    <mergeCell ref="C634:C644"/>
    <mergeCell ref="D634:D644"/>
    <mergeCell ref="L634:L644"/>
    <mergeCell ref="T634:T644"/>
    <mergeCell ref="AJ623:AJ633"/>
    <mergeCell ref="AR623:AR633"/>
    <mergeCell ref="AZ623:AZ633"/>
    <mergeCell ref="L623:L633"/>
    <mergeCell ref="T623:T633"/>
    <mergeCell ref="BH645:BH655"/>
    <mergeCell ref="B656:B666"/>
    <mergeCell ref="C656:C666"/>
    <mergeCell ref="D656:D666"/>
    <mergeCell ref="T645:T655"/>
    <mergeCell ref="AB645:AB655"/>
    <mergeCell ref="AJ645:AJ655"/>
    <mergeCell ref="BH656:BH666"/>
    <mergeCell ref="B667:B677"/>
    <mergeCell ref="C667:C677"/>
    <mergeCell ref="D667:D677"/>
    <mergeCell ref="L667:L677"/>
    <mergeCell ref="T667:T677"/>
    <mergeCell ref="AJ656:AJ666"/>
    <mergeCell ref="AR656:AR666"/>
    <mergeCell ref="AZ656:AZ666"/>
    <mergeCell ref="L656:L666"/>
    <mergeCell ref="T656:T666"/>
    <mergeCell ref="AB656:AB666"/>
    <mergeCell ref="AZ667:AZ677"/>
    <mergeCell ref="BH667:BH677"/>
    <mergeCell ref="B645:B655"/>
    <mergeCell ref="C645:C655"/>
    <mergeCell ref="D645:D655"/>
    <mergeCell ref="AB689:AB699"/>
    <mergeCell ref="AZ700:AZ710"/>
    <mergeCell ref="BH700:BH710"/>
    <mergeCell ref="B678:B688"/>
    <mergeCell ref="C678:C688"/>
    <mergeCell ref="D678:D688"/>
    <mergeCell ref="L678:L688"/>
    <mergeCell ref="AB667:AB677"/>
    <mergeCell ref="AJ667:AJ677"/>
    <mergeCell ref="AR667:AR677"/>
    <mergeCell ref="AR678:AR688"/>
    <mergeCell ref="AZ678:AZ688"/>
    <mergeCell ref="L711:L721"/>
    <mergeCell ref="AB700:AB710"/>
    <mergeCell ref="AJ700:AJ710"/>
    <mergeCell ref="AR700:AR710"/>
    <mergeCell ref="AR711:AR721"/>
    <mergeCell ref="AZ711:AZ721"/>
    <mergeCell ref="BH678:BH688"/>
    <mergeCell ref="B689:B699"/>
    <mergeCell ref="C689:C699"/>
    <mergeCell ref="D689:D699"/>
    <mergeCell ref="T678:T688"/>
    <mergeCell ref="AB678:AB688"/>
    <mergeCell ref="AJ678:AJ688"/>
    <mergeCell ref="BH689:BH699"/>
    <mergeCell ref="B700:B710"/>
    <mergeCell ref="C700:C710"/>
    <mergeCell ref="D700:D710"/>
    <mergeCell ref="L700:L710"/>
    <mergeCell ref="T700:T710"/>
    <mergeCell ref="AJ689:AJ699"/>
    <mergeCell ref="AR689:AR699"/>
    <mergeCell ref="AZ689:AZ699"/>
    <mergeCell ref="L689:L699"/>
    <mergeCell ref="T689:T699"/>
    <mergeCell ref="BH711:BH721"/>
    <mergeCell ref="B722:B732"/>
    <mergeCell ref="C722:C732"/>
    <mergeCell ref="D722:D732"/>
    <mergeCell ref="T711:T721"/>
    <mergeCell ref="AB711:AB721"/>
    <mergeCell ref="AJ711:AJ721"/>
    <mergeCell ref="BH722:BH732"/>
    <mergeCell ref="B733:B743"/>
    <mergeCell ref="C733:C743"/>
    <mergeCell ref="D733:D743"/>
    <mergeCell ref="L733:L743"/>
    <mergeCell ref="T733:T743"/>
    <mergeCell ref="AJ722:AJ732"/>
    <mergeCell ref="AR722:AR732"/>
    <mergeCell ref="AZ722:AZ732"/>
    <mergeCell ref="L722:L732"/>
    <mergeCell ref="T722:T732"/>
    <mergeCell ref="AB722:AB732"/>
    <mergeCell ref="AZ733:AZ743"/>
    <mergeCell ref="BH733:BH743"/>
    <mergeCell ref="B711:B721"/>
    <mergeCell ref="C711:C721"/>
    <mergeCell ref="D711:D721"/>
    <mergeCell ref="BH777:BH787"/>
    <mergeCell ref="AZ766:AZ776"/>
    <mergeCell ref="BH766:BH776"/>
    <mergeCell ref="B744:B754"/>
    <mergeCell ref="C744:C754"/>
    <mergeCell ref="D744:D754"/>
    <mergeCell ref="L744:L754"/>
    <mergeCell ref="AB733:AB743"/>
    <mergeCell ref="AJ733:AJ743"/>
    <mergeCell ref="AR733:AR743"/>
    <mergeCell ref="AR744:AR754"/>
    <mergeCell ref="AZ744:AZ754"/>
    <mergeCell ref="AB766:AB776"/>
    <mergeCell ref="AJ766:AJ776"/>
    <mergeCell ref="AR766:AR776"/>
    <mergeCell ref="BH744:BH754"/>
    <mergeCell ref="B755:B765"/>
    <mergeCell ref="C755:C765"/>
    <mergeCell ref="D755:D765"/>
    <mergeCell ref="T744:T754"/>
    <mergeCell ref="AB744:AB754"/>
    <mergeCell ref="AJ744:AJ754"/>
    <mergeCell ref="BH755:BH765"/>
    <mergeCell ref="B766:B776"/>
    <mergeCell ref="C766:C776"/>
    <mergeCell ref="D766:D776"/>
    <mergeCell ref="L766:L776"/>
    <mergeCell ref="T766:T776"/>
    <mergeCell ref="AJ755:AJ765"/>
    <mergeCell ref="AR755:AR765"/>
    <mergeCell ref="AZ755:AZ765"/>
    <mergeCell ref="L755:L765"/>
    <mergeCell ref="T755:T765"/>
    <mergeCell ref="AB755:AB765"/>
    <mergeCell ref="B788:B798"/>
    <mergeCell ref="C788:C798"/>
    <mergeCell ref="D788:D798"/>
    <mergeCell ref="T777:T787"/>
    <mergeCell ref="AB777:AB787"/>
    <mergeCell ref="AJ777:AJ787"/>
    <mergeCell ref="BH788:BH798"/>
    <mergeCell ref="B799:B809"/>
    <mergeCell ref="C799:C809"/>
    <mergeCell ref="D799:D809"/>
    <mergeCell ref="L799:L809"/>
    <mergeCell ref="T799:T809"/>
    <mergeCell ref="AJ788:AJ798"/>
    <mergeCell ref="AR788:AR798"/>
    <mergeCell ref="AZ788:AZ798"/>
    <mergeCell ref="L788:L798"/>
    <mergeCell ref="T788:T798"/>
    <mergeCell ref="AB788:AB798"/>
    <mergeCell ref="B777:B787"/>
    <mergeCell ref="C777:C787"/>
    <mergeCell ref="D777:D787"/>
    <mergeCell ref="L777:L787"/>
    <mergeCell ref="AR777:AR787"/>
    <mergeCell ref="AZ777:AZ787"/>
    <mergeCell ref="B821:C831"/>
    <mergeCell ref="D821:D831"/>
    <mergeCell ref="L821:L831"/>
    <mergeCell ref="T810:T820"/>
    <mergeCell ref="AB810:AB820"/>
    <mergeCell ref="AJ810:AJ820"/>
    <mergeCell ref="AZ799:AZ809"/>
    <mergeCell ref="BH799:BH809"/>
    <mergeCell ref="B810:B820"/>
    <mergeCell ref="C810:C820"/>
    <mergeCell ref="D810:D820"/>
    <mergeCell ref="L810:L820"/>
    <mergeCell ref="AB799:AB809"/>
    <mergeCell ref="AJ799:AJ809"/>
    <mergeCell ref="AR799:AR809"/>
    <mergeCell ref="AR821:AR831"/>
    <mergeCell ref="AZ821:AZ831"/>
    <mergeCell ref="BH821:BH831"/>
    <mergeCell ref="T821:T831"/>
    <mergeCell ref="AB821:AB831"/>
    <mergeCell ref="AJ821:AJ831"/>
    <mergeCell ref="AR810:AR820"/>
    <mergeCell ref="AZ810:AZ820"/>
    <mergeCell ref="BH810:BH820"/>
    <mergeCell ref="B3:B6"/>
    <mergeCell ref="C3:C6"/>
    <mergeCell ref="D3:K3"/>
    <mergeCell ref="L3:S3"/>
    <mergeCell ref="T3:AA3"/>
    <mergeCell ref="AB3:AI3"/>
    <mergeCell ref="AJ3:AQ3"/>
    <mergeCell ref="AR3:AY3"/>
    <mergeCell ref="AZ3:BG3"/>
    <mergeCell ref="AD5:AD6"/>
    <mergeCell ref="AE5:AE6"/>
    <mergeCell ref="AF5:AF6"/>
    <mergeCell ref="AG5:AH5"/>
    <mergeCell ref="AI5:AI6"/>
    <mergeCell ref="AL5:AL6"/>
    <mergeCell ref="AM5:AM6"/>
    <mergeCell ref="AN5:AN6"/>
    <mergeCell ref="AO5:AP5"/>
    <mergeCell ref="AQ5:AQ6"/>
    <mergeCell ref="AT5:AT6"/>
    <mergeCell ref="BE5:BF5"/>
    <mergeCell ref="BG5:BG6"/>
    <mergeCell ref="D5:D6"/>
    <mergeCell ref="L5:L6"/>
    <mergeCell ref="BH3:BO3"/>
    <mergeCell ref="F5:F6"/>
    <mergeCell ref="G5:G6"/>
    <mergeCell ref="H5:H6"/>
    <mergeCell ref="I5:J5"/>
    <mergeCell ref="K5:K6"/>
    <mergeCell ref="N5:N6"/>
    <mergeCell ref="O5:O6"/>
    <mergeCell ref="P5:P6"/>
    <mergeCell ref="Q5:R5"/>
    <mergeCell ref="S5:S6"/>
    <mergeCell ref="V5:V6"/>
    <mergeCell ref="W5:W6"/>
    <mergeCell ref="X5:X6"/>
    <mergeCell ref="Y5:Z5"/>
    <mergeCell ref="AA5:AA6"/>
    <mergeCell ref="AU5:AU6"/>
    <mergeCell ref="AV5:AV6"/>
    <mergeCell ref="AW5:AX5"/>
    <mergeCell ref="AY5:AY6"/>
    <mergeCell ref="BB5:BB6"/>
    <mergeCell ref="BC5:BC6"/>
    <mergeCell ref="BD5:BD6"/>
    <mergeCell ref="BA4:BA6"/>
    <mergeCell ref="BJ5:BJ6"/>
    <mergeCell ref="BK5:BK6"/>
    <mergeCell ref="BL5:BL6"/>
    <mergeCell ref="BM5:BN5"/>
    <mergeCell ref="BO5:BO6"/>
    <mergeCell ref="BI4:BI6"/>
    <mergeCell ref="E4:E6"/>
    <mergeCell ref="M4:M6"/>
    <mergeCell ref="U4:U6"/>
    <mergeCell ref="AC4:AC6"/>
    <mergeCell ref="AS4:AS6"/>
    <mergeCell ref="AK4:AK6"/>
    <mergeCell ref="T5:T6"/>
    <mergeCell ref="AB5:AB6"/>
    <mergeCell ref="AJ5:AJ6"/>
    <mergeCell ref="AR5:AR6"/>
    <mergeCell ref="AZ5:AZ6"/>
    <mergeCell ref="BH5:BH6"/>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scaleWithDoc="0" alignWithMargins="0">
    <oddHeader>&amp;R&amp;"ＭＳ 明朝,標準"&amp;9 2-5.歯科医療費の状況</oddHeader>
  </headerFooter>
  <rowBreaks count="12" manualBreakCount="12">
    <brk id="72" max="66" man="1"/>
    <brk id="138" max="16383" man="1"/>
    <brk id="204" max="66" man="1"/>
    <brk id="270" max="16383" man="1"/>
    <brk id="336" max="66" man="1"/>
    <brk id="402" max="16383" man="1"/>
    <brk id="468" max="66" man="1"/>
    <brk id="534" max="66" man="1"/>
    <brk id="600" max="66" man="1"/>
    <brk id="666" max="66" man="1"/>
    <brk id="732" max="66" man="1"/>
    <brk id="798" max="66" man="1"/>
  </rowBreaks>
  <colBreaks count="2" manualBreakCount="2">
    <brk id="27" max="828" man="1"/>
    <brk id="51" max="828" man="1"/>
  </colBreaks>
  <ignoredErrors>
    <ignoredError sqref="D7 I7:L7 Q7:T7 Y7:AB7 AG7:AJ7 AO7:AR7 AW7:AZ7 BE7:BG7 BJ7:BL7 I8:K8 Q8:S8 Y8:AA8 AG8:AI8 AO8:AQ8 AW8:AY8 BE8:BG8 BJ8:BL8 BZ8:BZ81 I9:K9 Q9:S9 Y9:AA9 AG9:AI9 AO9:AQ9 AW9:AY9 BE9:BG9 BJ9:BL9 I10:K10 Q10:S10 Y10:AA10 AG10:AI10 AO10:AQ10 AW10:AY10 BE10:BG10 BJ10:BL10 I11:K11 Q11:S11 Y11:AA11 AG11:AI11 AO11:AQ11 AW11:AY11 BE11:BG11 BJ11:BL11 I12:K12 Q12:S12 Y12:AA12 AG12:AI12 AO12:AQ12 AW12:AY12 BE12:BG12 BJ12:BL12 I13:K13 Q13:S13 Y13:AA13 AG13:AI13 AO13:AQ13 AW13:AY13 BE13:BG13 BJ13:BL13 I14:K14 Q14:S14 Y14:AA14 AG14:AI14 AO14:AQ14 AW14:AY14 BE14:BG14 BJ14:BL14 I15:K15 Q15:S15 Y15:AA15 AG15:AI15 AO15:AQ15 AW15:AY15 BE15:BG15 BJ15:BL15 I16:K16 Q16:S16 Y16:AA16 AG16:AI16 AO16:AQ16 AW16:AY16 BE16:BG16 BJ16:BL16 I17:K17 Q17:S17 Y17:AA17 AG17:AI17 AO17:AQ17 AW17:AY17 BE17:BG17 BJ17:BL17 D18 I18:L18 Q18:T18 Y18:AB18 AG18:AJ18 AO18:AR18 AW18:AZ18 BE18:BG18 BJ18:BL18 I19:K19 Q19:S19 Y19:AA19 AG19:AI19 AO19:AQ19 AW19:AY19 BE19:BG19 BJ19:BL19 I20:K20 Q20:S20 Y20:AA20 AG20:AI20 AO20:AQ20 AW20:AY20 BE20:BG20 BJ20:BL20 I21:K21 Q21:S21 Y21:AA21 AG21:AI21 AO21:AQ21 AW21:AY21 BE21:BG21 BJ21:BL21 I22:K22 Q22:S22 Y22:AA22 AG22:AI22 AO22:AQ22 AW22:AY22 BE22:BG22 BJ22:BL22 I23:K23 Q23:S23 Y23:AA23 AG23:AI23 AO23:AQ23 AW23:AY23 BE23:BG23 BJ23:BL23 I24:K24 Q24:S24 Y24:AA24 AG24:AI24 AO24:AQ24 AW24:AY24 BE24:BG24 BJ24:BL24 I25:K25 Q25:S25 Y25:AA25 AG25:AI25 AO25:AQ25 AW25:AY25 BE25:BG25 BJ25:BL25 I26:K26 Q26:S26 Y26:AA26 AG26:AI26 AO26:AQ26 AW26:AY26 BE26:BG26 BJ26:BL26 I27:K27 Q27:S27 Y27:AA27 AG27:AI27 AO27:AQ27 AW27:AY27 BE27:BG27 BJ27:BL27 I28:K28 Q28:S28 Y28:AA28 AG28:AI28 AO28:AQ28 AW28:AY28 BE28:BG28 BJ28:BL28 D29 I29:L29 Q29:T29 Y29:AB29 AG29:AJ29 AO29:AR29 AW29:AZ29 BE29:BG29 BJ29:BL29 I30:K30 Q30:S30 Y30:AA30 AG30:AI30 AO30:AQ30 AW30:AY30 BE30:BG30 BJ30:BL30 I31:K31 Q31:S31 Y31:AA31 AG31:AI31 AO31:AQ31 AW31:AY31 BE31:BG31 BJ31:BL31 I32:K32 Q32:S32 Y32:AA32 AG32:AI32 AO32:AQ32 AW32:AY32 BE32:BG32 BJ32:BL32 I33:K33 Q33:S33 Y33:AA33 AG33:AI33 AO33:AQ33 AW33:AY33 BE33:BG33 BJ33:BL33 I34:K34 Q34:S34 Y34:AA34 AG34:AI34 AO34:AQ34 AW34:AY34 BE34:BG34 BJ34:BL34 I35:K35 Q35:S35 Y35:AA35 AG35:AI35 AO35:AQ35 AW35:AY35 BE35:BG35 BJ35:BL35 I36:K36 Q36:S36 Y36:AA36 AG36:AI36 AO36:AQ36 AW36:AY36 BE36:BG36 BJ36:BL36 I37:K37 Q37:S37 Y37:AA37 AG37:AI37 AO37:AQ37 AW37:AY37 BE37:BG37 BJ37:BL37 I38:K38 Q38:S38 Y38:AA38 AG38:AI38 AO38:AQ38 AW38:AY38 BE38:BG38 BJ38:BL38 I39:K39 Q39:S39 Y39:AA39 AG39:AI39 AO39:AQ39 AW39:AY39 BE39:BG39 BJ39:BL39 D40 I40:L40 Q40:T40 Y40:AB40 AG40:AJ40 AO40:AR40 AW40:AZ40 BE40:BG40 BJ40:BL40 I41:K41 Q41:S41 Y41:AA41 AG41:AI41 AO41:AQ41 AW41:AY41 BE41:BG41 BJ41:BL41 I42:K42 Q42:S42 Y42:AA42 AG42:AI42 AO42:AQ42 AW42:AY42 BE42:BG42 BJ42:BL42 I43:K43 Q43:S43 Y43:AA43 AG43:AI43 AO43:AQ43 AW43:AY43 BE43:BG43 BJ43:BL43 I44:K44 Q44:S44 Y44:AA44 AG44:AI44 AO44:AQ44 AW44:AY44 BE44:BG44 BJ44:BL44 I45:K45 Q45:S45 Y45:AA45 AG45:AI45 AO45:AQ45 AW45:AY45 BE45:BG45 BJ45:BL45 I46:K46 Q46:S46 Y46:AA46 AG46:AI46 AO46:AQ46 AW46:AY46 BE46:BG46 BJ46:BL46 I47:K47 Q47:S47 Y47:AA47 AG47:AI47 AO47:AQ47 AW47:AY47 BE47:BG47 BJ47:BL47 I48:K48 Q48:S48 Y48:AA48 AG48:AI48 AO48:AQ48 AW48:AY48 BE48:BG48 BJ48:BL48 I49:K49 Q49:S49 Y49:AA49 AG49:AI49 AO49:AQ49 AW49:AY49 BE49:BG49 BJ49:BL49 I50:K50 Q50:S50 Y50:AA50 AG50:AI50 AO50:AQ50 AW50:AY50 BE50:BG50 BJ50:BL50 D51 I51:L51 Q51:T51 Y51:AB51 AG51:AJ51 AO51:AR51 AW51:AZ51 BE51:BG51 BJ51:BL51 I52:K52 Q52:S52 Y52:AA52 AG52:AI52 AO52:AQ52 AW52:AY52 BE52:BG52 BJ52:BL52 I53:K53 Q53:S53 Y53:AA53 AG53:AI53 AO53:AQ53 AW53:AY53 BE53:BG53 BJ53:BL53 I54:K54 Q54:S54 Y54:AA54 AG54:AI54 AO54:AQ54 AW54:AY54 BE54:BG54 BJ54:BL54 I55:K55 Q55:S55 Y55:AA55 AG55:AI55 AO55:AQ55 AW55:AY55 BE55:BG55 BJ55:BL55 I56:K56 Q56:S56 Y56:AA56 AG56:AI56 AO56:AQ56 AW56:AY56 BE56:BG56 BJ56:BL56 I57:K57 Q57:S57 Y57:AA57 AG57:AI57 AO57:AQ57 AW57:AY57 BE57:BG57 BJ57:BL57 I58:K58 Q58:S58 Y58:AA58 AG58:AI58 AO58:AQ58 AW58:AY58 BE58:BG58 BJ58:BL58 I59:K59 Q59:S59 Y59:AA59 AG59:AI59 AO59:AQ59 AW59:AY59 BE59:BG59 BJ59:BL59 I60:K60 Q60:S60 Y60:AA60 AG60:AI60 AO60:AQ60 AW60:AY60 BE60:BG60 BJ60:BL60 I61:K61 Q61:S61 Y61:AA61 AG61:AI61 AO61:AQ61 AW61:AY61 BE61:BG61 BJ61:BL61 D62 I62:L62 Q62:T62 Y62:AB62 AG62:AJ62 AO62:AR62 AW62:AZ62 BE62:BG62 BJ62:BL62 I63:K63 Q63:S63 Y63:AA63 AG63:AI63 AO63:AQ63 AW63:AY63 BE63:BG63 BJ63:BL63 I64:K64 Q64:S64 Y64:AA64 AG64:AI64 AO64:AQ64 AW64:AY64 BE64:BG64 BJ64:BL64 I65:K65 Q65:S65 Y65:AA65 AG65:AI65 AO65:AQ65 AW65:AY65 BE65:BG65 BJ65:BL65 I66:K66 Q66:S66 Y66:AA66 AG66:AI66 AO66:AQ66 AW66:AY66 BE66:BG66 BJ66:BL66 I67:K67 Q67:S67 Y67:AA67 AG67:AI67 AO67:AQ67 AW67:AY67 BE67:BG67 BJ67:BL67 I68:K68 Q68:S68 Y68:AA68 AG68:AI68 AO68:AQ68 AW68:AY68 BE68:BG68 BJ68:BL68 I69:K69 Q69:S69 Y69:AA69 AG69:AI69 AO69:AQ69 AW69:AY69 BE69:BG69 BJ69:BL69 I70:K70 Q70:S70 Y70:AA70 AG70:AI70 AO70:AQ70 AW70:AY70 BE70:BG70 BJ70:BL70 I71:K71 Q71:S71 Y71:AA71 AG71:AI71 AO71:AQ71 AW71:AY71 BE71:BG71 BJ71:BL71 I72:K72 Q72:S72 Y72:AA72 AG72:AI72 AO72:AQ72 AW72:AY72 BE72:BG72 BJ72:BL72 D73 I73:L73 Q73:T73 Y73:AB73 AG73:AJ73 AO73:AR73 AW73:AZ73 BE73:BG73 BJ73:BL73 I74:K74 Q74:S74 Y74:AA74 AG74:AI74 AO74:AQ74 AW74:AY74 BE74:BG74 BJ74:BL74 I75:K75 Q75:S75 Y75:AA75 AG75:AI75 AO75:AQ75 AW75:AY75 BE75:BG75 BJ75:BL75 I76:K76 Q76:S76 Y76:AA76 AG76:AI76 AO76:AQ76 AW76:AY76 BE76:BG76 BJ76:BL76 I77:K77 Q77:S77 Y77:AA77 AG77:AI77 AO77:AQ77 AW77:AY77 BE77:BG77 BJ77:BL77 I78:K78 Q78:S78 Y78:AA78 AG78:AI78 AO78:AQ78 AW78:AY78 BE78:BG78 BJ78:BL78 I79:K79 Q79:S79 Y79:AA79 AG79:AI79 AO79:AQ79 AW79:AY79 BE79:BG79 BJ79:BL79 I80:K80 Q80:S80 Y80:AA80 AG80:AI80 AO80:AQ80 AW80:AY80 BE80:BG80 BJ80:BL80 I81:K81 Q81:S81 Y81:AA81 AG81:AI81 AO81:AQ81 AW81:AY81 BE81:BG81 BJ81:BL81 I82:K82 Q82:S82 Y82:AA82 AG82:AI82 AO82:AQ82 AW82:AY82 BE82:BG82 BJ82:BL82 I83:K83 Q83:S83 Y83:AA83 AG83:AI83 AO83:AQ83 AW83:AY83 BE83:BG83 BJ83:BL83 D84 I84:L84 Q84:T84 Y84:AB84 AG84:AJ84 AO84:AR84 AW84:AZ84 BE84:BG84 BJ84:BL84 I85:K85 Q85:S85 Y85:AA85 AG85:AI85 AO85:AQ85 AW85:AY85 BE85:BG85 BJ85:BL85 I86:K86 Q86:S86 Y86:AA86 AG86:AI86 AO86:AQ86 AW86:AY86 BE86:BG86 BJ86:BL86 I87:K87 Q87:S87 Y87:AA87 AG87:AI87 AO87:AQ87 AW87:AY87 BE87:BG87 BJ87:BL87 I88:K88 Q88:S88 Y88:AA88 AG88:AI88 AO88:AQ88 AW88:AY88 BE88:BG88 BJ88:BL88 I89:K89 Q89:S89 Y89:AA89 AG89:AI89 AO89:AQ89 AW89:AY89 BE89:BG89 BJ89:BL89 I90:K90 Q90:S90 Y90:AA90 AG90:AI90 AO90:AQ90 AW90:AY90 BE90:BG90 BJ90:BL90 I91:K91 Q91:S91 Y91:AA91 AG91:AI91 AO91:AQ91 AW91:AY91 BE91:BG91 BJ91:BL91 I92:K92 Q92:S92 Y92:AA92 AG92:AI92 AO92:AQ92 AW92:AY92 BE92:BG92 BJ92:BL92 I93:K93 Q93:S93 Y93:AA93 AG93:AI93 AO93:AQ93 AW93:AY93 BE93:BG93 BJ93:BL93 I94:K94 Q94:S94 Y94:AA94 AG94:AI94 AO94:AQ94 AW94:AY94 BE94:BG94 BJ94:BL94 D95 I95:L95 Q95:T95 Y95:AB95 AG95:AJ95 AO95:AR95 AW95:AZ95 BE95:BG95 BJ95:BL95 I96:K96 Q96:S96 Y96:AA96 AG96:AI96 AO96:AQ96 AW96:AY96 BE96:BG96 BJ96:BL96 I97:K97 Q97:S97 Y97:AA97 AG97:AI97 AO97:AQ97 AW97:AY97 BE97:BG97 BJ97:BL97 I98:K98 Q98:S98 Y98:AA98 AG98:AI98 AO98:AQ98 AW98:AY98 BE98:BG98 BJ98:BL98 I99:K99 Q99:S99 Y99:AA99 AG99:AI99 AO99:AQ99 AW99:AY99 BE99:BG99 BJ99:BL99 I100:K100 Q100:S100 Y100:AA100 AG100:AI100 AO100:AQ100 AW100:AY100 BE100:BG100 BJ100:BL100 I101:K101 Q101:S101 Y101:AA101 AG101:AI101 AO101:AQ101 AW101:AY101 BE101:BG101 BJ101:BL101 I102:K102 Q102:S102 Y102:AA102 AG102:AI102 AO102:AQ102 AW102:AY102 BE102:BG102 BJ102:BL102 I103:K103 Q103:S103 Y103:AA103 AG103:AI103 AO103:AQ103 AW103:AY103 BE103:BG103 BJ103:BL103 I104:K104 Q104:S104 Y104:AA104 AG104:AI104 AO104:AQ104 AW104:AY104 BE104:BG104 BJ104:BL104 I105:K105 Q105:S105 Y105:AA105 AG105:AI105 AO105:AQ105 AW105:AY105 BE105:BG105 BJ105:BL105 D106 I106:L106 Q106:T106 Y106:AB106 AG106:AJ106 AO106:AR106 AW106:AZ106 BE106:BG106 BJ106:BL106 I107:K107 Q107:S107 Y107:AA107 AG107:AI107 AO107:AQ107 AW107:AY107 BE107:BG107 BJ107:BL107 I108:K108 Q108:S108 Y108:AA108 AG108:AI108 AO108:AQ108 AW108:AY108 BE108:BG108 BJ108:BL108 I109:K109 Q109:S109 Y109:AA109 AG109:AI109 AO109:AQ109 AW109:AY109 BE109:BG109 BJ109:BL109 I110:K110 Q110:S110 Y110:AA110 AG110:AI110 AO110:AQ110 AW110:AY110 BE110:BG110 BJ110:BL110 I111:K111 Q111:S111 Y111:AA111 AG111:AI111 AO111:AQ111 AW111:AY111 BE111:BG111 BJ111:BL111 I112:K112 Q112:S112 Y112:AA112 AG112:AI112 AO112:AQ112 AW112:AY112 BE112:BG112 BJ112:BL112 I113:K113 Q113:S113 Y113:AA113 AG113:AI113 AO113:AQ113 AW113:AY113 BE113:BG113 BJ113:BL113 I114:K114 Q114:S114 Y114:AA114 AG114:AI114 AO114:AQ114 AW114:AY114 BE114:BG114 BJ114:BL114 I115:K115 Q115:S115 Y115:AA115 AG115:AI115 AO115:AQ115 AW115:AY115 BE115:BG115 BJ115:BL115 I116:K116 Q116:S116 Y116:AA116 AG116:AI116 AO116:AQ116 AW116:AY116 BE116:BG116 BJ116:BL116 D117 I117:L117 Q117:T117 Y117:AB117 AG117:AJ117 AO117:AR117 AW117:AZ117 BE117:BG117 BJ117:BL117 I118:K118 Q118:S118 Y118:AA118 AG118:AI118 AO118:AQ118 AW118:AY118 BE118:BG118 BJ118:BL118 I119:K119 Q119:S119 Y119:AA119 AG119:AI119 AO119:AQ119 AW119:AY119 BE119:BG119 BJ119:BL119 I120:K120 Q120:S120 Y120:AA120 AG120:AI120 AO120:AQ120 AW120:AY120 BE120:BG120 BJ120:BL120 I121:K121 Q121:S121 Y121:AA121 AG121:AI121 AO121:AQ121 AW121:AY121 BE121:BG121 BJ121:BL121 I122:K122 Q122:S122 Y122:AA122 AG122:AI122 AO122:AQ122 AW122:AY122 BE122:BG122 BJ122:BL122 I123:K123 Q123:S123 Y123:AA123 AG123:AI123 AO123:AQ123 AW123:AY123 BE123:BG123 BJ123:BL123 I124:K124 Q124:S124 Y124:AA124 AG124:AI124 AO124:AQ124 AW124:AY124 BE124:BG124 BJ124:BL124 I125:K125 Q125:S125 Y125:AA125 AG125:AI125 AO125:AQ125 AW125:AY125 BE125:BG125 BJ125:BL125 I126:K126 Q126:S126 Y126:AA126 AG126:AI126 AO126:AQ126 AW126:AY126 BE126:BG126 BJ126:BL126 I127:K127 Q127:S127 Y127:AA127 AG127:AI127 AO127:AQ127 AW127:AY127 BE127:BG127 BJ127:BL127 D128 I128:L128 Q128:T128 Y128:AB128 AG128:AJ128 AO128:AR128 AW128:AZ128 BE128:BG128 BJ128:BL128 I129:K129 Q129:S129 Y129:AA129 AG129:AI129 AO129:AQ129 AW129:AY129 BE129:BG129 BJ129:BL129 I130:K130 Q130:S130 Y130:AA130 AG130:AI130 AO130:AQ130 AW130:AY130 BE130:BG130 BJ130:BL130 I131:K131 Q131:S131 Y131:AA131 AG131:AI131 AO131:AQ131 AW131:AY131 BE131:BG131 BJ131:BL131 I132:K132 Q132:S132 Y132:AA132 AG132:AI132 AO132:AQ132 AW132:AY132 BE132:BG132 BJ132:BL132 I133:K133 Q133:S133 Y133:AA133 AG133:AI133 AO133:AQ133 AW133:AY133 BE133:BG133 BJ133:BL133 I134:K134 Q134:S134 Y134:AA134 AG134:AI134 AO134:AQ134 AW134:AY134 BE134:BG134 BJ134:BL134 I135:K135 Q135:S135 Y135:AA135 AG135:AI135 AO135:AQ135 AW135:AY135 BE135:BG135 BJ135:BL135 I136:K136 Q136:S136 Y136:AA136 AG136:AI136 AO136:AQ136 AW136:AY136 BE136:BG136 BJ136:BL136 I137:K137 Q137:S137 Y137:AA137 AG137:AI137 AO137:AQ137 AW137:AY137 BE137:BG137 BJ137:BL137 I138:K138 Q138:S138 Y138:AA138 AG138:AI138 AO138:AQ138 AW138:AY138 BE138:BG138 BJ138:BL138 D139 I139:L139 Q139:T139 Y139:AB139 AG139:AJ139 AO139:AR139 AW139:AZ139 BE139:BG139 BJ139:BL139 I140:K140 Q140:S140 Y140:AA140 AG140:AI140 AO140:AQ140 AW140:AY140 BE140:BG140 BJ140:BL140 I141:K141 Q141:S141 Y141:AA141 AG141:AI141 AO141:AQ141 AW141:AY141 BE141:BG141 BJ141:BL141 I142:K142 Q142:S142 Y142:AA142 AG142:AI142 AO142:AQ142 AW142:AY142 BE142:BG142 BJ142:BL142 I143:K143 Q143:S143 Y143:AA143 AG143:AI143 AO143:AQ143 AW143:AY143 BE143:BG143 BJ143:BL143 I144:K144 Q144:S144 Y144:AA144 AG144:AI144 AO144:AQ144 AW144:AY144 BE144:BG144 BJ144:BL144 I145:K145 Q145:S145 Y145:AA145 AG145:AI145 AO145:AQ145 AW145:AY145 BE145:BG145 BJ145:BL145 I146:K146 Q146:S146 Y146:AA146 AG146:AI146 AO146:AQ146 AW146:AY146 BE146:BG146 BJ146:BL146 I147:K147 Q147:S147 Y147:AA147 AG147:AI147 AO147:AQ147 AW147:AY147 BE147:BG147 BJ147:BL147 I148:K148 Q148:S148 Y148:AA148 AG148:AI148 AO148:AQ148 AW148:AY148 BE148:BG148 BJ148:BL148 I149:K149 Q149:S149 Y149:AA149 AG149:AI149 AO149:AQ149 AW149:AY149 BE149:BG149 BJ149:BL149 D150 I150:L150 Q150:T150 Y150:AB150 AG150:AJ150 AO150:AR150 AW150:AZ150 BE150:BG150 BJ150:BL150 I151:K151 Q151:S151 Y151:AA151 AG151:AI151 AO151:AQ151 AW151:AY151 BE151:BG151 BJ151:BL151 I152:K152 Q152:S152 Y152:AA152 AG152:AI152 AO152:AQ152 AW152:AY152 BE152:BG152 BJ152:BL152 I153:K153 Q153:S153 Y153:AA153 AG153:AI153 AO153:AQ153 AW153:AY153 BE153:BG153 BJ153:BL153 I154:K154 Q154:S154 Y154:AA154 AG154:AI154 AO154:AQ154 AW154:AY154 BE154:BG154 BJ154:BL154 I155:K155 Q155:S155 Y155:AA155 AG155:AI155 AO155:AQ155 AW155:AY155 BE155:BG155 BJ155:BL155 I156:K156 Q156:S156 Y156:AA156 AG156:AI156 AO156:AQ156 AW156:AY156 BE156:BG156 BJ156:BL156 I157:K157 Q157:S157 Y157:AA157 AG157:AI157 AO157:AQ157 AW157:AY157 BE157:BG157 BJ157:BL157 I158:K158 Q158:S158 Y158:AA158 AG158:AI158 AO158:AQ158 AW158:AY158 BE158:BG158 BJ158:BL158 I159:K159 Q159:S159 Y159:AA159 AG159:AI159 AO159:AQ159 AW159:AY159 BE159:BG159 BJ159:BL159 I160:K160 Q160:S160 Y160:AA160 AG160:AI160 AO160:AQ160 AW160:AY160 BE160:BG160 BJ160:BL160 D161 I161:L161 Q161:T161 Y161:AB161 AG161:AJ161 AO161:AR161 AW161:AZ161 BE161:BG161 BJ161:BL161 I162:K162 Q162:S162 Y162:AA162 AG162:AI162 AO162:AQ162 AW162:AY162 BE162:BG162 BJ162:BL162 I163:K163 Q163:S163 Y163:AA163 AG163:AI163 AO163:AQ163 AW163:AY163 BE163:BG163 BJ163:BL163 I164:K164 Q164:S164 Y164:AA164 AG164:AI164 AO164:AQ164 AW164:AY164 BE164:BG164 BJ164:BL164 I165:K165 Q165:S165 Y165:AA165 AG165:AI165 AO165:AQ165 AW165:AY165 BE165:BG165 BJ165:BL165 I166:K166 Q166:S166 Y166:AA166 AG166:AI166 AO166:AQ166 AW166:AY166 BE166:BG166 BJ166:BL166 I167:K167 Q167:S167 Y167:AA167 AG167:AI167 AO167:AQ167 AW167:AY167 BE167:BG167 BJ167:BL167 I168:K168 Q168:S168 Y168:AA168 AG168:AI168 AO168:AQ168 AW168:AY168 BE168:BG168 BJ168:BL168 I169:K169 Q169:S169 Y169:AA169 AG169:AI169 AO169:AQ169 AW169:AY169 BE169:BG169 BJ169:BL169 I170:K170 Q170:S170 Y170:AA170 AG170:AI170 AO170:AQ170 AW170:AY170 BE170:BG170 BJ170:BL170 I171:K171 Q171:S171 Y171:AA171 AG171:AI171 AO171:AQ171 AW171:AY171 BE171:BG171 BJ171:BL171 D172 I172:L172 Q172:T172 Y172:AB172 AG172:AJ172 AO172:AR172 AW172:AZ172 BE172:BG172 BJ172:BL172 I173:K173 Q173:S173 Y173:AA173 AG173:AI173 AO173:AQ173 AW173:AY173 BE173:BG173 BJ173:BL173 I174:K174 Q174:S174 Y174:AA174 AG174:AI174 AO174:AQ174 AW174:AY174 BE174:BG174 BJ174:BL174 I175:K175 Q175:S175 Y175:AA175 AG175:AI175 AO175:AQ175 AW175:AY175 BE175:BG175 BJ175:BL175 I176:K176 Q176:S176 Y176:AA176 AG176:AI176 AO176:AQ176 AW176:AY176 BE176:BG176 BJ176:BL176 I177:K177 Q177:S177 Y177:AA177 AG177:AI177 AO177:AQ177 AW177:AY177 BE177:BG177 BJ177:BL177 I178:K178 Q178:S178 Y178:AA178 AG178:AI178 AO178:AQ178 AW178:AY178 BE178:BG178 BJ178:BL178 I179:K179 Q179:S179 Y179:AA179 AG179:AI179 AO179:AQ179 AW179:AY179 BE179:BG179 BJ179:BL179 I180:K180 Q180:S180 Y180:AA180 AG180:AI180 AO180:AQ180 AW180:AY180 BE180:BG180 BJ180:BL180 I181:K181 Q181:S181 Y181:AA181 AG181:AI181 AO181:AQ181 AW181:AY181 BE181:BG181 BJ181:BL181 I182:K182 Q182:S182 Y182:AA182 AG182:AI182 AO182:AQ182 AW182:AY182 BE182:BG182 BJ182:BL182 D183 I183:L183 Q183:T183 Y183:AB183 AG183:AJ183 AO183:AR183 AW183:AZ183 BE183:BG183 BJ183:BL183 I184:K184 Q184:S184 Y184:AA184 AG184:AI184 AO184:AQ184 AW184:AY184 BE184:BG184 BJ184:BL184 I185:K185 Q185:S185 Y185:AA185 AG185:AI185 AO185:AQ185 AW185:AY185 BE185:BG185 BJ185:BL185 I186:K186 Q186:S186 Y186:AA186 AG186:AI186 AO186:AQ186 AW186:AY186 BE186:BG186 BJ186:BL186 I187:K187 Q187:S187 Y187:AA187 AG187:AI187 AO187:AQ187 AW187:AY187 BE187:BG187 BJ187:BL187 I188:K188 Q188:S188 Y188:AA188 AG188:AI188 AO188:AQ188 AW188:AY188 BE188:BG188 BJ188:BL188 I189:K189 Q189:S189 Y189:AA189 AG189:AI189 AO189:AQ189 AW189:AY189 BE189:BG189 BJ189:BL189 I190:K190 Q190:S190 Y190:AA190 AG190:AI190 AO190:AQ190 AW190:AY190 BE190:BG190 BJ190:BL190 I191:K191 Q191:S191 Y191:AA191 AG191:AI191 AO191:AQ191 AW191:AY191 BE191:BG191 BJ191:BL191 I192:K192 Q192:S192 Y192:AA192 AG192:AI192 AO192:AQ192 AW192:AY192 BE192:BG192 BJ192:BL192 I193:K193 Q193:S193 Y193:AA193 AG193:AI193 AO193:AQ193 AW193:AY193 BE193:BG193 BJ193:BL193 D194 I194:L194 Q194:T194 Y194:AB194 AG194:AJ194 AO194:AR194 AW194:AZ194 BE194:BG194 BJ194:BL194 I195:K195 Q195:S195 Y195:AA195 AG195:AI195 AO195:AQ195 AW195:AY195 BE195:BG195 BJ195:BL195 I196:K196 Q196:S196 Y196:AA196 AG196:AI196 AO196:AQ196 AW196:AY196 BE196:BG196 BJ196:BL196 I197:K197 Q197:S197 Y197:AA197 AG197:AI197 AO197:AQ197 AW197:AY197 BE197:BG197 BJ197:BL197 I198:K198 Q198:S198 Y198:AA198 AG198:AI198 AO198:AQ198 AW198:AY198 BE198:BG198 BJ198:BL198 I199:K199 Q199:S199 Y199:AA199 AG199:AI199 AO199:AQ199 AW199:AY199 BE199:BG199 BJ199:BL199 I200:K200 Q200:S200 Y200:AA200 AG200:AI200 AO200:AQ200 AW200:AY200 BE200:BG200 BJ200:BL200 I201:K201 Q201:S201 Y201:AA201 AG201:AI201 AO201:AQ201 AW201:AY201 BE201:BG201 BJ201:BL201 I202:K202 Q202:S202 Y202:AA202 AG202:AI202 AO202:AQ202 AW202:AY202 BE202:BG202 BJ202:BL202 I203:K203 Q203:S203 Y203:AA203 AG203:AI203 AO203:AQ203 AW203:AY203 BE203:BG203 BJ203:BL203 I204:K204 Q204:S204 Y204:AA204 AG204:AI204 AO204:AQ204 AW204:AY204 BE204:BG204 BJ204:BL204 D205 I205:L205 Q205:T205 Y205:AB205 AG205:AJ205 AO205:AR205 AW205:AZ205 BE205:BG205 BJ205:BL205 I206:K206 Q206:S206 Y206:AA206 AG206:AI206 AO206:AQ206 AW206:AY206 BE206:BG206 BJ206:BL206 I207:K207 Q207:S207 Y207:AA207 AG207:AI207 AO207:AQ207 AW207:AY207 BE207:BG207 BJ207:BL207 I208:K208 Q208:S208 Y208:AA208 AG208:AI208 AO208:AQ208 AW208:AY208 BE208:BG208 BJ208:BL208 I209:K209 Q209:S209 Y209:AA209 AG209:AI209 AO209:AQ209 AW209:AY209 BE209:BG209 BJ209:BL209 I210:K210 Q210:S210 Y210:AA210 AG210:AI210 AO210:AQ210 AW210:AY210 BE210:BG210 BJ210:BL210 I211:K211 Q211:S211 Y211:AA211 AG211:AI211 AO211:AQ211 AW211:AY211 BE211:BG211 BJ211:BL211 I212:K212 Q212:S212 Y212:AA212 AG212:AI212 AO212:AQ212 AW212:AY212 BE212:BG212 BJ212:BL212 I213:K213 Q213:S213 Y213:AA213 AG213:AI213 AO213:AQ213 AW213:AY213 BE213:BG213 BJ213:BL213 I214:K214 Q214:S214 Y214:AA214 AG214:AI214 AO214:AQ214 AW214:AY214 BE214:BG214 BJ214:BL214 I215:K215 Q215:S215 Y215:AA215 AG215:AI215 AO215:AQ215 AW215:AY215 BE215:BG215 BJ215:BL215 D216 I216:L216 Q216:T216 Y216:AB216 AG216:AJ216 AO216:AR216 AW216:AZ216 BE216:BG216 BJ216:BL216 I217:K217 Q217:S217 Y217:AA217 AG217:AI217 AO217:AQ217 AW217:AY217 BE217:BG217 BJ217:BL217 I218:K218 Q218:S218 Y218:AA218 AG218:AI218 AO218:AQ218 AW218:AY218 BE218:BG218 BJ218:BL218 I219:K219 Q219:S219 Y219:AA219 AG219:AI219 AO219:AQ219 AW219:AY219 BE219:BG219 BJ219:BL219 I220:K220 Q220:S220 Y220:AA220 AG220:AI220 AO220:AQ220 AW220:AY220 BE220:BG220 BJ220:BL220 I221:K221 Q221:S221 Y221:AA221 AG221:AI221 AO221:AQ221 AW221:AY221 BE221:BG221 BJ221:BL221 I222:K222 Q222:S222 Y222:AA222 AG222:AI222 AO222:AQ222 AW222:AY222 BE222:BG222 BJ222:BL222 I223:K223 Q223:S223 Y223:AA223 AG223:AI223 AO223:AQ223 AW223:AY223 BE223:BG223 BJ223:BL223 I224:K224 Q224:S224 Y224:AA224 AG224:AI224 AO224:AQ224 AW224:AY224 BE224:BG224 BJ224:BL224 I225:K225 Q225:S225 Y225:AA225 AG225:AI225 AO225:AQ225 AW225:AY225 BE225:BG225 BJ225:BL225 I226:K226 Q226:S226 Y226:AA226 AG226:AI226 AO226:AQ226 AW226:AY226 BE226:BG226 BJ226:BL226 D227 I227:L227 Q227:T227 Y227:AB227 AG227:AJ227 AO227:AR227 AW227:AZ227 BE227:BG227 BJ227:BL227 I228:K228 Q228:S228 Y228:AA228 AG228:AI228 AO228:AQ228 AW228:AY228 BE228:BG228 BJ228:BL228 I229:K229 Q229:S229 Y229:AA229 AG229:AI229 AO229:AQ229 AW229:AY229 BE229:BG229 BJ229:BL229 I230:K230 Q230:S230 Y230:AA230 AG230:AI230 AO230:AQ230 AW230:AY230 BE230:BG230 BJ230:BL230 I231:K231 Q231:S231 Y231:AA231 AG231:AI231 AO231:AQ231 AW231:AY231 BE231:BG231 BJ231:BL231 I232:K232 Q232:S232 Y232:AA232 AG232:AI232 AO232:AQ232 AW232:AY232 BE232:BG232 BJ232:BL232 I233:K233 Q233:S233 Y233:AA233 AG233:AI233 AO233:AQ233 AW233:AY233 BE233:BG233 BJ233:BL233 I234:K234 Q234:S234 Y234:AA234 AG234:AI234 AO234:AQ234 AW234:AY234 BE234:BG234 BJ234:BL234 I235:K235 Q235:S235 Y235:AA235 AG235:AI235 AO235:AQ235 AW235:AY235 BE235:BG235 BJ235:BL235 I236:K236 Q236:S236 Y236:AA236 AG236:AI236 AO236:AQ236 AW236:AY236 BE236:BG236 BJ236:BL236 I237:K237 Q237:S237 Y237:AA237 AG237:AI237 AO237:AQ237 AW237:AY237 BE237:BG237 BJ237:BL237 D238 I238:L238 Q238:T238 Y238:AB238 AG238:AJ238 AO238:AR238 AW238:AZ238 BE238:BG238 BJ238:BL238 I239:K239 Q239:S239 Y239:AA239 AG239:AI239 AO239:AQ239 AW239:AY239 BE239:BG239 BJ239:BL239 I240:K240 Q240:S240 Y240:AA240 AG240:AI240 AO240:AQ240 AW240:AY240 BE240:BG240 BJ240:BL240 I241:K241 Q241:S241 Y241:AA241 AG241:AI241 AO241:AQ241 AW241:AY241 BE241:BG241 BJ241:BL241 I242:K242 Q242:S242 Y242:AA242 AG242:AI242 AO242:AQ242 AW242:AY242 BE242:BG242 BJ242:BL242 I243:K243 Q243:S243 Y243:AA243 AG243:AI243 AO243:AQ243 AW243:AY243 BE243:BG243 BJ243:BL243 I244:K244 Q244:S244 Y244:AA244 AG244:AI244 AO244:AQ244 AW244:AY244 BE244:BG244 BJ244:BL244 I245:K245 Q245:S245 Y245:AA245 AG245:AI245 AO245:AQ245 AW245:AY245 BE245:BG245 BJ245:BL245 I246:K246 Q246:S246 Y246:AA246 AG246:AI246 AO246:AQ246 AW246:AY246 BE246:BG246 BJ246:BL246 I247:K247 Q247:S247 Y247:AA247 AG247:AI247 AO247:AQ247 AW247:AY247 BE247:BG247 BJ247:BL247 I248:K248 Q248:S248 Y248:AA248 AG248:AI248 AO248:AQ248 AW248:AY248 BE248:BG248 BJ248:BL248 D249 I249:L249 Q249:T249 Y249:AB249 AG249:AJ249 AO249:AR249 AW249:AZ249 BE249:BG249 BJ249:BL249 I250:K250 Q250:S250 Y250:AA250 AG250:AI250 AO250:AQ250 AW250:AY250 BE250:BG250 BJ250:BL250 I251:K251 Q251:S251 Y251:AA251 AG251:AI251 AO251:AQ251 AW251:AY251 BE251:BG251 BJ251:BL251 I252:K252 Q252:S252 Y252:AA252 AG252:AI252 AO252:AQ252 AW252:AY252 BE252:BG252 BJ252:BL252 I253:K253 Q253:S253 Y253:AA253 AG253:AI253 AO253:AQ253 AW253:AY253 BE253:BG253 BJ253:BL253 I254:K254 Q254:S254 Y254:AA254 AG254:AI254 AO254:AQ254 AW254:AY254 BE254:BG254 BJ254:BL254 I255:K255 Q255:S255 Y255:AA255 AG255:AI255 AO255:AQ255 AW255:AY255 BE255:BG255 BJ255:BL255 I256:K256 Q256:S256 Y256:AA256 AG256:AI256 AO256:AQ256 AW256:AY256 BE256:BG256 BJ256:BL256 I257:K257 Q257:S257 Y257:AA257 AG257:AI257 AO257:AQ257 AW257:AY257 BE257:BG257 BJ257:BL257 I258:K258 Q258:S258 Y258:AA258 AG258:AI258 AO258:AQ258 AW258:AY258 BE258:BG258 BJ258:BL258 I259:K259 Q259:S259 Y259:AA259 AG259:AI259 AO259:AQ259 AW259:AY259 BE259:BG259 BJ259:BL259 D260 I260:L260 Q260:T260 Y260:AB260 AG260:AJ260 AO260:AR260 AW260:AZ260 BE260:BG260 BJ260:BL260 I261:K261 Q261:S261 Y261:AA261 AG261:AI261 AO261:AQ261 AW261:AY261 BE261:BG261 BJ261:BL261 I262:K262 Q262:S262 Y262:AA262 AG262:AI262 AO262:AQ262 AW262:AY262 BE262:BG262 BJ262:BL262 I263:K263 Q263:S263 Y263:AA263 AG263:AI263 AO263:AQ263 AW263:AY263 BE263:BG263 BJ263:BL263 I264:K264 Q264:S264 Y264:AA264 AG264:AI264 AO264:AQ264 AW264:AY264 BE264:BG264 BJ264:BL264 I265:K265 Q265:S265 Y265:AA265 AG265:AI265 AO265:AQ265 AW265:AY265 BE265:BG265 BJ265:BL265 I266:K266 Q266:S266 Y266:AA266 AG266:AI266 AO266:AQ266 AW266:AY266 BE266:BG266 BJ266:BL266 I267:K267 Q267:S267 Y267:AA267 AG267:AI267 AO267:AQ267 AW267:AY267 BE267:BG267 BJ267:BL267 I268:K268 Q268:S268 Y268:AA268 AG268:AI268 AO268:AQ268 AW268:AY268 BE268:BG268 BJ268:BL268 I269:K269 Q269:S269 Y269:AA269 AG269:AI269 AO269:AQ269 AW269:AY269 BE269:BG269 BJ269:BL269 I270:K270 Q270:S270 Y270:AA270 AG270:AI270 AO270:AQ270 AW270:AY270 BE270:BG270 BJ270:BL270 D271 I271:L271 Q271:T271 Y271:AB271 AG271:AJ271 AO271:AR271 AW271:AZ271 BE271:BG271 BJ271:BL271 I272:K272 Q272:S272 Y272:AA272 AG272:AI272 AO272:AQ272 AW272:AY272 BE272:BG272 BJ272:BL272 I273:K273 Q273:S273 Y273:AA273 AG273:AI273 AO273:AQ273 AW273:AY273 BE273:BG273 BJ273:BL273 I274:K274 Q274:S274 Y274:AA274 AG274:AI274 AO274:AQ274 AW274:AY274 BE274:BG274 BJ274:BL274 I275:K275 Q275:S275 Y275:AA275 AG275:AI275 AO275:AQ275 AW275:AY275 BE275:BG275 BJ275:BL275 I276:K276 Q276:S276 Y276:AA276 AG276:AI276 AO276:AQ276 AW276:AY276 BE276:BG276 BJ276:BL276 I277:K277 Q277:S277 Y277:AA277 AG277:AI277 AO277:AQ277 AW277:AY277 BE277:BG277 BJ277:BL277 I278:K278 Q278:S278 Y278:AA278 AG278:AI278 AO278:AQ278 AW278:AY278 BE278:BG278 BJ278:BL278 I279:K279 Q279:S279 Y279:AA279 AG279:AI279 AO279:AQ279 AW279:AY279 BE279:BG279 BJ279:BL279 I280:K280 Q280:S280 Y280:AA280 AG280:AI280 AO280:AQ280 AW280:AY280 BE280:BG280 BJ280:BL280 I281:K281 Q281:S281 Y281:AA281 AG281:AI281 AO281:AQ281 AW281:AY281 BE281:BG281 BJ281:BL281 D282 I282:L282 Q282:T282 Y282:AB282 AG282:AJ282 AO282:AR282 AW282:AZ282 BE282:BG282 BJ282:BL282 I283:K283 Q283:S283 Y283:AA283 AG283:AI283 AO283:AQ283 AW283:AY283 BE283:BG283 BJ283:BL283 I284:K284 Q284:S284 Y284:AA284 AG284:AI284 AO284:AQ284 AW284:AY284 BE284:BG284 BJ284:BL284 I285:K285 Q285:S285 Y285:AA285 AG285:AI285 AO285:AQ285 AW285:AY285 BE285:BG285 BJ285:BL285 I286:K286 Q286:S286 Y286:AA286 AG286:AI286 AO286:AQ286 AW286:AY286 BE286:BG286 BJ286:BL286 I287:K287 Q287:S287 Y287:AA287 AG287:AI287 AO287:AQ287 AW287:AY287 BE287:BG287 BJ287:BL287 I288:K288 Q288:S288 Y288:AA288 AG288:AI288 AO288:AQ288 AW288:AY288 BE288:BG288 BJ288:BL288 I289:K289 Q289:S289 Y289:AA289 AG289:AI289 AO289:AQ289 AW289:AY289 BE289:BG289 BJ289:BL289 I290:K290 Q290:S290 Y290:AA290 AG290:AI290 AO290:AQ290 AW290:AY290 BE290:BG290 BJ290:BL290 I291:K291 Q291:S291 Y291:AA291 AG291:AI291 AO291:AQ291 AW291:AY291 BE291:BG291 BJ291:BL291 I292:K292 Q292:S292 Y292:AA292 AG292:AI292 AO292:AQ292 AW292:AY292 BE292:BG292 BJ292:BL292 D293 I293:L293 Q293:T293 Y293:AB293 AG293:AJ293 AO293:AR293 AW293:AZ293 BE293:BG293 BJ293:BL293 I294:K294 Q294:S294 Y294:AA294 AG294:AI294 AO294:AQ294 AW294:AY294 BE294:BG294 BJ294:BL294 I295:K295 Q295:S295 Y295:AA295 AG295:AI295 AO295:AQ295 AW295:AY295 BE295:BG295 BJ295:BL295 I296:K296 Q296:S296 Y296:AA296 AG296:AI296 AO296:AQ296 AW296:AY296 BE296:BG296 BJ296:BL296 I297:K297 Q297:S297 Y297:AA297 AG297:AI297 AO297:AQ297 AW297:AY297 BE297:BG297 BJ297:BL297 I298:K298 Q298:S298 Y298:AA298 AG298:AI298 AO298:AQ298 AW298:AY298 BE298:BG298 BJ298:BL298 I299:K299 Q299:S299 Y299:AA299 AG299:AI299 AO299:AQ299 AW299:AY299 BE299:BG299 BJ299:BL299 I300:K300 Q300:S300 Y300:AA300 AG300:AI300 AO300:AQ300 AW300:AY300 BE300:BG300 BJ300:BL300 I301:K301 Q301:S301 Y301:AA301 AG301:AI301 AO301:AQ301 AW301:AY301 BE301:BG301 BJ301:BL301 I302:K302 Q302:S302 Y302:AA302 AG302:AI302 AO302:AQ302 AW302:AY302 BE302:BG302 BJ302:BL302 I303:K303 Q303:S303 Y303:AA303 AG303:AI303 AO303:AQ303 AW303:AY303 BE303:BG303 BJ303:BL303 D304 I304:L304 Q304:T304 Y304:AB304 AG304:AJ304 AO304:AR304 AW304:AZ304 BE304:BG304 BJ304:BL304 I305:K305 Q305:S305 Y305:AA305 AG305:AI305 AO305:AQ305 AW305:AY305 BE305:BG305 BJ305:BL305 I306:K306 Q306:S306 Y306:AA306 AG306:AI306 AO306:AQ306 AW306:AY306 BE306:BG306 BJ306:BL306 I307:K307 Q307:S307 Y307:AA307 AG307:AI307 AO307:AQ307 AW307:AY307 BE307:BG307 BJ307:BL307 I308:K308 Q308:S308 Y308:AA308 AG308:AI308 AO308:AQ308 AW308:AY308 BE308:BG308 BJ308:BL308 I309:K309 Q309:S309 Y309:AA309 AG309:AI309 AO309:AQ309 AW309:AY309 BE309:BG309 BJ309:BL309 I310:K310 Q310:S310 Y310:AA310 AG310:AI310 AO310:AQ310 AW310:AY310 BE310:BG310 BJ310:BL310 I311:K311 Q311:S311 Y311:AA311 AG311:AI311 AO311:AQ311 AW311:AY311 BE311:BG311 BJ311:BL311 I312:K312 Q312:S312 Y312:AA312 AG312:AI312 AO312:AQ312 AW312:AY312 BE312:BG312 BJ312:BL312 I313:K313 Q313:S313 Y313:AA313 AG313:AI313 AO313:AQ313 AW313:AY313 BE313:BG313 BJ313:BL313 I314:K314 Q314:S314 Y314:AA314 AG314:AI314 AO314:AQ314 AW314:AY314 BE314:BG314 BJ314:BL314 D315 I315:L315 Q315:T315 Y315:AB315 AG315:AJ315 AO315:AR315 AW315:AZ315 BE315:BG315 BJ315:BL315 I316:K316 Q316:S316 Y316:AA316 AG316:AI316 AO316:AQ316 AW316:AY316 BE316:BG316 BJ316:BL316 I317:K317 Q317:S317 Y317:AA317 AG317:AI317 AO317:AQ317 AW317:AY317 BE317:BG317 BJ317:BL317 I318:K318 Q318:S318 Y318:AA318 AG318:AI318 AO318:AQ318 AW318:AY318 BE318:BG318 BJ318:BL318 I319:K319 Q319:S319 Y319:AA319 AG319:AI319 AO319:AQ319 AW319:AY319 BE319:BG319 BJ319:BL319 I320:K320 Q320:S320 Y320:AA320 AG320:AI320 AO320:AQ320 AW320:AY320 BE320:BG320 BJ320:BL320 I321:K321 Q321:S321 Y321:AA321 AG321:AI321 AO321:AQ321 AW321:AY321 BE321:BG321 BJ321:BL321 I322:K322 Q322:S322 Y322:AA322 AG322:AI322 AO322:AQ322 AW322:AY322 BE322:BG322 BJ322:BL322 I323:K323 Q323:S323 Y323:AA323 AG323:AI323 AO323:AQ323 AW323:AY323 BE323:BG323 BJ323:BL323 I324:K324 Q324:S324 Y324:AA324 AG324:AI324 AO324:AQ324 AW324:AY324 BE324:BG324 BJ324:BL324 I325:K325 Q325:S325 Y325:AA325 AG325:AI325 AO325:AQ325 AW325:AY325 BE325:BG325 BJ325:BL325 D326 I326:L326 Q326:T326 Y326:AB326 AG326:AJ326 AO326:AR326 AW326:AZ326 BE326:BG326 BJ326:BL326 I327:K327 Q327:S327 Y327:AA327 AG327:AI327 AO327:AQ327 AW327:AY327 BE327:BG327 BJ327:BL327 I328:K328 Q328:S328 Y328:AA328 AG328:AI328 AO328:AQ328 AW328:AY328 BE328:BG328 BJ328:BL328 I329:K329 Q329:S329 Y329:AA329 AG329:AI329 AO329:AQ329 AW329:AY329 BE329:BG329 BJ329:BL329 I330:K330 Q330:S330 Y330:AA330 AG330:AI330 AO330:AQ330 AW330:AY330 BE330:BG330 BJ330:BL330 I331:K331 Q331:S331 Y331:AA331 AG331:AI331 AO331:AQ331 AW331:AY331 BE331:BG331 BJ331:BL331 I332:K332 Q332:S332 Y332:AA332 AG332:AI332 AO332:AQ332 AW332:AY332 BE332:BG332 BJ332:BL332 I333:K333 Q333:S333 Y333:AA333 AG333:AI333 AO333:AQ333 AW333:AY333 BE333:BG333 BJ333:BL333 I334:K334 Q334:S334 Y334:AA334 AG334:AI334 AO334:AQ334 AW334:AY334 BE334:BG334 BJ334:BL334 I335:K335 Q335:S335 Y335:AA335 AG335:AI335 AO335:AQ335 AW335:AY335 BE335:BG335 BJ335:BL335 I336:K336 Q336:S336 Y336:AA336 AG336:AI336 AO336:AQ336 AW336:AY336 BE336:BG336 BJ336:BL336 D337 I337:L337 Q337:T337 Y337:AB337 AG337:AJ337 AO337:AR337 AW337:AZ337 BE337:BG337 BJ337:BL337 I338:K338 Q338:S338 Y338:AA338 AG338:AI338 AO338:AQ338 AW338:AY338 BE338:BG338 BJ338:BL338 I339:K339 Q339:S339 Y339:AA339 AG339:AI339 AO339:AQ339 AW339:AY339 BE339:BG339 BJ339:BL339 I340:K340 Q340:S340 Y340:AA340 AG340:AI340 AO340:AQ340 AW340:AY340 BE340:BG340 BJ340:BL340 I341:K341 Q341:S341 Y341:AA341 AG341:AI341 AO341:AQ341 AW341:AY341 BE341:BG341 BJ341:BL341 I342:K342 Q342:S342 Y342:AA342 AG342:AI342 AO342:AQ342 AW342:AY342 BE342:BG342 BJ342:BL342 I343:K343 Q343:S343 Y343:AA343 AG343:AI343 AO343:AQ343 AW343:AY343 BE343:BG343 BJ343:BL343 I344:K344 Q344:S344 Y344:AA344 AG344:AI344 AO344:AQ344 AW344:AY344 BE344:BG344 BJ344:BL344 I345:K345 Q345:S345 Y345:AA345 AG345:AI345 AO345:AQ345 AW345:AY345 BE345:BG345 BJ345:BL345 I346:K346 Q346:S346 Y346:AA346 AG346:AI346 AO346:AQ346 AW346:AY346 BE346:BG346 BJ346:BL346 I347:K347 Q347:S347 Y347:AA347 AG347:AI347 AO347:AQ347 AW347:AY347 BE347:BG347 BJ347:BL347 D348 I348:L348 Q348:T348 Y348:AB348 AG348:AJ348 AO348:AR348 AW348:AZ348 BE348:BG348 BJ348:BL348 I349:K349 Q349:S349 Y349:AA349 AG349:AI349 AO349:AQ349 AW349:AY349 BE349:BG349 BJ349:BL349 I350:K350 Q350:S350 Y350:AA350 AG350:AI350 AO350:AQ350 AW350:AY350 BE350:BG350 BJ350:BL350 I351:K351 Q351:S351 Y351:AA351 AG351:AI351 AO351:AQ351 AW351:AY351 BE351:BG351 BJ351:BL351 I352:K352 Q352:S352 Y352:AA352 AG352:AI352 AO352:AQ352 AW352:AY352 BE352:BG352 BJ352:BL352 I353:K353 Q353:S353 Y353:AA353 AG353:AI353 AO353:AQ353 AW353:AY353 BE353:BG353 BJ353:BL353 I354:K354 Q354:S354 Y354:AA354 AG354:AI354 AO354:AQ354 AW354:AY354 BE354:BG354 BJ354:BL354 I355:K355 Q355:S355 Y355:AA355 AG355:AI355 AO355:AQ355 AW355:AY355 BE355:BG355 BJ355:BL355 I356:K356 Q356:S356 Y356:AA356 AG356:AI356 AO356:AQ356 AW356:AY356 BE356:BG356 BJ356:BL356 I357:K357 Q357:S357 Y357:AA357 AG357:AI357 AO357:AQ357 AW357:AY357 BE357:BG357 BJ357:BL357 I358:K358 Q358:S358 Y358:AA358 AG358:AI358 AO358:AQ358 AW358:AY358 BE358:BG358 BJ358:BL358 D359 I359:L359 Q359:T359 Y359:AB359 AG359:AJ359 AO359:AR359 AW359:AZ359 BE359:BG359 BJ359:BL359 I360:K360 Q360:S360 Y360:AA360 AG360:AI360 AO360:AQ360 AW360:AY360 BE360:BG360 BJ360:BL360 I361:K361 Q361:S361 Y361:AA361 AG361:AI361 AO361:AQ361 AW361:AY361 BE361:BG361 BJ361:BL361 I362:K362 Q362:S362 Y362:AA362 AG362:AI362 AO362:AQ362 AW362:AY362 BE362:BG362 BJ362:BL362 I363:K363 Q363:S363 Y363:AA363 AG363:AI363 AO363:AQ363 AW363:AY363 BE363:BG363 BJ363:BL363 I364:K364 Q364:S364 Y364:AA364 AG364:AI364 AO364:AQ364 AW364:AY364 BE364:BG364 BJ364:BL364 I365:K365 Q365:S365 Y365:AA365 AG365:AI365 AO365:AQ365 AW365:AY365 BE365:BG365 BJ365:BL365 I366:K366 Q366:S366 Y366:AA366 AG366:AI366 AO366:AQ366 AW366:AY366 BE366:BG366 BJ366:BL366 I367:K367 Q367:S367 Y367:AA367 AG367:AI367 AO367:AQ367 AW367:AY367 BE367:BG367 BJ367:BL367 I368:K368 Q368:S368 Y368:AA368 AG368:AI368 AO368:AQ368 AW368:AY368 BE368:BG368 BJ368:BL368 I369:K369 Q369:S369 Y369:AA369 AG369:AI369 AO369:AQ369 AW369:AY369 BE369:BG369 BJ369:BL369 D370 I370:L370 Q370:T370 Y370:AB370 AG370:AJ370 AO370:AR370 AW370:AZ370 BE370:BG370 BJ370:BL370 I371:K371 Q371:S371 Y371:AA371 AG371:AI371 AO371:AQ371 AW371:AY371 BE371:BG371 BJ371:BL371 I372:K372 Q372:S372 Y372:AA372 AG372:AI372 AO372:AQ372 AW372:AY372 BE372:BG372 BJ372:BL372 I373:K373 Q373:S373 Y373:AA373 AG373:AI373 AO373:AQ373 AW373:AY373 BE373:BG373 BJ373:BL373 I374:K374 Q374:S374 Y374:AA374 AG374:AI374 AO374:AQ374 AW374:AY374 BE374:BG374 BJ374:BL374 I375:K375 Q375:S375 Y375:AA375 AG375:AI375 AO375:AQ375 AW375:AY375 BE375:BG375 BJ375:BL375 I376:K376 Q376:S376 Y376:AA376 AG376:AI376 AO376:AQ376 AW376:AY376 BE376:BG376 BJ376:BL376 I377:K377 Q377:S377 Y377:AA377 AG377:AI377 AO377:AQ377 AW377:AY377 BE377:BG377 BJ377:BL377 I378:K378 Q378:S378 Y378:AA378 AG378:AI378 AO378:AQ378 AW378:AY378 BE378:BG378 BJ378:BL378 I379:K379 Q379:S379 Y379:AA379 AG379:AI379 AO379:AQ379 AW379:AY379 BE379:BG379 BJ379:BL379 I380:K380 Q380:S380 Y380:AA380 AG380:AI380 AO380:AQ380 AW380:AY380 BE380:BG380 BJ380:BL380 D381 I381:L381 Q381:T381 Y381:AB381 AG381:AJ381 AO381:AR381 AW381:AZ381 BE381:BG381 BJ381:BL381 I382:K382 Q382:S382 Y382:AA382 AG382:AI382 AO382:AQ382 AW382:AY382 BE382:BG382 BJ382:BL382 I383:K383 Q383:S383 Y383:AA383 AG383:AI383 AO383:AQ383 AW383:AY383 BE383:BG383 BJ383:BL383 I384:K384 Q384:S384 Y384:AA384 AG384:AI384 AO384:AQ384 AW384:AY384 BE384:BG384 BJ384:BL384 I385:K385 Q385:S385 Y385:AA385 AG385:AI385 AO385:AQ385 AW385:AY385 BE385:BG385 BJ385:BL385 I386:K386 Q386:S386 Y386:AA386 AG386:AI386 AO386:AQ386 AW386:AY386 BE386:BG386 BJ386:BL386 I387:K387 Q387:S387 Y387:AA387 AG387:AI387 AO387:AQ387 AW387:AY387 BE387:BG387 BJ387:BL387 I388:K388 Q388:S388 Y388:AA388 AG388:AI388 AO388:AQ388 AW388:AY388 BE388:BG388 BJ388:BL388 I389:K389 Q389:S389 Y389:AA389 AG389:AI389 AO389:AQ389 AW389:AY389 BE389:BG389 BJ389:BL389 I390:K390 Q390:S390 Y390:AA390 AG390:AI390 AO390:AQ390 AW390:AY390 BE390:BG390 BJ390:BL390 I391:K391 Q391:S391 Y391:AA391 AG391:AI391 AO391:AQ391 AW391:AY391 BE391:BG391 BJ391:BL391 D392 I392:L392 Q392:T392 Y392:AB392 AG392:AJ392 AO392:AR392 AW392:AZ392 BE392:BG392 BJ392:BL392 I393:K393 Q393:S393 Y393:AA393 AG393:AI393 AO393:AQ393 AW393:AY393 BE393:BG393 BJ393:BL393 I394:K394 Q394:S394 Y394:AA394 AG394:AI394 AO394:AQ394 AW394:AY394 BE394:BG394 BJ394:BL394 I395:K395 Q395:S395 Y395:AA395 AG395:AI395 AO395:AQ395 AW395:AY395 BE395:BG395 BJ395:BL395 I396:K396 Q396:S396 Y396:AA396 AG396:AI396 AO396:AQ396 AW396:AY396 BE396:BG396 BJ396:BL396 I397:K397 Q397:S397 Y397:AA397 AG397:AI397 AO397:AQ397 AW397:AY397 BE397:BG397 BJ397:BL397 I398:K398 Q398:S398 Y398:AA398 AG398:AI398 AO398:AQ398 AW398:AY398 BE398:BG398 BJ398:BL398 I399:K399 Q399:S399 Y399:AA399 AG399:AI399 AO399:AQ399 AW399:AY399 BE399:BG399 BJ399:BL399 I400:K400 Q400:S400 Y400:AA400 AG400:AI400 AO400:AQ400 AW400:AY400 BE400:BG400 BJ400:BL400 I401:K401 Q401:S401 Y401:AA401 AG401:AI401 AO401:AQ401 AW401:AY401 BE401:BG401 BJ401:BL401 I402:K402 Q402:S402 Y402:AA402 AG402:AI402 AO402:AQ402 AW402:AY402 BE402:BG402 BJ402:BL402 D403 I403:L403 Q403:T403 Y403:AB403 AG403:AJ403 AO403:AR403 AW403:AZ403 BE403:BG403 BJ403:BL403 I404:K404 Q404:S404 Y404:AA404 AG404:AI404 AO404:AQ404 AW404:AY404 BE404:BG404 BJ404:BL404 I405:K405 Q405:S405 Y405:AA405 AG405:AI405 AO405:AQ405 AW405:AY405 BE405:BG405 BJ405:BL405 I406:K406 Q406:S406 Y406:AA406 AG406:AI406 AO406:AQ406 AW406:AY406 BE406:BG406 BJ406:BL406 I407:K407 Q407:S407 Y407:AA407 AG407:AI407 AO407:AQ407 AW407:AY407 BE407:BG407 BJ407:BL407 I408:K408 Q408:S408 Y408:AA408 AG408:AI408 AO408:AQ408 AW408:AY408 BE408:BG408 BJ408:BL408 I409:K409 Q409:S409 Y409:AA409 AG409:AI409 AO409:AQ409 AW409:AY409 BE409:BG409 BJ409:BL409 I410:K410 Q410:S410 Y410:AA410 AG410:AI410 AO410:AQ410 AW410:AY410 BE410:BG410 BJ410:BL410 I411:K411 Q411:S411 Y411:AA411 AG411:AI411 AO411:AQ411 AW411:AY411 BE411:BG411 BJ411:BL411 I412:K412 Q412:S412 Y412:AA412 AG412:AI412 AO412:AQ412 AW412:AY412 BE412:BG412 BJ412:BL412 I413:K413 Q413:S413 Y413:AA413 AG413:AI413 AO413:AQ413 AW413:AY413 BE413:BG413 BJ413:BL413 D414 I414:L414 Q414:T414 Y414:AB414 AG414:AJ414 AO414:AR414 AW414:AZ414 BE414:BG414 BJ414:BL414 I415:K415 Q415:S415 Y415:AA415 AG415:AI415 AO415:AQ415 AW415:AY415 BE415:BG415 BJ415:BL415 I416:K416 Q416:S416 Y416:AA416 AG416:AI416 AO416:AQ416 AW416:AY416 BE416:BG416 BJ416:BL416 I417:K417 Q417:S417 Y417:AA417 AG417:AI417 AO417:AQ417 AW417:AY417 BE417:BG417 BJ417:BL417 I418:K418 Q418:S418 Y418:AA418 AG418:AI418 AO418:AQ418 AW418:AY418 BE418:BG418 BJ418:BL418 I419:K419 Q419:S419 Y419:AA419 AG419:AI419 AO419:AQ419 AW419:AY419 BE419:BG419 BJ419:BL419 I420:K420 Q420:S420 Y420:AA420 AG420:AI420 AO420:AQ420 AW420:AY420 BE420:BG420 BJ420:BL420 I421:K421 Q421:S421 Y421:AA421 AG421:AI421 AO421:AQ421 AW421:AY421 BE421:BG421 BJ421:BL421 I422:K422 Q422:S422 Y422:AA422 AG422:AI422 AO422:AQ422 AW422:AY422 BE422:BG422 BJ422:BL422 I423:K423 Q423:S423 Y423:AA423 AG423:AI423 AO423:AQ423 AW423:AY423 BE423:BG423 BJ423:BL423 I424:K424 Q424:S424 Y424:AA424 AG424:AI424 AO424:AQ424 AW424:AY424 BE424:BG424 BJ424:BL424 D425 I425:L425 Q425:T425 Y425:AB425 AG425:AJ425 AO425:AR425 AW425:AZ425 BE425:BG425 BJ425:BL425 I426:K426 Q426:S426 Y426:AA426 AG426:AI426 AO426:AQ426 AW426:AY426 BE426:BG426 BJ426:BL426 I427:K427 Q427:S427 Y427:AA427 AG427:AI427 AO427:AQ427 AW427:AY427 BE427:BG427 BJ427:BL427 I428:K428 Q428:S428 Y428:AA428 AG428:AI428 AO428:AQ428 AW428:AY428 BE428:BG428 BJ428:BL428 I429:K429 Q429:S429 Y429:AA429 AG429:AI429 AO429:AQ429 AW429:AY429 BE429:BG429 BJ429:BL429 I430:K430 Q430:S430 Y430:AA430 AG430:AI430 AO430:AQ430 AW430:AY430 BE430:BG430 BJ430:BL430 I431:K431 Q431:S431 Y431:AA431 AG431:AI431 AO431:AQ431 AW431:AY431 BE431:BG431 BJ431:BL431 I432:K432 Q432:S432 Y432:AA432 AG432:AI432 AO432:AQ432 AW432:AY432 BE432:BG432 BJ432:BL432 I433:K433 Q433:S433 Y433:AA433 AG433:AI433 AO433:AQ433 AW433:AY433 BE433:BG433 BJ433:BL433 I434:K434 Q434:S434 Y434:AA434 AG434:AI434 AO434:AQ434 AW434:AY434 BE434:BG434 BJ434:BL434 I435:K435 Q435:S435 Y435:AA435 AG435:AI435 AO435:AQ435 AW435:AY435 BE435:BG435 BJ435:BL435 D436 I436:L436 Q436:T436 Y436:AB436 AG436:AJ436 AO436:AR436 AW436:AZ436 BE436:BG436 BJ436:BL436 I437:K437 Q437:S437 Y437:AA437 AG437:AI437 AO437:AQ437 AW437:AY437 BE437:BG437 BJ437:BL437 I438:K438 Q438:S438 Y438:AA438 AG438:AI438 AO438:AQ438 AW438:AY438 BE438:BG438 BJ438:BL438 I439:K439 Q439:S439 Y439:AA439 AG439:AI439 AO439:AQ439 AW439:AY439 BE439:BG439 BJ439:BL439 I440:K440 Q440:S440 Y440:AA440 AG440:AI440 AO440:AQ440 AW440:AY440 BE440:BG440 BJ440:BL440 I441:K441 Q441:S441 Y441:AA441 AG441:AI441 AO441:AQ441 AW441:AY441 BE441:BG441 BJ441:BL441 I442:K442 Q442:S442 Y442:AA442 AG442:AI442 AO442:AQ442 AW442:AY442 BE442:BG442 BJ442:BL442 I443:K443 Q443:S443 Y443:AA443 AG443:AI443 AO443:AQ443 AW443:AY443 BE443:BG443 BJ443:BL443 I444:K444 Q444:S444 Y444:AA444 AG444:AI444 AO444:AQ444 AW444:AY444 BE444:BG444 BJ444:BL444 I445:K445 Q445:S445 Y445:AA445 AG445:AI445 AO445:AQ445 AW445:AY445 BE445:BG445 BJ445:BL445 I446:K446 Q446:S446 Y446:AA446 AG446:AI446 AO446:AQ446 AW446:AY446 BE446:BG446 BJ446:BL446 D447 I447:L447 Q447:T447 Y447:AB447 AG447:AJ447 AO447:AR447 AW447:AZ447 BE447:BG447 BJ447:BL447 I448:K448 Q448:S448 Y448:AA448 AG448:AI448 AO448:AQ448 AW448:AY448 BE448:BG448 BJ448:BL448 I449:K449 Q449:S449 Y449:AA449 AG449:AI449 AO449:AQ449 AW449:AY449 BE449:BG449 BJ449:BL449 I450:K450 Q450:S450 Y450:AA450 AG450:AI450 AO450:AQ450 AW450:AY450 BE450:BG450 BJ450:BL450 I451:K451 Q451:S451 Y451:AA451 AG451:AI451 AO451:AQ451 AW451:AY451 BE451:BG451 BJ451:BL451 I452:K452 Q452:S452 Y452:AA452 AG452:AI452 AO452:AQ452 AW452:AY452 BE452:BG452 BJ452:BL452 I453:K453 Q453:S453 Y453:AA453 AG453:AI453 AO453:AQ453 AW453:AY453 BE453:BG453 BJ453:BL453 I454:K454 Q454:S454 Y454:AA454 AG454:AI454 AO454:AQ454 AW454:AY454 BE454:BG454 BJ454:BL454 I455:K455 Q455:S455 Y455:AA455 AG455:AI455 AO455:AQ455 AW455:AY455 BE455:BG455 BJ455:BL455 I456:K456 Q456:S456 Y456:AA456 AG456:AI456 AO456:AQ456 AW456:AY456 BE456:BG456 BJ456:BL456 I457:K457 Q457:S457 Y457:AA457 AG457:AI457 AO457:AQ457 AW457:AY457 BE457:BG457 BJ457:BL457 D458 I458:L458 Q458:T458 Y458:AB458 AG458:AJ458 AO458:AR458 AW458:AZ458 BE458:BG458 BJ458:BL458 I459:K459 Q459:S459 Y459:AA459 AG459:AI459 AO459:AQ459 AW459:AY459 BE459:BG459 BJ459:BL459 I460:K460 Q460:S460 Y460:AA460 AG460:AI460 AO460:AQ460 AW460:AY460 BE460:BG460 BJ460:BL460 I461:K461 Q461:S461 Y461:AA461 AG461:AI461 AO461:AQ461 AW461:AY461 BE461:BG461 BJ461:BL461 I462:K462 Q462:S462 Y462:AA462 AG462:AI462 AO462:AQ462 AW462:AY462 BE462:BG462 BJ462:BL462 I463:K463 Q463:S463 Y463:AA463 AG463:AI463 AO463:AQ463 AW463:AY463 BE463:BG463 BJ463:BL463 I464:K464 Q464:S464 Y464:AA464 AG464:AI464 AO464:AQ464 AW464:AY464 BE464:BG464 BJ464:BL464 I465:K465 Q465:S465 Y465:AA465 AG465:AI465 AO465:AQ465 AW465:AY465 BE465:BG465 BJ465:BL465 I466:K466 Q466:S466 Y466:AA466 AG466:AI466 AO466:AQ466 AW466:AY466 BE466:BG466 BJ466:BL466 I467:K467 Q467:S467 Y467:AA467 AG467:AI467 AO467:AQ467 AW467:AY467 BE467:BG467 BJ467:BL467 I468:K468 Q468:S468 Y468:AA468 AG468:AI468 AO468:AQ468 AW468:AY468 BE468:BG468 BJ468:BL468 D469 I469:L469 Q469:T469 Y469:AB469 AG469:AJ469 AO469:AR469 AW469:AZ469 BE469:BG469 BJ469:BL469 I470:K470 Q470:S470 Y470:AA470 AG470:AI470 AO470:AQ470 AW470:AY470 BE470:BG470 BJ470:BL470 I471:K471 Q471:S471 Y471:AA471 AG471:AI471 AO471:AQ471 AW471:AY471 BE471:BG471 BJ471:BL471 I472:K472 Q472:S472 Y472:AA472 AG472:AI472 AO472:AQ472 AW472:AY472 BE472:BG472 BJ472:BL472 I473:K473 Q473:S473 Y473:AA473 AG473:AI473 AO473:AQ473 AW473:AY473 BE473:BG473 BJ473:BL473 I474:K474 Q474:S474 Y474:AA474 AG474:AI474 AO474:AQ474 AW474:AY474 BE474:BG474 BJ474:BL474 I475:K475 Q475:S475 Y475:AA475 AG475:AI475 AO475:AQ475 AW475:AY475 BE475:BG475 BJ475:BL475 I476:K476 Q476:S476 Y476:AA476 AG476:AI476 AO476:AQ476 AW476:AY476 BE476:BG476 BJ476:BL476 I477:K477 Q477:S477 Y477:AA477 AG477:AI477 AO477:AQ477 AW477:AY477 BE477:BG477 BJ477:BL477 I478:K478 Q478:S478 Y478:AA478 AG478:AI478 AO478:AQ478 AW478:AY478 BE478:BG478 BJ478:BL478 I479:K479 Q479:S479 Y479:AA479 AG479:AI479 AO479:AQ479 AW479:AY479 BE479:BG479 BJ479:BL479 D480 I480:L480 Q480:T480 Y480:AB480 AG480:AJ480 AO480:AR480 AW480:AZ480 BE480:BG480 BJ480:BL480 I481:K481 Q481:S481 Y481:AA481 AG481:AI481 AO481:AQ481 AW481:AY481 BE481:BG481 BJ481:BL481 I482:K482 Q482:S482 Y482:AA482 AG482:AI482 AO482:AQ482 AW482:AY482 BE482:BG482 BJ482:BL482 I483:K483 Q483:S483 Y483:AA483 AG483:AI483 AO483:AQ483 AW483:AY483 BE483:BG483 BJ483:BL483 I484:K484 Q484:S484 Y484:AA484 AG484:AI484 AO484:AQ484 AW484:AY484 BE484:BG484 BJ484:BL484 I485:K485 Q485:S485 Y485:AA485 AG485:AI485 AO485:AQ485 AW485:AY485 BE485:BG485 BJ485:BL485 I486:K486 Q486:S486 Y486:AA486 AG486:AI486 AO486:AQ486 AW486:AY486 BE486:BG486 BJ486:BL486 I487:K487 Q487:S487 Y487:AA487 AG487:AI487 AO487:AQ487 AW487:AY487 BE487:BG487 BJ487:BL487 I488:K488 Q488:S488 Y488:AA488 AG488:AI488 AO488:AQ488 AW488:AY488 BE488:BG488 BJ488:BL488 I489:K489 Q489:S489 Y489:AA489 AG489:AI489 AO489:AQ489 AW489:AY489 BE489:BG489 BJ489:BL489 I490:K490 Q490:S490 Y490:AA490 AG490:AI490 AO490:AQ490 AW490:AY490 BE490:BG490 BJ490:BL490 D491 I491:L491 Q491:T491 Y491:AB491 AG491:AJ491 AO491:AR491 AW491:AZ491 BE491:BG491 BJ491:BL491 I492:K492 Q492:S492 Y492:AA492 AG492:AI492 AO492:AQ492 AW492:AY492 BE492:BG492 BJ492:BL492 I493:K493 Q493:S493 Y493:AA493 AG493:AI493 AO493:AQ493 AW493:AY493 BE493:BG493 BJ493:BL493 I494:K494 Q494:S494 Y494:AA494 AG494:AI494 AO494:AQ494 AW494:AY494 BE494:BG494 BJ494:BL494 I495:K495 Q495:S495 Y495:AA495 AG495:AI495 AO495:AQ495 AW495:AY495 BE495:BG495 BJ495:BL495 I496:K496 Q496:S496 Y496:AA496 AG496:AI496 AO496:AQ496 AW496:AY496 BE496:BG496 BJ496:BL496 I497:K497 Q497:S497 Y497:AA497 AG497:AI497 AO497:AQ497 AW497:AY497 BE497:BG497 BJ497:BL497 I498:K498 Q498:S498 Y498:AA498 AG498:AI498 AO498:AQ498 AW498:AY498 BE498:BG498 BJ498:BL498 I499:K499 Q499:S499 Y499:AA499 AG499:AI499 AO499:AQ499 AW499:AY499 BE499:BG499 BJ499:BL499 I500:K500 Q500:S500 Y500:AA500 AG500:AI500 AO500:AQ500 AW500:AY500 BE500:BG500 BJ500:BL500 I501:K501 Q501:S501 Y501:AA501 AG501:AI501 AO501:AQ501 AW501:AY501 BE501:BG501 BJ501:BL501 D502 I502:L502 Q502:T502 Y502:AB502 AG502:AJ502 AO502:AR502 AW502:AZ502 BE502:BG502 BJ502:BL502 I503:K503 Q503:S503 Y503:AA503 AG503:AI503 AO503:AQ503 AW503:AY503 BE503:BG503 BJ503:BL503 I504:K504 Q504:S504 Y504:AA504 AG504:AI504 AO504:AQ504 AW504:AY504 BE504:BG504 BJ504:BL504 I505:K505 Q505:S505 Y505:AA505 AG505:AI505 AO505:AQ505 AW505:AY505 BE505:BG505 BJ505:BL505 I506:K506 Q506:S506 Y506:AA506 AG506:AI506 AO506:AQ506 AW506:AY506 BE506:BG506 BJ506:BL506 I507:K507 Q507:S507 Y507:AA507 AG507:AI507 AO507:AQ507 AW507:AY507 BE507:BG507 BJ507:BL507 I508:K508 Q508:S508 Y508:AA508 AG508:AI508 AO508:AQ508 AW508:AY508 BE508:BG508 BJ508:BL508 I509:K509 Q509:S509 Y509:AA509 AG509:AI509 AO509:AQ509 AW509:AY509 BE509:BG509 BJ509:BL509 I510:K510 Q510:S510 Y510:AA510 AG510:AI510 AO510:AQ510 AW510:AY510 BE510:BG510 BJ510:BL510 I511:K511 Q511:S511 Y511:AA511 AG511:AI511 AO511:AQ511 AW511:AY511 BE511:BG511 BJ511:BL511 I512:K512 Q512:S512 Y512:AA512 AG512:AI512 AO512:AQ512 AW512:AY512 BE512:BG512 BJ512:BL512 D513 I513:L513 Q513:T513 Y513:AB513 AG513:AJ513 AO513:AR513 AW513:AZ513 BE513:BG513 BJ513:BL513 I514:K514 Q514:S514 Y514:AA514 AG514:AI514 AO514:AQ514 AW514:AY514 BE514:BG514 BJ514:BL514 I515:K515 Q515:S515 Y515:AA515 AG515:AI515 AO515:AQ515 AW515:AY515 BE515:BG515 BJ515:BL515 I516:K516 Q516:S516 Y516:AA516 AG516:AI516 AO516:AQ516 AW516:AY516 BE516:BG516 BJ516:BL516 I517:K517 Q517:S517 Y517:AA517 AG517:AI517 AO517:AQ517 AW517:AY517 BE517:BG517 BJ517:BL517 I518:K518 Q518:S518 Y518:AA518 AG518:AI518 AO518:AQ518 AW518:AY518 BE518:BG518 BJ518:BL518 I519:K519 Q519:S519 Y519:AA519 AG519:AI519 AO519:AQ519 AW519:AY519 BE519:BG519 BJ519:BL519 I520:K520 Q520:S520 Y520:AA520 AG520:AI520 AO520:AQ520 AW520:AY520 BE520:BG520 BJ520:BL520 I521:K521 Q521:S521 Y521:AA521 AG521:AI521 AO521:AQ521 AW521:AY521 BE521:BG521 BJ521:BL521 I522:K522 Q522:S522 Y522:AA522 AG522:AI522 AO522:AQ522 AW522:AY522 BE522:BG522 BJ522:BL522 I523:K523 Q523:S523 Y523:AA523 AG523:AI523 AO523:AQ523 AW523:AY523 BE523:BG523 BJ523:BL523 D524 I524:L524 Q524:T524 Y524:AB524 AG524:AJ524 AO524:AR524 AW524:AZ524 BE524:BG524 BJ524:BL524 I525:K525 Q525:S525 Y525:AA525 AG525:AI525 AO525:AQ525 AW525:AY525 BE525:BG525 BJ525:BL525 I526:K526 Q526:S526 Y526:AA526 AG526:AI526 AO526:AQ526 AW526:AY526 BE526:BG526 BJ526:BL526 I527:K527 Q527:S527 Y527:AA527 AG527:AI527 AO527:AQ527 AW527:AY527 BE527:BG527 BJ527:BL527 I528:K528 Q528:S528 Y528:AA528 AG528:AI528 AO528:AQ528 AW528:AY528 BE528:BG528 BJ528:BL528 I529:K529 Q529:S529 Y529:AA529 AG529:AI529 AO529:AQ529 AW529:AY529 BE529:BG529 BJ529:BL529 I530:K530 Q530:S530 Y530:AA530 AG530:AI530 AO530:AQ530 AW530:AY530 BE530:BG530 BJ530:BL530 I531:K531 Q531:S531 Y531:AA531 AG531:AI531 AO531:AQ531 AW531:AY531 BE531:BG531 BJ531:BL531 I532:K532 Q532:S532 Y532:AA532 AG532:AI532 AO532:AQ532 AW532:AY532 BE532:BG532 BJ532:BL532 I533:K533 Q533:S533 Y533:AA533 AG533:AI533 AO533:AQ533 AW533:AY533 BE533:BG533 BJ533:BL533 I534:K534 Q534:S534 Y534:AA534 AG534:AI534 AO534:AQ534 AW534:AY534 BE534:BG534 BJ534:BL534 D535 I535:L535 Q535:T535 Y535:AB535 AG535:AJ535 AO535:AR535 AW535:AZ535 BE535:BG535 BJ535:BL535 I536:K536 Q536:S536 Y536:AA536 AG536:AI536 AO536:AQ536 AW536:AY536 BE536:BG536 BJ536:BL536 I537:K537 Q537:S537 Y537:AA537 AG537:AI537 AO537:AQ537 AW537:AY537 BE537:BG537 BJ537:BL537 I538:K538 Q538:S538 Y538:AA538 AG538:AI538 AO538:AQ538 AW538:AY538 BE538:BG538 BJ538:BL538 I539:K539 Q539:S539 Y539:AA539 AG539:AI539 AO539:AQ539 AW539:AY539 BE539:BG539 BJ539:BL539 I540:K540 Q540:S540 Y540:AA540 AG540:AI540 AO540:AQ540 AW540:AY540 BE540:BG540 BJ540:BL540 I541:K541 Q541:S541 Y541:AA541 AG541:AI541 AO541:AQ541 AW541:AY541 BE541:BG541 BJ541:BL541 I542:K542 Q542:S542 Y542:AA542 AG542:AI542 AO542:AQ542 AW542:AY542 BE542:BG542 BJ542:BL542 I543:K543 Q543:S543 Y543:AA543 AG543:AI543 AO543:AQ543 AW543:AY543 BE543:BG543 BJ543:BL543 I544:K544 Q544:S544 Y544:AA544 AG544:AI544 AO544:AQ544 AW544:AY544 BE544:BG544 BJ544:BL544 I545:K545 Q545:S545 Y545:AA545 AG545:AI545 AO545:AQ545 AW545:AY545 BE545:BG545 BJ545:BL545 D546 I546:L546 Q546:T546 Y546:AB546 AG546:AJ546 AO546:AR546 AW546:AZ546 BE546:BG546 BJ546:BL546 I547:K547 Q547:S547 Y547:AA547 AG547:AI547 AO547:AQ547 AW547:AY547 BE547:BG547 BJ547:BL547 I548:K548 Q548:S548 Y548:AA548 AG548:AI548 AO548:AQ548 AW548:AY548 BE548:BG548 BJ548:BL548 I549:K549 Q549:S549 Y549:AA549 AG549:AI549 AO549:AQ549 AW549:AY549 BE549:BG549 BJ549:BL549 I550:K550 Q550:S550 Y550:AA550 AG550:AI550 AO550:AQ550 AW550:AY550 BE550:BG550 BJ550:BL550 I551:K551 Q551:S551 Y551:AA551 AG551:AI551 AO551:AQ551 AW551:AY551 BE551:BG551 BJ551:BL551 I552:K552 Q552:S552 Y552:AA552 AG552:AI552 AO552:AQ552 AW552:AY552 BE552:BG552 BJ552:BL552 I553:K553 Q553:S553 Y553:AA553 AG553:AI553 AO553:AQ553 AW553:AY553 BE553:BG553 BJ553:BL553 I554:K554 Q554:S554 Y554:AA554 AG554:AI554 AO554:AQ554 AW554:AY554 BE554:BG554 BJ554:BL554 I555:K555 Q555:S555 Y555:AA555 AG555:AI555 AO555:AQ555 AW555:AY555 BE555:BG555 BJ555:BL555 I556:K556 Q556:S556 Y556:AA556 AG556:AI556 AO556:AQ556 AW556:AY556 BE556:BG556 BJ556:BL556 D557 I557:L557 Q557:T557 Y557:AB557 AG557:AJ557 AO557:AR557 AW557:AZ557 BE557:BG557 BJ557:BL557 I558:K558 Q558:S558 Y558:AA558 AG558:AI558 AO558:AQ558 AW558:AY558 BE558:BG558 BJ558:BL558 I559:K559 Q559:S559 Y559:AA559 AG559:AI559 AO559:AQ559 AW559:AY559 BE559:BG559 BJ559:BL559 I560:K560 Q560:S560 Y560:AA560 AG560:AI560 AO560:AQ560 AW560:AY560 BE560:BG560 BJ560:BL560 I561:K561 Q561:S561 Y561:AA561 AG561:AI561 AO561:AQ561 AW561:AY561 BE561:BG561 BJ561:BL561 I562:K562 Q562:S562 Y562:AA562 AG562:AI562 AO562:AQ562 AW562:AY562 BE562:BG562 BJ562:BL562 I563:K563 Q563:S563 Y563:AA563 AG563:AI563 AO563:AQ563 AW563:AY563 BE563:BG563 BJ563:BL563 I564:K564 Q564:S564 Y564:AA564 AG564:AI564 AO564:AQ564 AW564:AY564 BE564:BG564 BJ564:BL564 I565:K565 Q565:S565 Y565:AA565 AG565:AI565 AO565:AQ565 AW565:AY565 BE565:BG565 BJ565:BL565 I566:K566 Q566:S566 Y566:AA566 AG566:AI566 AO566:AQ566 AW566:AY566 BE566:BG566 BJ566:BL566 I567:K567 Q567:S567 Y567:AA567 AG567:AI567 AO567:AQ567 AW567:AY567 BE567:BG567 BJ567:BL567 D568 I568:L568 Q568:T568 Y568:AB568 AG568:AJ568 AO568:AR568 AW568:AZ568 BE568:BG568 BJ568:BL568 I569:K569 Q569:S569 Y569:AA569 AG569:AI569 AO569:AQ569 AW569:AY569 BE569:BG569 BJ569:BL569 I570:K570 Q570:S570 Y570:AA570 AG570:AI570 AO570:AQ570 AW570:AY570 BE570:BG570 BJ570:BL570 I571:K571 Q571:S571 Y571:AA571 AG571:AI571 AO571:AQ571 AW571:AY571 BE571:BG571 BJ571:BL571 I572:K572 Q572:S572 Y572:AA572 AG572:AI572 AO572:AQ572 AW572:AY572 BE572:BG572 BJ572:BL572 I573:K573 Q573:S573 Y573:AA573 AG573:AI573 AO573:AQ573 AW573:AY573 BE573:BG573 BJ573:BL573 I574:K574 Q574:S574 Y574:AA574 AG574:AI574 AO574:AQ574 AW574:AY574 BE574:BG574 BJ574:BL574 I575:K575 Q575:S575 Y575:AA575 AG575:AI575 AO575:AQ575 AW575:AY575 BE575:BG575 BJ575:BL575 I576:K576 Q576:S576 Y576:AA576 AG576:AI576 AO576:AQ576 AW576:AY576 BE576:BG576 BJ576:BL576 I577:K577 Q577:S577 Y577:AA577 AG577:AI577 AO577:AQ577 AW577:AY577 BE577:BG577 BJ577:BL577 I578:K578 Q578:S578 Y578:AA578 AG578:AI578 AO578:AQ578 AW578:AY578 BE578:BG578 BJ578:BL578 D579 I579:L579 Q579:T579 Y579:AB579 AG579:AJ579 AO579:AR579 AW579:AZ579 BE579:BG579 BJ579:BL579 I580:K580 Q580:S580 Y580:AA580 AG580:AI580 AO580:AQ580 AW580:AY580 BE580:BG580 BJ580:BL580 I581:K581 Q581:S581 Y581:AA581 AG581:AI581 AO581:AQ581 AW581:AY581 BE581:BG581 BJ581:BL581 I582:K582 Q582:S582 Y582:AA582 AG582:AI582 AO582:AQ582 AW582:AY582 BE582:BG582 BJ582:BL582 I583:K583 Q583:S583 Y583:AA583 AG583:AI583 AO583:AQ583 AW583:AY583 BE583:BG583 BJ583:BL583 I584:K584 Q584:S584 Y584:AA584 AG584:AI584 AO584:AQ584 AW584:AY584 BE584:BG584 BJ584:BL584 I585:K585 Q585:S585 Y585:AA585 AG585:AI585 AO585:AQ585 AW585:AY585 BE585:BG585 BJ585:BL585 I586:K586 Q586:S586 Y586:AA586 AG586:AI586 AO586:AQ586 AW586:AY586 BE586:BG586 BJ586:BL586 I587:K587 Q587:S587 Y587:AA587 AG587:AI587 AO587:AQ587 AW587:AY587 BE587:BG587 BJ587:BL587 I588:K588 Q588:S588 Y588:AA588 AG588:AI588 AO588:AQ588 AW588:AY588 BE588:BG588 BJ588:BL588 I589:K589 Q589:S589 Y589:AA589 AG589:AI589 AO589:AQ589 AW589:AY589 BE589:BG589 BJ589:BL589 D590 I590:L590 Q590:T590 Y590:AB590 AG590:AJ590 AO590:AR590 AW590:AZ590 BE590:BG590 BJ590:BL590 I591:K591 Q591:S591 Y591:AA591 AG591:AI591 AO591:AQ591 AW591:AY591 BE591:BG591 BJ591:BL591 I592:K592 Q592:S592 Y592:AA592 AG592:AI592 AO592:AQ592 AW592:AY592 BE592:BG592 BJ592:BL592 I593:K593 Q593:S593 Y593:AA593 AG593:AI593 AO593:AQ593 AW593:AY593 BE593:BG593 BJ593:BL593 I594:K594 Q594:S594 Y594:AA594 AG594:AI594 AO594:AQ594 AW594:AY594 BE594:BG594 BJ594:BL594 I595:K595 Q595:S595 Y595:AA595 AG595:AI595 AO595:AQ595 AW595:AY595 BE595:BG595 BJ595:BL595 I596:K596 Q596:S596 Y596:AA596 AG596:AI596 AO596:AQ596 AW596:AY596 BE596:BG596 BJ596:BL596 I597:K597 Q597:S597 Y597:AA597 AG597:AI597 AO597:AQ597 AW597:AY597 BE597:BG597 BJ597:BL597 I598:K598 Q598:S598 Y598:AA598 AG598:AI598 AO598:AQ598 AW598:AY598 BE598:BG598 BJ598:BL598 I599:K599 Q599:S599 Y599:AA599 AG599:AI599 AO599:AQ599 AW599:AY599 BE599:BG599 BJ599:BL599 I600:K600 Q600:S600 Y600:AA600 AG600:AI600 AO600:AQ600 AW600:AY600 BE600:BG600 BJ600:BL600 D601 I601:L601 Q601:T601 Y601:AB601 AG601:AJ601 AO601:AR601 AW601:AZ601 BE601:BG601 BJ601:BL601 I602:K602 Q602:S602 Y602:AA602 AG602:AI602 AO602:AQ602 AW602:AY602 BE602:BG602 BJ602:BL602 I603:K603 Q603:S603 Y603:AA603 AG603:AI603 AO603:AQ603 AW603:AY603 BE603:BG603 BJ603:BL603 I604:K604 Q604:S604 Y604:AA604 AG604:AI604 AO604:AQ604 AW604:AY604 BE604:BG604 BJ604:BL604 I605:K605 Q605:S605 Y605:AA605 AG605:AI605 AO605:AQ605 AW605:AY605 BE605:BG605 BJ605:BL605 I606:K606 Q606:S606 Y606:AA606 AG606:AI606 AO606:AQ606 AW606:AY606 BE606:BG606 BJ606:BL606 I607:K607 Q607:S607 Y607:AA607 AG607:AI607 AO607:AQ607 AW607:AY607 BE607:BG607 BJ607:BL607 I608:K608 Q608:S608 Y608:AA608 AG608:AI608 AO608:AQ608 AW608:AY608 BE608:BG608 BJ608:BL608 I609:K609 Q609:S609 Y609:AA609 AG609:AI609 AO609:AQ609 AW609:AY609 BE609:BG609 BJ609:BL609 I610:K610 Q610:S610 Y610:AA610 AG610:AI610 AO610:AQ610 AW610:AY610 BE610:BG610 BJ610:BL610 I611:K611 Q611:S611 Y611:AA611 AG611:AI611 AO611:AQ611 AW611:AY611 BE611:BG611 BJ611:BL611 D612 I612:L612 Q612:T612 Y612:AB612 AG612:AJ612 AO612:AR612 AW612:AZ612 BE612:BG612 BJ612:BL612 I613:K613 Q613:S613 Y613:AA613 AG613:AI613 AO613:AQ613 AW613:AY613 BE613:BG613 BJ613:BL613 I614:K614 Q614:S614 Y614:AA614 AG614:AI614 AO614:AQ614 AW614:AY614 BE614:BG614 BJ614:BL614 I615:K615 Q615:S615 Y615:AA615 AG615:AI615 AO615:AQ615 AW615:AY615 BE615:BG615 BJ615:BL615 I616:K616 Q616:S616 Y616:AA616 AG616:AI616 AO616:AQ616 AW616:AY616 BE616:BG616 BJ616:BL616 I617:K617 Q617:S617 Y617:AA617 AG617:AI617 AO617:AQ617 AW617:AY617 BE617:BG617 BJ617:BL617 I618:K618 Q618:S618 Y618:AA618 AG618:AI618 AO618:AQ618 AW618:AY618 BE618:BG618 BJ618:BL618 I619:K619 Q619:S619 Y619:AA619 AG619:AI619 AO619:AQ619 AW619:AY619 BE619:BG619 BJ619:BL619 I620:K620 Q620:S620 Y620:AA620 AG620:AI620 AO620:AQ620 AW620:AY620 BE620:BG620 BJ620:BL620 I621:K621 Q621:S621 Y621:AA621 AG621:AI621 AO621:AQ621 AW621:AY621 BE621:BG621 BJ621:BL621 I622:K622 Q622:S622 Y622:AA622 AG622:AI622 AO622:AQ622 AW622:AY622 BE622:BG622 BJ622:BL622 D623 I623:L623 Q623:T623 Y623:AB623 AG623:AJ623 AO623:AR623 AW623:AZ623 BE623:BG623 BJ623:BL623 I624:K624 Q624:S624 Y624:AA624 AG624:AI624 AO624:AQ624 AW624:AY624 BE624:BG624 BJ624:BL624 I625:K625 Q625:S625 Y625:AA625 AG625:AI625 AO625:AQ625 AW625:AY625 BE625:BG625 BJ625:BL625 I626:K626 Q626:S626 Y626:AA626 AG626:AI626 AO626:AQ626 AW626:AY626 BE626:BG626 BJ626:BL626 I627:K627 Q627:S627 Y627:AA627 AG627:AI627 AO627:AQ627 AW627:AY627 BE627:BG627 BJ627:BL627 I628:K628 Q628:S628 Y628:AA628 AG628:AI628 AO628:AQ628 AW628:AY628 BE628:BG628 BJ628:BL628 I629:K629 Q629:S629 Y629:AA629 AG629:AI629 AO629:AQ629 AW629:AY629 BE629:BG629 BJ629:BL629 I630:K630 Q630:S630 Y630:AA630 AG630:AI630 AO630:AQ630 AW630:AY630 BE630:BG630 BJ630:BL630 I631:K631 Q631:S631 Y631:AA631 AG631:AI631 AO631:AQ631 AW631:AY631 BE631:BG631 BJ631:BL631 I632:K632 Q632:S632 Y632:AA632 AG632:AI632 AO632:AQ632 AW632:AY632 BE632:BG632 BJ632:BL632 I633:K633 Q633:S633 Y633:AA633 AG633:AI633 AO633:AQ633 AW633:AY633 BE633:BG633 BJ633:BL633 D634 I634:L634 Q634:T634 Y634:AB634 AG634:AJ634 AO634:AR634 AW634:AZ634 BE634:BG634 BJ634:BL634 I635:K635 Q635:S635 Y635:AA635 AG635:AI635 AO635:AQ635 AW635:AY635 BE635:BG635 BJ635:BL635 I636:K636 Q636:S636 Y636:AA636 AG636:AI636 AO636:AQ636 AW636:AY636 BE636:BG636 BJ636:BL636 I637:K637 Q637:S637 Y637:AA637 AG637:AI637 AO637:AQ637 AW637:AY637 BE637:BG637 BJ637:BL637 I638:K638 Q638:S638 Y638:AA638 AG638:AI638 AO638:AQ638 AW638:AY638 BE638:BG638 BJ638:BL638 I639:K639 Q639:S639 Y639:AA639 AG639:AI639 AO639:AQ639 AW639:AY639 BE639:BG639 BJ639:BL639 I640:K640 Q640:S640 Y640:AA640 AG640:AI640 AO640:AQ640 AW640:AY640 BE640:BG640 BJ640:BL640 I641:K641 Q641:S641 Y641:AA641 AG641:AI641 AO641:AQ641 AW641:AY641 BE641:BG641 BJ641:BL641 I642:K642 Q642:S642 Y642:AA642 AG642:AI642 AO642:AQ642 AW642:AY642 BE642:BG642 BJ642:BL642 I643:K643 Q643:S643 Y643:AA643 AG643:AI643 AO643:AQ643 AW643:AY643 BE643:BG643 BJ643:BL643 I644:K644 Q644:S644 Y644:AA644 AG644:AI644 AO644:AQ644 AW644:AY644 BE644:BG644 BJ644:BL644 D645 I645:L645 Q645:T645 Y645:AB645 AG645:AJ645 AO645:AR645 AW645:AZ645 BE645:BG645 BJ645:BL645 I646:K646 Q646:S646 Y646:AA646 AG646:AI646 AO646:AQ646 AW646:AY646 BE646:BG646 BJ646:BL646 I647:K647 Q647:S647 Y647:AA647 AG647:AI647 AO647:AQ647 AW647:AY647 BE647:BG647 BJ647:BL647 I648:K648 Q648:S648 Y648:AA648 AG648:AI648 AO648:AQ648 AW648:AY648 BE648:BG648 BJ648:BL648 I649:K649 Q649:S649 Y649:AA649 AG649:AI649 AO649:AQ649 AW649:AY649 BE649:BG649 BJ649:BL649 I650:K650 Q650:S650 Y650:AA650 AG650:AI650 AO650:AQ650 AW650:AY650 BE650:BG650 BJ650:BL650 I651:K651 Q651:S651 Y651:AA651 AG651:AI651 AO651:AQ651 AW651:AY651 BE651:BG651 BJ651:BL651 I652:K652 Q652:S652 Y652:AA652 AG652:AI652 AO652:AQ652 AW652:AY652 BE652:BG652 BJ652:BL652 I653:K653 Q653:S653 Y653:AA653 AG653:AI653 AO653:AQ653 AW653:AY653 BE653:BG653 BJ653:BL653 I654:K654 Q654:S654 Y654:AA654 AG654:AI654 AO654:AQ654 AW654:AY654 BE654:BG654 BJ654:BL654 I655:K655 Q655:S655 Y655:AA655 AG655:AI655 AO655:AQ655 AW655:AY655 BE655:BG655 BJ655:BL655 D656 I656:L656 Q656:T656 Y656:AB656 AG656:AJ656 AO656:AR656 AW656:AZ656 BE656:BG656 BJ656:BL656 I657:K657 Q657:S657 Y657:AA657 AG657:AI657 AO657:AQ657 AW657:AY657 BE657:BG657 BJ657:BL657 I658:K658 Q658:S658 Y658:AA658 AG658:AI658 AO658:AQ658 AW658:AY658 BE658:BG658 BJ658:BL658 I659:K659 Q659:S659 Y659:AA659 AG659:AI659 AO659:AQ659 AW659:AY659 BE659:BG659 BJ659:BL659 I660:K660 Q660:S660 Y660:AA660 AG660:AI660 AO660:AQ660 AW660:AY660 BE660:BG660 BJ660:BL660 I661:K661 Q661:S661 Y661:AA661 AG661:AI661 AO661:AQ661 AW661:AY661 BE661:BG661 BJ661:BL661 I662:K662 Q662:S662 Y662:AA662 AG662:AI662 AO662:AQ662 AW662:AY662 BE662:BG662 BJ662:BL662 I663:K663 Q663:S663 Y663:AA663 AG663:AI663 AO663:AQ663 AW663:AY663 BE663:BG663 BJ663:BL663 I664:K664 Q664:S664 Y664:AA664 AG664:AI664 AO664:AQ664 AW664:AY664 BE664:BG664 BJ664:BL664 I665:K665 Q665:S665 Y665:AA665 AG665:AI665 AO665:AQ665 AW665:AY665 BE665:BG665 BJ665:BL665 I666:K666 Q666:S666 Y666:AA666 AG666:AI666 AO666:AQ666 AW666:AY666 BE666:BG666 BJ666:BL666 D667 I667:L667 Q667:T667 Y667:AB667 AG667:AJ667 AO667:AR667 AW667:AZ667 BE667:BG667 BJ667:BL667 I668:K668 Q668:S668 Y668:AA668 AG668:AI668 AO668:AQ668 AW668:AY668 BE668:BG668 BJ668:BL668 I669:K669 Q669:S669 Y669:AA669 AG669:AI669 AO669:AQ669 AW669:AY669 BE669:BG669 BJ669:BL669 I670:K670 Q670:S670 Y670:AA670 AG670:AI670 AO670:AQ670 AW670:AY670 BE670:BG670 BJ670:BL670 I671:K671 Q671:S671 Y671:AA671 AG671:AI671 AO671:AQ671 AW671:AY671 BE671:BG671 BJ671:BL671 I672:K672 Q672:S672 Y672:AA672 AG672:AI672 AO672:AQ672 AW672:AY672 BE672:BG672 BJ672:BL672 I673:K673 Q673:S673 Y673:AA673 AG673:AI673 AO673:AQ673 AW673:AY673 BE673:BG673 BJ673:BL673 I674:K674 Q674:S674 Y674:AA674 AG674:AI674 AO674:AQ674 AW674:AY674 BE674:BG674 BJ674:BL674 I675:K675 Q675:S675 Y675:AA675 AG675:AI675 AO675:AQ675 AW675:AY675 BE675:BG675 BJ675:BL675 I676:K676 Q676:S676 Y676:AA676 AG676:AI676 AO676:AQ676 AW676:AY676 BE676:BG676 BJ676:BL676 I677:K677 Q677:S677 Y677:AA677 AG677:AI677 AO677:AQ677 AW677:AY677 BE677:BG677 BJ677:BL677 D678 I678:L678 Q678:T678 Y678:AB678 AG678:AJ678 AO678:AR678 AW678:AZ678 BE678:BG678 BJ678:BL678 I679:K679 Q679:S679 Y679:AA679 AG679:AI679 AO679:AQ679 AW679:AY679 BE679:BG679 BJ679:BL679 I680:K680 Q680:S680 Y680:AA680 AG680:AI680 AO680:AQ680 AW680:AY680 BE680:BG680 BJ680:BL680 I681:K681 Q681:S681 Y681:AA681 AG681:AI681 AO681:AQ681 AW681:AY681 BE681:BG681 BJ681:BL681 I682:K682 Q682:S682 Y682:AA682 AG682:AI682 AO682:AQ682 AW682:AY682 BE682:BG682 BJ682:BL682 I683:K683 Q683:S683 Y683:AA683 AG683:AI683 AO683:AQ683 AW683:AY683 BE683:BG683 BJ683:BL683 I684:K684 Q684:S684 Y684:AA684 AG684:AI684 AO684:AQ684 AW684:AY684 BE684:BG684 BJ684:BL684 I685:K685 Q685:S685 Y685:AA685 AG685:AI685 AO685:AQ685 AW685:AY685 BE685:BG685 BJ685:BL685 I686:K686 Q686:S686 Y686:AA686 AG686:AI686 AO686:AQ686 AW686:AY686 BE686:BG686 BJ686:BL686 I687:K687 Q687:S687 Y687:AA687 AG687:AI687 AO687:AQ687 AW687:AY687 BE687:BG687 BJ687:BL687 I688:K688 Q688:S688 Y688:AA688 AG688:AI688 AO688:AQ688 AW688:AY688 BE688:BG688 BJ688:BL688 D689 I689:L689 Q689:T689 Y689:AB689 AG689:AJ689 AO689:AR689 AW689:AZ689 BE689:BG689 BJ689:BL689 I690:K690 Q690:S690 Y690:AA690 AG690:AI690 AO690:AQ690 AW690:AY690 BE690:BG690 BJ690:BL690 I691:K691 Q691:S691 Y691:AA691 AG691:AI691 AO691:AQ691 AW691:AY691 BE691:BG691 BJ691:BL691 I692:K692 Q692:S692 Y692:AA692 AG692:AI692 AO692:AQ692 AW692:AY692 BE692:BG692 BJ692:BL692 I693:K693 Q693:S693 Y693:AA693 AG693:AI693 AO693:AQ693 AW693:AY693 BE693:BG693 BJ693:BL693 I694:K694 Q694:S694 Y694:AA694 AG694:AI694 AO694:AQ694 AW694:AY694 BE694:BG694 BJ694:BL694 I695:K695 Q695:S695 Y695:AA695 AG695:AI695 AO695:AQ695 AW695:AY695 BE695:BG695 BJ695:BL695 I696:K696 Q696:S696 Y696:AA696 AG696:AI696 AO696:AQ696 AW696:AY696 BE696:BG696 BJ696:BL696 I697:K697 Q697:S697 Y697:AA697 AG697:AI697 AO697:AQ697 AW697:AY697 BE697:BG697 BJ697:BL697 I698:K698 Q698:S698 Y698:AA698 AG698:AI698 AO698:AQ698 AW698:AY698 BE698:BG698 BJ698:BL698 I699:K699 Q699:S699 Y699:AA699 AG699:AI699 AO699:AQ699 AW699:AY699 BE699:BG699 BJ699:BL699 D700 I700:L700 Q700:T700 Y700:AB700 AG700:AJ700 AO700:AR700 AW700:AZ700 BE700:BG700 BJ700:BL700 I701:K701 Q701:S701 Y701:AA701 AG701:AI701 AO701:AQ701 AW701:AY701 BE701:BG701 BJ701:BL701 I702:K702 Q702:S702 Y702:AA702 AG702:AI702 AO702:AQ702 AW702:AY702 BE702:BG702 BJ702:BL702 I703:K703 Q703:S703 Y703:AA703 AG703:AI703 AO703:AQ703 AW703:AY703 BE703:BG703 BJ703:BL703 I704:K704 Q704:S704 Y704:AA704 AG704:AI704 AO704:AQ704 AW704:AY704 BE704:BG704 BJ704:BL704 I705:K705 Q705:S705 Y705:AA705 AG705:AI705 AO705:AQ705 AW705:AY705 BE705:BG705 BJ705:BL705 I706:K706 Q706:S706 Y706:AA706 AG706:AI706 AO706:AQ706 AW706:AY706 BE706:BG706 BJ706:BL706 I707:K707 Q707:S707 Y707:AA707 AG707:AI707 AO707:AQ707 AW707:AY707 BE707:BG707 BJ707:BL707 I708:K708 Q708:S708 Y708:AA708 AG708:AI708 AO708:AQ708 AW708:AY708 BE708:BG708 BJ708:BL708 I709:K709 Q709:S709 Y709:AA709 AG709:AI709 AO709:AQ709 AW709:AY709 BE709:BG709 BJ709:BL709 I710:K710 Q710:S710 Y710:AA710 AG710:AI710 AO710:AQ710 AW710:AY710 BE710:BG710 BJ710:BL710 D711 I711:L711 Q711:T711 Y711:AB711 AG711:AJ711 AO711:AR711 AW711:AZ711 BE711:BG711 BJ711:BL711 I712:K712 Q712:S712 Y712:AA712 AG712:AI712 AO712:AQ712 AW712:AY712 BE712:BG712 BJ712:BL712 I713:K713 Q713:S713 Y713:AA713 AG713:AI713 AO713:AQ713 AW713:AY713 BE713:BG713 BJ713:BL713 I714:K714 Q714:S714 Y714:AA714 AG714:AI714 AO714:AQ714 AW714:AY714 BE714:BG714 BJ714:BL714 I715:K715 Q715:S715 Y715:AA715 AG715:AI715 AO715:AQ715 AW715:AY715 BE715:BG715 BJ715:BL715 I716:K716 Q716:S716 Y716:AA716 AG716:AI716 AO716:AQ716 AW716:AY716 BE716:BG716 BJ716:BL716 I717:K717 Q717:S717 Y717:AA717 AG717:AI717 AO717:AQ717 AW717:AY717 BE717:BG717 BJ717:BL717 I718:K718 Q718:S718 Y718:AA718 AG718:AI718 AO718:AQ718 AW718:AY718 BE718:BG718 BJ718:BL718 I719:K719 Q719:S719 Y719:AA719 AG719:AI719 AO719:AQ719 AW719:AY719 BE719:BG719 BJ719:BL719 I720:K720 Q720:S720 Y720:AA720 AG720:AI720 AO720:AQ720 AW720:AY720 BE720:BG720 BJ720:BL720 I721:K721 Q721:S721 Y721:AA721 AG721:AI721 AO721:AQ721 AW721:AY721 BE721:BG721 BJ721:BL721 D722 I722:L722 Q722:T722 Y722:AB722 AG722:AJ722 AO722:AR722 AW722:AZ722 BE722:BG722 BJ722:BL722 I723:K723 Q723:S723 Y723:AA723 AG723:AI723 AO723:AQ723 AW723:AY723 BE723:BG723 BJ723:BL723 I724:K724 Q724:S724 Y724:AA724 AG724:AI724 AO724:AQ724 AW724:AY724 BE724:BG724 BJ724:BL724 I725:K725 Q725:S725 Y725:AA725 AG725:AI725 AO725:AQ725 AW725:AY725 BE725:BG725 BJ725:BL725 I726:K726 Q726:S726 Y726:AA726 AG726:AI726 AO726:AQ726 AW726:AY726 BE726:BG726 BJ726:BL726 I727:K727 Q727:S727 Y727:AA727 AG727:AI727 AO727:AQ727 AW727:AY727 BE727:BG727 BJ727:BL727 I728:K728 Q728:S728 Y728:AA728 AG728:AI728 AO728:AQ728 AW728:AY728 BE728:BG728 BJ728:BL728 I729:K729 Q729:S729 Y729:AA729 AG729:AI729 AO729:AQ729 AW729:AY729 BE729:BG729 BJ729:BL729 I730:K730 Q730:S730 Y730:AA730 AG730:AI730 AO730:AQ730 AW730:AY730 BE730:BG730 BJ730:BL730 I731:K731 Q731:S731 Y731:AA731 AG731:AI731 AO731:AQ731 AW731:AY731 BE731:BG731 BJ731:BL731 I732:K732 Q732:S732 Y732:AA732 AG732:AI732 AO732:AQ732 AW732:AY732 BE732:BG732 BJ732:BL732 D733 I733:L733 Q733:T733 Y733:AB733 AG733:AJ733 AO733:AR733 AW733:AZ733 BE733:BG733 BJ733:BL733 I734:K734 Q734:S734 Y734:AA734 AG734:AI734 AO734:AQ734 AW734:AY734 BE734:BG734 BJ734:BL734 I735:K735 Q735:S735 Y735:AA735 AG735:AI735 AO735:AQ735 AW735:AY735 BE735:BG735 BJ735:BL735 I736:K736 Q736:S736 Y736:AA736 AG736:AI736 AO736:AQ736 AW736:AY736 BE736:BG736 BJ736:BL736 I737:K737 Q737:S737 Y737:AA737 AG737:AI737 AO737:AQ737 AW737:AY737 BE737:BG737 BJ737:BL737 I738:K738 Q738:S738 Y738:AA738 AG738:AI738 AO738:AQ738 AW738:AY738 BE738:BG738 BJ738:BL738 I739:K739 Q739:S739 Y739:AA739 AG739:AI739 AO739:AQ739 AW739:AY739 BE739:BG739 BJ739:BL739 I740:K740 Q740:S740 Y740:AA740 AG740:AI740 AO740:AQ740 AW740:AY740 BE740:BG740 BJ740:BL740 I741:K741 Q741:S741 Y741:AA741 AG741:AI741 AO741:AQ741 AW741:AY741 BE741:BG741 BJ741:BL741 I742:K742 Q742:S742 Y742:AA742 AG742:AI742 AO742:AQ742 AW742:AY742 BE742:BG742 BJ742:BL742 I743:K743 Q743:S743 Y743:AA743 AG743:AI743 AO743:AQ743 AW743:AY743 BE743:BG743 BJ743:BL743 D744 I744:L744 Q744:T744 Y744:AB744 AG744:AJ744 AO744:AR744 AW744:AZ744 BE744:BG744 BJ744:BL744 I745:K745 Q745:S745 Y745:AA745 AG745:AI745 AO745:AQ745 AW745:AY745 BE745:BG745 BJ745:BL745 I746:K746 Q746:S746 Y746:AA746 AG746:AI746 AO746:AQ746 AW746:AY746 BE746:BG746 BJ746:BL746 I747:K747 Q747:S747 Y747:AA747 AG747:AI747 AO747:AQ747 AW747:AY747 BE747:BG747 BJ747:BL747 I748:K748 Q748:S748 Y748:AA748 AG748:AI748 AO748:AQ748 AW748:AY748 BE748:BG748 BJ748:BL748 I749:K749 Q749:S749 Y749:AA749 AG749:AI749 AO749:AQ749 AW749:AY749 BE749:BG749 BJ749:BL749 I750:K750 Q750:S750 Y750:AA750 AG750:AI750 AO750:AQ750 AW750:AY750 BE750:BG750 BJ750:BL750 I751:K751 Q751:S751 Y751:AA751 AG751:AI751 AO751:AQ751 AW751:AY751 BE751:BG751 BJ751:BL751 I752:K752 Q752:S752 Y752:AA752 AG752:AI752 AO752:AQ752 AW752:AY752 BE752:BG752 BJ752:BL752 I753:K753 Q753:S753 Y753:AA753 AG753:AI753 AO753:AQ753 AW753:AY753 BE753:BG753 BJ753:BL753 I754:K754 Q754:S754 Y754:AA754 AG754:AI754 AO754:AQ754 AW754:AY754 BE754:BG754 BJ754:BL754 D755 I755:L755 Q755:T755 Y755:AB755 AG755:AJ755 AO755:AR755 AW755:AZ755 BE755:BG755 BJ755:BL755 I756:K756 Q756:S756 Y756:AA756 AG756:AI756 AO756:AQ756 AW756:AY756 BE756:BG756 BJ756:BL756 I757:K757 Q757:S757 Y757:AA757 AG757:AI757 AO757:AQ757 AW757:AY757 BE757:BG757 BJ757:BL757 I758:K758 Q758:S758 Y758:AA758 AG758:AI758 AO758:AQ758 AW758:AY758 BE758:BG758 BJ758:BL758 I759:K759 Q759:S759 Y759:AA759 AG759:AI759 AO759:AQ759 AW759:AY759 BE759:BG759 BJ759:BL759 I760:K760 Q760:S760 Y760:AA760 AG760:AI760 AO760:AQ760 AW760:AY760 BE760:BG760 BJ760:BL760 I761:K761 Q761:S761 Y761:AA761 AG761:AI761 AO761:AQ761 AW761:AY761 BE761:BG761 BJ761:BL761 I762:K762 Q762:S762 Y762:AA762 AG762:AI762 AO762:AQ762 AW762:AY762 BE762:BG762 BJ762:BL762 I763:K763 Q763:S763 Y763:AA763 AG763:AI763 AO763:AQ763 AW763:AY763 BE763:BG763 BJ763:BL763 I764:K764 Q764:S764 Y764:AA764 AG764:AI764 AO764:AQ764 AW764:AY764 BE764:BG764 BJ764:BL764 I765:K765 Q765:S765 Y765:AA765 AG765:AI765 AO765:AQ765 AW765:AY765 BE765:BG765 BJ765:BL765 D766 I766:L766 Q766:T766 Y766:AB766 AG766:AJ766 AO766:AR766 AW766:AZ766 BE766:BG766 BJ766:BL766 I767:K767 Q767:S767 Y767:AA767 AG767:AI767 AO767:AQ767 AW767:AY767 BE767:BG767 BJ767:BL767 I768:K768 Q768:S768 Y768:AA768 AG768:AI768 AO768:AQ768 AW768:AY768 BE768:BG768 BJ768:BL768 I769:K769 Q769:S769 Y769:AA769 AG769:AI769 AO769:AQ769 AW769:AY769 BE769:BG769 BJ769:BL769 I770:K770 Q770:S770 Y770:AA770 AG770:AI770 AO770:AQ770 AW770:AY770 BE770:BG770 BJ770:BL770 I771:K771 Q771:S771 Y771:AA771 AG771:AI771 AO771:AQ771 AW771:AY771 BE771:BG771 BJ771:BL771 I772:K772 Q772:S772 Y772:AA772 AG772:AI772 AO772:AQ772 AW772:AY772 BE772:BG772 BJ772:BL772 I773:K773 Q773:S773 Y773:AA773 AG773:AI773 AO773:AQ773 AW773:AY773 BE773:BG773 BJ773:BL773 I774:K774 Q774:S774 Y774:AA774 AG774:AI774 AO774:AQ774 AW774:AY774 BE774:BG774 BJ774:BL774 I775:K775 Q775:S775 Y775:AA775 AG775:AI775 AO775:AQ775 AW775:AY775 BE775:BG775 BJ775:BL775 I776:K776 Q776:S776 Y776:AA776 AG776:AI776 AO776:AQ776 AW776:AY776 BE776:BG776 BJ776:BL776 D777 I777:L777 Q777:T777 Y777:AB777 AG777:AJ777 AO777:AR777 AW777:AZ777 BE777:BG777 BJ777:BL777 I778:K778 Q778:S778 Y778:AA778 AG778:AI778 AO778:AQ778 AW778:AY778 BE778:BG778 BJ778:BL778 I779:K779 Q779:S779 Y779:AA779 AG779:AI779 AO779:AQ779 AW779:AY779 BE779:BG779 BJ779:BL779 I780:K780 Q780:S780 Y780:AA780 AG780:AI780 AO780:AQ780 AW780:AY780 BE780:BG780 BJ780:BL780 I781:K781 Q781:S781 Y781:AA781 AG781:AI781 AO781:AQ781 AW781:AY781 BE781:BG781 BJ781:BL781 I782:K782 Q782:S782 Y782:AA782 AG782:AI782 AO782:AQ782 AW782:AY782 BE782:BG782 BJ782:BL782 I783:K783 Q783:S783 Y783:AA783 AG783:AI783 AO783:AQ783 AW783:AY783 BE783:BG783 BJ783:BL783 I784:K784 Q784:S784 Y784:AA784 AG784:AI784 AO784:AQ784 AW784:AY784 BE784:BG784 BJ784:BL784 I785:K785 Q785:S785 Y785:AA785 AG785:AI785 AO785:AQ785 AW785:AY785 BE785:BG785 BJ785:BL785 I786:K786 Q786:S786 Y786:AA786 AG786:AI786 AO786:AQ786 AW786:AY786 BE786:BG786 BJ786:BL786 I787:K787 Q787:S787 Y787:AA787 AG787:AI787 AO787:AQ787 AW787:AY787 BE787:BG787 BJ787:BL787 D788 I788:L788 Q788:T788 Y788:AB788 AG788:AJ788 AO788:AR788 AW788:AZ788 BE788:BG788 BJ788:BL788 I789:K789 Q789:S789 Y789:AA789 AG789:AI789 AO789:AQ789 AW789:AY789 BE789:BG789 BJ789:BL789 I790:K790 Q790:S790 Y790:AA790 AG790:AI790 AO790:AQ790 AW790:AY790 BE790:BG790 BJ790:BL790 I791:K791 Q791:S791 Y791:AA791 AG791:AI791 AO791:AQ791 AW791:AY791 BE791:BG791 BJ791:BL791 I792:K792 Q792:S792 Y792:AA792 AG792:AI792 AO792:AQ792 AW792:AY792 BE792:BG792 BJ792:BL792 I793:K793 Q793:S793 Y793:AA793 AG793:AI793 AO793:AQ793 AW793:AY793 BE793:BG793 BJ793:BL793 I794:K794 Q794:S794 Y794:AA794 AG794:AI794 AO794:AQ794 AW794:AY794 BE794:BG794 BJ794:BL794 I795:K795 Q795:S795 Y795:AA795 AG795:AI795 AO795:AQ795 AW795:AY795 BE795:BG795 BJ795:BL795 I796:K796 Q796:S796 Y796:AA796 AG796:AI796 AO796:AQ796 AW796:AY796 BE796:BG796 BJ796:BL796 I797:K797 Q797:S797 Y797:AA797 AG797:AI797 AO797:AQ797 AW797:AY797 BE797:BG797 BJ797:BL797 I798:K798 Q798:S798 Y798:AA798 AG798:AI798 AO798:AQ798 AW798:AY798 BE798:BG798 BJ798:BL798 D799 I799:L799 Q799:T799 Y799:AB799 AG799:AJ799 AO799:AR799 AW799:AZ799 BE799:BG799 BJ799:BL799 I800:K800 Q800:S800 Y800:AA800 AG800:AI800 AO800:AQ800 AW800:AY800 BE800:BG800 BJ800:BL800 I801:K801 Q801:S801 Y801:AA801 AG801:AI801 AO801:AQ801 AW801:AY801 BE801:BG801 BJ801:BL801 I802:K802 Q802:S802 Y802:AA802 AG802:AI802 AO802:AQ802 AW802:AY802 BE802:BG802 BJ802:BL802 I803:K803 Q803:S803 Y803:AA803 AG803:AI803 AO803:AQ803 AW803:AY803 BE803:BG803 BJ803:BL803 I804:K804 Q804:S804 Y804:AA804 AG804:AI804 AO804:AQ804 AW804:AY804 BE804:BG804 BJ804:BL804 I805:K805 Q805:S805 Y805:AA805 AG805:AI805 AO805:AQ805 AW805:AY805 BE805:BG805 BJ805:BL805 I806:K806 Q806:S806 Y806:AA806 AG806:AI806 AO806:AQ806 AW806:AY806 BE806:BG806 BJ806:BL806 I807:K807 Q807:S807 Y807:AA807 AG807:AI807 AO807:AQ807 AW807:AY807 BE807:BG807 BJ807:BL807 I808:K808 Q808:S808 Y808:AA808 AG808:AI808 AO808:AQ808 AW808:AY808 BE808:BG808 BJ808:BL808 I809:K809 Q809:S809 Y809:AA809 AG809:AI809 AO809:AQ809 AW809:AY809 BE809:BG809 BJ809:BL809 D810 I810:L810 Q810:T810 Y810:AB810 AG810:AJ810 AO810:AR810 AW810:AZ810 BE810:BG810 BJ810:BL810 I811:K811 Q811:S811 Y811:AA811 AG811:AI811 AO811:AQ811 AW811:AY811 BE811:BG811 BJ811:BL811 I812:K812 Q812:S812 Y812:AA812 AG812:AI812 AO812:AQ812 AW812:AY812 BE812:BG812 BJ812:BL812 I813:K813 Q813:S813 Y813:AA813 AG813:AI813 AO813:AQ813 AW813:AY813 BE813:BG813 BJ813:BL813 I814:K814 Q814:S814 Y814:AA814 AG814:AI814 AO814:AQ814 AW814:AY814 BE814:BG814 BJ814:BL814 I815:K815 Q815:S815 Y815:AA815 AG815:AI815 AO815:AQ815 AW815:AY815 BE815:BG815 BJ815:BL815 I816:K816 Q816:S816 Y816:AA816 AG816:AI816 AO816:AQ816 AW816:AY816 BE816:BG816 BJ816:BL816 I817:K817 Q817:S817 Y817:AA817 AG817:AI817 AO817:AQ817 AW817:AY817 BE817:BG817 BJ817:BL817 I818:K818 Q818:S818 Y818:AA818 AG818:AI818 AO818:AQ818 AW818:AY818 BE818:BG818 BJ818:BL818 I819:K819 Q819:S819 Y819:AA819 AG819:AI819 AO819:AQ819 AW819:AY819 BE819:BG819 BJ819:BL819 I820:K820 Q820:S820 Y820:AA820 AG820:AI820 AO820:AQ820 AW820:AY820 BE820:BG820 BJ820:BL820 D821 I821:L821 Q821:T821 Y821:AB821 AG821:AJ821 AO821:AR821 AW821:AZ821 BE821:BG821 BJ821:BL821 I822:K822 Q822:S822 Y822:AA822 AG822:AI822 AO822:AQ822 AW822:AY822 BE822:BG822 BJ822:BL822 I823:K823 Q823:S823 Y823:AA823 AG823:AI823 AO823:AQ823 AW823:AY823 BE823:BG823 BJ823:BL823 I824:K824 Q824:S824 Y824:AA824 AG824:AI824 AO824:AQ824 AW824:AY824 BE824:BG824 BJ824:BL824 I825:K825 Q825:S825 Y825:AA825 AG825:AI825 AO825:AQ825 AW825:AY825 BE825:BG825 BJ825:BL825 I826:K826 Q826:S826 Y826:AA826 AG826:AI826 AO826:AQ826 AW826:AY826 BE826:BG826 BJ826:BL826 I827:K827 Q827:S827 Y827:AA827 AG827:AI827 AO827:AQ827 AW827:AY827 BE827:BG827 BJ827:BL827 I828:K828 Q828:S828 Y828:AA828 AG828:AI828 AO828:AQ828 AW828:AY828 BE828:BG828 BJ828:BL828 I829:K829 Q829:S829 Y829:AA829 AG829:AI829 AO829:AQ829 AW829:AY829 BE829:BG829 BJ829:BL829 I830:K830 Q830:S830 Y830:AA830 AG830:AI830 AO830:AQ830 AW830:AY830 BE830:BG830 BJ830:BL830 I831:K831 Q831:S831 Y831:AA831 AG831:AI831 AO831:AQ831 AW831:AY831 BE831:BG831 BJ831:BL831" emptyCellReferenc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BAB7-F12A-47BC-B1A7-502CA13A2DCF}">
  <sheetPr codeName="Sheet59"/>
  <dimension ref="B1:M79"/>
  <sheetViews>
    <sheetView showGridLines="0" zoomScaleNormal="100" zoomScaleSheetLayoutView="100" workbookViewId="0"/>
  </sheetViews>
  <sheetFormatPr defaultColWidth="9" defaultRowHeight="13.5"/>
  <cols>
    <col min="1" max="1" width="4.625" style="3" customWidth="1"/>
    <col min="2" max="2" width="11.25" style="3" customWidth="1"/>
    <col min="3" max="6" width="10.625" style="3" customWidth="1"/>
    <col min="7" max="8" width="12.625" style="3" customWidth="1"/>
    <col min="9" max="11" width="9" style="3"/>
    <col min="12" max="14" width="12.625" style="3" customWidth="1"/>
    <col min="15" max="16384" width="9" style="3"/>
  </cols>
  <sheetData>
    <row r="1" spans="2:13" ht="16.5" customHeight="1">
      <c r="B1" s="2" t="s">
        <v>306</v>
      </c>
      <c r="C1" s="2"/>
      <c r="D1" s="2"/>
      <c r="E1" s="2"/>
      <c r="F1" s="2"/>
      <c r="G1" s="2"/>
      <c r="H1" s="2"/>
    </row>
    <row r="2" spans="2:13" ht="16.5" customHeight="1">
      <c r="B2" s="2" t="s">
        <v>307</v>
      </c>
      <c r="C2" s="2"/>
      <c r="D2" s="2"/>
      <c r="E2" s="2"/>
      <c r="F2" s="2"/>
      <c r="G2" s="2"/>
      <c r="H2" s="2"/>
      <c r="L2" s="14" t="s">
        <v>283</v>
      </c>
      <c r="M2" s="14"/>
    </row>
    <row r="3" spans="2:13" ht="52.5" customHeight="1">
      <c r="B3" s="236" t="s">
        <v>304</v>
      </c>
      <c r="C3" s="235" t="s">
        <v>280</v>
      </c>
      <c r="D3" s="235" t="s">
        <v>281</v>
      </c>
      <c r="E3" s="235" t="s">
        <v>282</v>
      </c>
      <c r="F3" s="239" t="s">
        <v>305</v>
      </c>
      <c r="G3" s="167" t="s">
        <v>338</v>
      </c>
      <c r="H3" s="280" t="s">
        <v>339</v>
      </c>
      <c r="L3" s="186" t="s">
        <v>325</v>
      </c>
      <c r="M3" s="186" t="s">
        <v>287</v>
      </c>
    </row>
    <row r="4" spans="2:13" ht="13.5" customHeight="1">
      <c r="B4" s="550" t="s">
        <v>86</v>
      </c>
      <c r="C4" s="552">
        <f>VLOOKUP(B4,年齢階層別_歯科医療費!$B$6:$F$13,5,FALSE)</f>
        <v>1050</v>
      </c>
      <c r="D4" s="552">
        <f>M4-C4</f>
        <v>739</v>
      </c>
      <c r="E4" s="554">
        <f>IFERROR(C4/M4,"-")</f>
        <v>0.58692006707657907</v>
      </c>
      <c r="F4" s="310" t="s">
        <v>284</v>
      </c>
      <c r="G4" s="382">
        <v>71</v>
      </c>
      <c r="H4" s="240">
        <f>IFERROR(G4/G7,"-")</f>
        <v>8.170310701956271E-2</v>
      </c>
      <c r="L4" s="238" t="s">
        <v>86</v>
      </c>
      <c r="M4" s="397">
        <v>1789</v>
      </c>
    </row>
    <row r="5" spans="2:13" ht="13.5" customHeight="1">
      <c r="B5" s="551"/>
      <c r="C5" s="553"/>
      <c r="D5" s="553"/>
      <c r="E5" s="555"/>
      <c r="F5" s="311" t="s">
        <v>285</v>
      </c>
      <c r="G5" s="385">
        <v>158</v>
      </c>
      <c r="H5" s="271">
        <f>IFERROR(G5/G7,"-")</f>
        <v>0.18181818181818182</v>
      </c>
      <c r="L5" s="238" t="s">
        <v>87</v>
      </c>
      <c r="M5" s="397">
        <v>5790</v>
      </c>
    </row>
    <row r="6" spans="2:13" ht="13.5" customHeight="1">
      <c r="B6" s="551"/>
      <c r="C6" s="553"/>
      <c r="D6" s="553"/>
      <c r="E6" s="555"/>
      <c r="F6" s="311" t="s">
        <v>286</v>
      </c>
      <c r="G6" s="385">
        <v>640</v>
      </c>
      <c r="H6" s="271">
        <f>IFERROR(G6/G7,"-")</f>
        <v>0.73647871116225549</v>
      </c>
      <c r="L6" s="238" t="s">
        <v>88</v>
      </c>
      <c r="M6" s="397">
        <v>513130</v>
      </c>
    </row>
    <row r="7" spans="2:13" ht="13.5" customHeight="1">
      <c r="B7" s="557"/>
      <c r="C7" s="559"/>
      <c r="D7" s="559"/>
      <c r="E7" s="561"/>
      <c r="F7" s="312" t="s">
        <v>134</v>
      </c>
      <c r="G7" s="384">
        <f>SUM(G4:G6)</f>
        <v>869</v>
      </c>
      <c r="H7" s="261">
        <f>IFERROR(G7/G7,"-")</f>
        <v>1</v>
      </c>
      <c r="L7" s="238" t="s">
        <v>89</v>
      </c>
      <c r="M7" s="397">
        <v>434254</v>
      </c>
    </row>
    <row r="8" spans="2:13" ht="13.5" customHeight="1">
      <c r="B8" s="550" t="s">
        <v>128</v>
      </c>
      <c r="C8" s="552">
        <f>VLOOKUP(B8,年齢階層別_歯科医療費!$B$6:$F$13,5,FALSE)</f>
        <v>3362</v>
      </c>
      <c r="D8" s="552">
        <f>M5-C8</f>
        <v>2428</v>
      </c>
      <c r="E8" s="554">
        <f>IFERROR(C8/M5,"-")</f>
        <v>0.58065630397236612</v>
      </c>
      <c r="F8" s="310" t="s">
        <v>284</v>
      </c>
      <c r="G8" s="382">
        <v>328</v>
      </c>
      <c r="H8" s="240">
        <f>IFERROR(G8/G11,"-")</f>
        <v>0.12139156180606958</v>
      </c>
      <c r="L8" s="238" t="s">
        <v>90</v>
      </c>
      <c r="M8" s="397">
        <v>276841</v>
      </c>
    </row>
    <row r="9" spans="2:13" ht="13.5" customHeight="1">
      <c r="B9" s="551"/>
      <c r="C9" s="553"/>
      <c r="D9" s="553"/>
      <c r="E9" s="555"/>
      <c r="F9" s="311" t="s">
        <v>285</v>
      </c>
      <c r="G9" s="385">
        <v>611</v>
      </c>
      <c r="H9" s="271">
        <f>IFERROR(G9/G11,"-")</f>
        <v>0.22612879348630643</v>
      </c>
      <c r="L9" s="238" t="s">
        <v>91</v>
      </c>
      <c r="M9" s="397">
        <v>138903</v>
      </c>
    </row>
    <row r="10" spans="2:13" ht="13.5" customHeight="1">
      <c r="B10" s="551"/>
      <c r="C10" s="553"/>
      <c r="D10" s="553"/>
      <c r="E10" s="555"/>
      <c r="F10" s="311" t="s">
        <v>286</v>
      </c>
      <c r="G10" s="385">
        <v>1763</v>
      </c>
      <c r="H10" s="271">
        <f>IFERROR(G10/G11,"-")</f>
        <v>0.65247964470762398</v>
      </c>
      <c r="L10" s="238" t="s">
        <v>92</v>
      </c>
      <c r="M10" s="397">
        <v>56806</v>
      </c>
    </row>
    <row r="11" spans="2:13" ht="13.5" customHeight="1">
      <c r="B11" s="557"/>
      <c r="C11" s="559"/>
      <c r="D11" s="559"/>
      <c r="E11" s="561"/>
      <c r="F11" s="312" t="s">
        <v>134</v>
      </c>
      <c r="G11" s="384">
        <f>SUM(G8:G10)</f>
        <v>2702</v>
      </c>
      <c r="H11" s="261">
        <f>IFERROR(G11/G11,"-")</f>
        <v>1</v>
      </c>
      <c r="L11" s="186" t="s">
        <v>200</v>
      </c>
      <c r="M11" s="262">
        <f>SUM(M4:M10)</f>
        <v>1427513</v>
      </c>
    </row>
    <row r="12" spans="2:13" ht="13.5" customHeight="1">
      <c r="B12" s="550" t="s">
        <v>129</v>
      </c>
      <c r="C12" s="552">
        <f>VLOOKUP(B12,年齢階層別_歯科医療費!$B$6:$F$13,5,FALSE)</f>
        <v>309285</v>
      </c>
      <c r="D12" s="552">
        <f>M6-C12</f>
        <v>203845</v>
      </c>
      <c r="E12" s="554">
        <f>IFERROR(C12/M6,"-")</f>
        <v>0.60274199520589322</v>
      </c>
      <c r="F12" s="310" t="s">
        <v>284</v>
      </c>
      <c r="G12" s="382">
        <v>28143</v>
      </c>
      <c r="H12" s="240">
        <f>IFERROR(G12/G15,"-")</f>
        <v>0.10796285000748064</v>
      </c>
      <c r="L12" s="272"/>
      <c r="M12" s="273"/>
    </row>
    <row r="13" spans="2:13" ht="13.5" customHeight="1">
      <c r="B13" s="551"/>
      <c r="C13" s="553"/>
      <c r="D13" s="553"/>
      <c r="E13" s="555"/>
      <c r="F13" s="311" t="s">
        <v>285</v>
      </c>
      <c r="G13" s="385">
        <v>62028</v>
      </c>
      <c r="H13" s="271">
        <f>IFERROR(G13/G15,"-")</f>
        <v>0.23795329780989977</v>
      </c>
      <c r="L13" s="272"/>
      <c r="M13" s="273"/>
    </row>
    <row r="14" spans="2:13" ht="13.5" customHeight="1">
      <c r="B14" s="551"/>
      <c r="C14" s="553"/>
      <c r="D14" s="553"/>
      <c r="E14" s="555"/>
      <c r="F14" s="311" t="s">
        <v>286</v>
      </c>
      <c r="G14" s="385">
        <v>170502</v>
      </c>
      <c r="H14" s="271">
        <f>IFERROR(G14/G15,"-")</f>
        <v>0.65408385218261955</v>
      </c>
      <c r="L14" s="272"/>
      <c r="M14" s="273"/>
    </row>
    <row r="15" spans="2:13" ht="13.5" customHeight="1">
      <c r="B15" s="557"/>
      <c r="C15" s="559"/>
      <c r="D15" s="559"/>
      <c r="E15" s="561"/>
      <c r="F15" s="312" t="s">
        <v>134</v>
      </c>
      <c r="G15" s="384">
        <f>SUM(G12:G14)</f>
        <v>260673</v>
      </c>
      <c r="H15" s="261">
        <f>IFERROR(G15/G15,"-")</f>
        <v>1</v>
      </c>
      <c r="L15" s="164"/>
      <c r="M15" s="273"/>
    </row>
    <row r="16" spans="2:13" ht="13.5" customHeight="1">
      <c r="B16" s="550" t="s">
        <v>130</v>
      </c>
      <c r="C16" s="552">
        <f>VLOOKUP(B16,年齢階層別_歯科医療費!$B$6:$F$13,5,FALSE)</f>
        <v>267640</v>
      </c>
      <c r="D16" s="552">
        <f>M7-C16</f>
        <v>166614</v>
      </c>
      <c r="E16" s="554">
        <f>IFERROR(C16/M7,"-")</f>
        <v>0.61632132346506885</v>
      </c>
      <c r="F16" s="310" t="s">
        <v>284</v>
      </c>
      <c r="G16" s="382">
        <v>33657</v>
      </c>
      <c r="H16" s="240">
        <f>IFERROR(G16/G19,"-")</f>
        <v>0.15151528793171751</v>
      </c>
      <c r="L16" s="272"/>
      <c r="M16" s="273"/>
    </row>
    <row r="17" spans="2:13" ht="13.5" customHeight="1">
      <c r="B17" s="551"/>
      <c r="C17" s="553"/>
      <c r="D17" s="553"/>
      <c r="E17" s="555"/>
      <c r="F17" s="311" t="s">
        <v>285</v>
      </c>
      <c r="G17" s="385">
        <v>61415</v>
      </c>
      <c r="H17" s="271">
        <f>IFERROR(G17/G19,"-")</f>
        <v>0.27647477221161809</v>
      </c>
      <c r="L17" s="272"/>
      <c r="M17" s="273"/>
    </row>
    <row r="18" spans="2:13" ht="13.5" customHeight="1">
      <c r="B18" s="551"/>
      <c r="C18" s="553"/>
      <c r="D18" s="553"/>
      <c r="E18" s="555"/>
      <c r="F18" s="311" t="s">
        <v>286</v>
      </c>
      <c r="G18" s="385">
        <v>127064</v>
      </c>
      <c r="H18" s="271">
        <f>IFERROR(G18/G19,"-")</f>
        <v>0.57200993985666437</v>
      </c>
      <c r="L18" s="272"/>
      <c r="M18" s="273"/>
    </row>
    <row r="19" spans="2:13" ht="13.5" customHeight="1">
      <c r="B19" s="557"/>
      <c r="C19" s="559"/>
      <c r="D19" s="559"/>
      <c r="E19" s="561"/>
      <c r="F19" s="312" t="s">
        <v>134</v>
      </c>
      <c r="G19" s="384">
        <f>SUM(G16:G18)</f>
        <v>222136</v>
      </c>
      <c r="H19" s="261">
        <f>IFERROR(G19/G19,"-")</f>
        <v>1</v>
      </c>
      <c r="L19" s="164"/>
      <c r="M19" s="273"/>
    </row>
    <row r="20" spans="2:13" ht="13.5" customHeight="1">
      <c r="B20" s="550" t="s">
        <v>131</v>
      </c>
      <c r="C20" s="552">
        <f>VLOOKUP(B20,年齢階層別_歯科医療費!$B$6:$F$13,5,FALSE)</f>
        <v>155230</v>
      </c>
      <c r="D20" s="552">
        <f>M8-C20</f>
        <v>121611</v>
      </c>
      <c r="E20" s="554">
        <f>IFERROR(C20/M8,"-")</f>
        <v>0.5607189686498748</v>
      </c>
      <c r="F20" s="310" t="s">
        <v>284</v>
      </c>
      <c r="G20" s="382">
        <v>25951</v>
      </c>
      <c r="H20" s="240">
        <f>IFERROR(G20/G23,"-")</f>
        <v>0.21651273579789587</v>
      </c>
      <c r="L20" s="272"/>
      <c r="M20" s="273"/>
    </row>
    <row r="21" spans="2:13" ht="13.5" customHeight="1">
      <c r="B21" s="551"/>
      <c r="C21" s="553"/>
      <c r="D21" s="553"/>
      <c r="E21" s="555"/>
      <c r="F21" s="311" t="s">
        <v>285</v>
      </c>
      <c r="G21" s="385">
        <v>36482</v>
      </c>
      <c r="H21" s="271">
        <f>IFERROR(G21/G23,"-")</f>
        <v>0.30437430647677688</v>
      </c>
      <c r="L21" s="272"/>
      <c r="M21" s="273"/>
    </row>
    <row r="22" spans="2:13" ht="13.5" customHeight="1">
      <c r="B22" s="551"/>
      <c r="C22" s="553"/>
      <c r="D22" s="553"/>
      <c r="E22" s="555"/>
      <c r="F22" s="311" t="s">
        <v>286</v>
      </c>
      <c r="G22" s="385">
        <v>57426</v>
      </c>
      <c r="H22" s="271">
        <f>IFERROR(G22/G23,"-")</f>
        <v>0.47911295772532725</v>
      </c>
      <c r="L22" s="272"/>
      <c r="M22" s="273"/>
    </row>
    <row r="23" spans="2:13" ht="13.5" customHeight="1">
      <c r="B23" s="557"/>
      <c r="C23" s="559"/>
      <c r="D23" s="559"/>
      <c r="E23" s="561"/>
      <c r="F23" s="312" t="s">
        <v>134</v>
      </c>
      <c r="G23" s="384">
        <f>SUM(G20:G22)</f>
        <v>119859</v>
      </c>
      <c r="H23" s="261">
        <f>IFERROR(G23/G23,"-")</f>
        <v>1</v>
      </c>
      <c r="L23" s="164"/>
      <c r="M23" s="273"/>
    </row>
    <row r="24" spans="2:13" ht="13.5" customHeight="1">
      <c r="B24" s="550" t="s">
        <v>132</v>
      </c>
      <c r="C24" s="552">
        <f>VLOOKUP(B24,年齢階層別_歯科医療費!$B$6:$F$13,5,FALSE)</f>
        <v>69313</v>
      </c>
      <c r="D24" s="552">
        <f>M9-C24</f>
        <v>69590</v>
      </c>
      <c r="E24" s="554">
        <f>IFERROR(C24/M9,"-")</f>
        <v>0.4990029013052274</v>
      </c>
      <c r="F24" s="310" t="s">
        <v>284</v>
      </c>
      <c r="G24" s="382">
        <v>14134</v>
      </c>
      <c r="H24" s="240">
        <f>IFERROR(G24/G27,"-")</f>
        <v>0.29740762562073897</v>
      </c>
      <c r="L24" s="272"/>
      <c r="M24" s="273"/>
    </row>
    <row r="25" spans="2:13" ht="13.5" customHeight="1">
      <c r="B25" s="551"/>
      <c r="C25" s="553"/>
      <c r="D25" s="553"/>
      <c r="E25" s="555"/>
      <c r="F25" s="311" t="s">
        <v>285</v>
      </c>
      <c r="G25" s="385">
        <v>15613</v>
      </c>
      <c r="H25" s="271">
        <f>IFERROR(G25/G27,"-")</f>
        <v>0.32852874337177007</v>
      </c>
      <c r="L25" s="272"/>
      <c r="M25" s="273"/>
    </row>
    <row r="26" spans="2:13" ht="13.5" customHeight="1">
      <c r="B26" s="551"/>
      <c r="C26" s="553"/>
      <c r="D26" s="553"/>
      <c r="E26" s="555"/>
      <c r="F26" s="311" t="s">
        <v>286</v>
      </c>
      <c r="G26" s="385">
        <v>17777</v>
      </c>
      <c r="H26" s="271">
        <f>IFERROR(G26/G27,"-")</f>
        <v>0.37406363100749096</v>
      </c>
      <c r="L26" s="272"/>
      <c r="M26" s="273"/>
    </row>
    <row r="27" spans="2:13" ht="13.5" customHeight="1">
      <c r="B27" s="557"/>
      <c r="C27" s="559"/>
      <c r="D27" s="559"/>
      <c r="E27" s="561"/>
      <c r="F27" s="312" t="s">
        <v>134</v>
      </c>
      <c r="G27" s="384">
        <f>SUM(G24:G26)</f>
        <v>47524</v>
      </c>
      <c r="H27" s="261">
        <f>IFERROR(G27/G27,"-")</f>
        <v>1</v>
      </c>
      <c r="L27" s="164"/>
      <c r="M27" s="273"/>
    </row>
    <row r="28" spans="2:13" ht="13.5" customHeight="1">
      <c r="B28" s="550" t="s">
        <v>133</v>
      </c>
      <c r="C28" s="552">
        <f>VLOOKUP(B28,年齢階層別_歯科医療費!$B$6:$F$13,5,FALSE)</f>
        <v>23452</v>
      </c>
      <c r="D28" s="552">
        <f>M10-C28</f>
        <v>33354</v>
      </c>
      <c r="E28" s="554">
        <f>IFERROR(C28/M10,"-")</f>
        <v>0.41284371369221562</v>
      </c>
      <c r="F28" s="310" t="s">
        <v>284</v>
      </c>
      <c r="G28" s="382">
        <v>5360</v>
      </c>
      <c r="H28" s="240">
        <f>IFERROR(G28/G31,"-")</f>
        <v>0.40763556163966841</v>
      </c>
      <c r="L28" s="272"/>
      <c r="M28" s="273"/>
    </row>
    <row r="29" spans="2:13" ht="13.5" customHeight="1">
      <c r="B29" s="551"/>
      <c r="C29" s="553"/>
      <c r="D29" s="553"/>
      <c r="E29" s="555"/>
      <c r="F29" s="311" t="s">
        <v>285</v>
      </c>
      <c r="G29" s="385">
        <v>4257</v>
      </c>
      <c r="H29" s="271">
        <f>IFERROR(G29/G31,"-")</f>
        <v>0.32375085557837097</v>
      </c>
      <c r="L29" s="272"/>
      <c r="M29" s="273"/>
    </row>
    <row r="30" spans="2:13" ht="13.5" customHeight="1">
      <c r="B30" s="551"/>
      <c r="C30" s="553"/>
      <c r="D30" s="553"/>
      <c r="E30" s="555"/>
      <c r="F30" s="311" t="s">
        <v>286</v>
      </c>
      <c r="G30" s="385">
        <v>3532</v>
      </c>
      <c r="H30" s="271">
        <f>IFERROR(G30/G31,"-")</f>
        <v>0.26861358278196062</v>
      </c>
      <c r="L30" s="272"/>
      <c r="M30" s="273"/>
    </row>
    <row r="31" spans="2:13" ht="13.5" customHeight="1" thickBot="1">
      <c r="B31" s="551"/>
      <c r="C31" s="553"/>
      <c r="D31" s="553"/>
      <c r="E31" s="555"/>
      <c r="F31" s="312" t="s">
        <v>134</v>
      </c>
      <c r="G31" s="374">
        <f>SUM(G28:G30)</f>
        <v>13149</v>
      </c>
      <c r="H31" s="240">
        <f>IFERROR(G31/G31,"-")</f>
        <v>1</v>
      </c>
      <c r="L31" s="164"/>
      <c r="M31" s="273"/>
    </row>
    <row r="32" spans="2:13" ht="13.5" customHeight="1" thickTop="1">
      <c r="B32" s="556" t="s">
        <v>200</v>
      </c>
      <c r="C32" s="558">
        <f>VLOOKUP(B32,年齢階層別_歯科医療費!$B$6:$F$13,5,FALSE)</f>
        <v>829332</v>
      </c>
      <c r="D32" s="558">
        <f>M11-C32</f>
        <v>598181</v>
      </c>
      <c r="E32" s="560">
        <f>IFERROR(C32/M11,"-")</f>
        <v>0.58096283536472171</v>
      </c>
      <c r="F32" s="313" t="s">
        <v>284</v>
      </c>
      <c r="G32" s="119">
        <f>SUM(G4,G8,G12,G16,G20,G24,G28)</f>
        <v>107644</v>
      </c>
      <c r="H32" s="276">
        <f>IFERROR(G32/G35,"-")</f>
        <v>0.16140660237032772</v>
      </c>
      <c r="L32" s="272"/>
      <c r="M32" s="273"/>
    </row>
    <row r="33" spans="2:13" ht="13.5" customHeight="1">
      <c r="B33" s="551"/>
      <c r="C33" s="553"/>
      <c r="D33" s="553"/>
      <c r="E33" s="555"/>
      <c r="F33" s="311" t="s">
        <v>285</v>
      </c>
      <c r="G33" s="116">
        <f>SUM(G5,G9,G13,G17,G21,G25,G29)</f>
        <v>180564</v>
      </c>
      <c r="H33" s="271">
        <f>IFERROR(G33/G35,"-")</f>
        <v>0.27074636533755581</v>
      </c>
      <c r="L33" s="272"/>
      <c r="M33" s="273"/>
    </row>
    <row r="34" spans="2:13" ht="13.5" customHeight="1">
      <c r="B34" s="551"/>
      <c r="C34" s="553"/>
      <c r="D34" s="553"/>
      <c r="E34" s="555"/>
      <c r="F34" s="311" t="s">
        <v>286</v>
      </c>
      <c r="G34" s="116">
        <f>SUM(G6,G10,G14,G18,G22,G26,G30)</f>
        <v>378704</v>
      </c>
      <c r="H34" s="271">
        <f>IFERROR(G34/G35,"-")</f>
        <v>0.56784703229211653</v>
      </c>
      <c r="L34" s="272"/>
      <c r="M34" s="273"/>
    </row>
    <row r="35" spans="2:13" ht="13.5" customHeight="1">
      <c r="B35" s="557"/>
      <c r="C35" s="559"/>
      <c r="D35" s="559"/>
      <c r="E35" s="561"/>
      <c r="F35" s="314" t="s">
        <v>134</v>
      </c>
      <c r="G35" s="108">
        <f>SUM(G32:G34)</f>
        <v>666912</v>
      </c>
      <c r="H35" s="261">
        <f>IFERROR(G35/G35,"-")</f>
        <v>1</v>
      </c>
      <c r="L35" s="164"/>
      <c r="M35" s="273"/>
    </row>
    <row r="36" spans="2:13" ht="13.5" customHeight="1">
      <c r="B36" s="21" t="s">
        <v>388</v>
      </c>
      <c r="G36" s="277"/>
      <c r="H36" s="277"/>
      <c r="L36" s="272"/>
      <c r="M36" s="273"/>
    </row>
    <row r="37" spans="2:13" ht="13.5" customHeight="1">
      <c r="B37" s="21" t="s">
        <v>93</v>
      </c>
    </row>
    <row r="38" spans="2:13" ht="13.5" customHeight="1">
      <c r="B38" s="21" t="s">
        <v>385</v>
      </c>
    </row>
    <row r="39" spans="2:13" ht="13.5" customHeight="1">
      <c r="B39" s="30" t="s">
        <v>288</v>
      </c>
    </row>
    <row r="40" spans="2:13" ht="13.5" customHeight="1">
      <c r="B40" s="30" t="s">
        <v>317</v>
      </c>
    </row>
    <row r="41" spans="2:13" ht="13.5" customHeight="1">
      <c r="B41" s="30" t="s">
        <v>289</v>
      </c>
    </row>
    <row r="42" spans="2:13" ht="13.5" customHeight="1">
      <c r="B42" s="30"/>
    </row>
    <row r="43" spans="2:13" ht="13.5" customHeight="1">
      <c r="B43" s="2"/>
    </row>
    <row r="44" spans="2:13" ht="13.5" customHeight="1">
      <c r="B44" s="2" t="s">
        <v>308</v>
      </c>
    </row>
    <row r="45" spans="2:13" ht="16.5" customHeight="1">
      <c r="B45" s="2" t="s">
        <v>307</v>
      </c>
    </row>
    <row r="46" spans="2:13" ht="16.5" customHeight="1">
      <c r="L46" s="14" t="s">
        <v>189</v>
      </c>
    </row>
    <row r="47" spans="2:13">
      <c r="L47" s="274" t="s">
        <v>86</v>
      </c>
    </row>
    <row r="48" spans="2:13">
      <c r="L48" s="274" t="s">
        <v>87</v>
      </c>
    </row>
    <row r="49" spans="12:12">
      <c r="L49" s="274" t="s">
        <v>88</v>
      </c>
    </row>
    <row r="50" spans="12:12">
      <c r="L50" s="274" t="s">
        <v>89</v>
      </c>
    </row>
    <row r="51" spans="12:12">
      <c r="L51" s="274" t="s">
        <v>90</v>
      </c>
    </row>
    <row r="52" spans="12:12">
      <c r="L52" s="274" t="s">
        <v>91</v>
      </c>
    </row>
    <row r="53" spans="12:12">
      <c r="L53" s="274" t="s">
        <v>92</v>
      </c>
    </row>
    <row r="54" spans="12:12">
      <c r="L54" s="275" t="s">
        <v>200</v>
      </c>
    </row>
    <row r="76" spans="2:2">
      <c r="B76" s="21" t="s">
        <v>388</v>
      </c>
    </row>
    <row r="77" spans="2:2" ht="13.5" customHeight="1">
      <c r="B77" s="21" t="s">
        <v>93</v>
      </c>
    </row>
    <row r="78" spans="2:2" ht="13.5" customHeight="1">
      <c r="B78" s="21" t="s">
        <v>385</v>
      </c>
    </row>
    <row r="79" spans="2:2">
      <c r="B79" s="30" t="s">
        <v>289</v>
      </c>
    </row>
  </sheetData>
  <mergeCells count="32">
    <mergeCell ref="B4:B7"/>
    <mergeCell ref="C4:C7"/>
    <mergeCell ref="D4:D7"/>
    <mergeCell ref="E4:E7"/>
    <mergeCell ref="B16:B19"/>
    <mergeCell ref="C16:C19"/>
    <mergeCell ref="D16:D19"/>
    <mergeCell ref="E16:E19"/>
    <mergeCell ref="B8:B11"/>
    <mergeCell ref="C8:C11"/>
    <mergeCell ref="D8:D11"/>
    <mergeCell ref="E8:E11"/>
    <mergeCell ref="B12:B15"/>
    <mergeCell ref="C12:C15"/>
    <mergeCell ref="D12:D15"/>
    <mergeCell ref="E12:E15"/>
    <mergeCell ref="C20:C23"/>
    <mergeCell ref="D20:D23"/>
    <mergeCell ref="E20:E23"/>
    <mergeCell ref="B24:B27"/>
    <mergeCell ref="C24:C27"/>
    <mergeCell ref="D24:D27"/>
    <mergeCell ref="E24:E27"/>
    <mergeCell ref="B20:B23"/>
    <mergeCell ref="B28:B31"/>
    <mergeCell ref="C28:C31"/>
    <mergeCell ref="D28:D31"/>
    <mergeCell ref="E28:E31"/>
    <mergeCell ref="B32:B35"/>
    <mergeCell ref="C32:C35"/>
    <mergeCell ref="D32:D35"/>
    <mergeCell ref="E32:E3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rowBreaks count="1" manualBreakCount="1">
    <brk id="43" max="9" man="1"/>
  </rowBreaks>
  <colBreaks count="1" manualBreakCount="1">
    <brk id="11" max="119" man="1"/>
  </colBreaks>
  <ignoredErrors>
    <ignoredError sqref="C4:E4 H4:H6 C8:E8 H8:H10 C12:E12 H12:H14 C16:E16 H16:H18 C20:E20 H20:H22 C24:E24 H24:H26 C28:E28 H28:H30 G31:G34 C32" emptyCellReferenc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237B-EA52-4B28-9EA4-C5A30BAC50F7}">
  <sheetPr codeName="Sheet64"/>
  <dimension ref="B1:G59"/>
  <sheetViews>
    <sheetView showGridLines="0" zoomScaleNormal="100" zoomScaleSheetLayoutView="100" workbookViewId="0"/>
  </sheetViews>
  <sheetFormatPr defaultColWidth="9" defaultRowHeight="13.5"/>
  <cols>
    <col min="1" max="1" width="4.5" style="3" customWidth="1"/>
    <col min="2" max="2" width="40.625" style="3" customWidth="1"/>
    <col min="3" max="3" width="10.625" style="3" customWidth="1"/>
    <col min="4" max="6" width="9.625" style="3" customWidth="1"/>
    <col min="7" max="16384" width="9" style="3"/>
  </cols>
  <sheetData>
    <row r="1" spans="2:7" ht="16.5" customHeight="1">
      <c r="B1" s="2" t="s">
        <v>327</v>
      </c>
      <c r="D1" s="2"/>
      <c r="E1" s="2"/>
      <c r="F1" s="2"/>
    </row>
    <row r="2" spans="2:7" ht="16.5" customHeight="1">
      <c r="B2" s="2" t="s">
        <v>309</v>
      </c>
      <c r="D2" s="2"/>
      <c r="E2" s="2"/>
      <c r="F2" s="2"/>
    </row>
    <row r="3" spans="2:7" ht="26.25" customHeight="1">
      <c r="B3" s="563"/>
      <c r="C3" s="423" t="s">
        <v>311</v>
      </c>
      <c r="D3" s="288"/>
      <c r="E3" s="289"/>
      <c r="F3" s="290"/>
    </row>
    <row r="4" spans="2:7" ht="16.5" customHeight="1">
      <c r="B4" s="563"/>
      <c r="C4" s="423"/>
      <c r="D4" s="264" t="s">
        <v>290</v>
      </c>
      <c r="E4" s="278" t="s">
        <v>232</v>
      </c>
      <c r="F4" s="295" t="s">
        <v>328</v>
      </c>
      <c r="G4" s="263"/>
    </row>
    <row r="5" spans="2:7" ht="13.5" customHeight="1">
      <c r="B5" s="562" t="s">
        <v>359</v>
      </c>
      <c r="C5" s="284" t="s">
        <v>284</v>
      </c>
      <c r="D5" s="260">
        <v>105590</v>
      </c>
      <c r="E5" s="382">
        <v>30839</v>
      </c>
      <c r="F5" s="382">
        <v>104579</v>
      </c>
      <c r="G5" s="263"/>
    </row>
    <row r="6" spans="2:7" ht="13.5" customHeight="1">
      <c r="B6" s="490"/>
      <c r="C6" s="270" t="s">
        <v>285</v>
      </c>
      <c r="D6" s="285">
        <v>177392</v>
      </c>
      <c r="E6" s="385">
        <v>43547</v>
      </c>
      <c r="F6" s="385">
        <v>176230</v>
      </c>
      <c r="G6" s="263"/>
    </row>
    <row r="7" spans="2:7" ht="13.5" customHeight="1">
      <c r="B7" s="490"/>
      <c r="C7" s="270" t="s">
        <v>286</v>
      </c>
      <c r="D7" s="285">
        <v>372238</v>
      </c>
      <c r="E7" s="385">
        <v>79024</v>
      </c>
      <c r="F7" s="385">
        <v>370712</v>
      </c>
      <c r="G7" s="263"/>
    </row>
    <row r="8" spans="2:7" ht="13.5" customHeight="1">
      <c r="B8" s="491"/>
      <c r="C8" s="283" t="s">
        <v>310</v>
      </c>
      <c r="D8" s="384">
        <f>SUM(D5:D7)</f>
        <v>655220</v>
      </c>
      <c r="E8" s="384">
        <f>SUM(E5:E7)</f>
        <v>153410</v>
      </c>
      <c r="F8" s="384">
        <f>SUM(F5:F7)</f>
        <v>651521</v>
      </c>
      <c r="G8" s="263"/>
    </row>
    <row r="9" spans="2:7" ht="13.5" customHeight="1">
      <c r="B9" s="562" t="s">
        <v>360</v>
      </c>
      <c r="C9" s="287" t="s">
        <v>284</v>
      </c>
      <c r="D9" s="260">
        <f>SUM(E9:F9)</f>
        <v>115817139370</v>
      </c>
      <c r="E9" s="382">
        <v>63682883290</v>
      </c>
      <c r="F9" s="382">
        <v>52134256080</v>
      </c>
      <c r="G9" s="263"/>
    </row>
    <row r="10" spans="2:7" ht="13.5" customHeight="1">
      <c r="B10" s="490"/>
      <c r="C10" s="270" t="s">
        <v>285</v>
      </c>
      <c r="D10" s="285">
        <f t="shared" ref="D10:D11" si="0">SUM(E10:F10)</f>
        <v>166021108480</v>
      </c>
      <c r="E10" s="385">
        <v>82535350000</v>
      </c>
      <c r="F10" s="385">
        <v>83485758480</v>
      </c>
      <c r="G10" s="263"/>
    </row>
    <row r="11" spans="2:7" ht="13.5" customHeight="1">
      <c r="B11" s="490"/>
      <c r="C11" s="270" t="s">
        <v>286</v>
      </c>
      <c r="D11" s="285">
        <f t="shared" si="0"/>
        <v>310712008110</v>
      </c>
      <c r="E11" s="385">
        <v>140928385240</v>
      </c>
      <c r="F11" s="385">
        <v>169783622870</v>
      </c>
      <c r="G11" s="263"/>
    </row>
    <row r="12" spans="2:7" ht="13.5" customHeight="1">
      <c r="B12" s="491"/>
      <c r="C12" s="283" t="s">
        <v>310</v>
      </c>
      <c r="D12" s="108">
        <f>SUM(D9:D11)</f>
        <v>592550255960</v>
      </c>
      <c r="E12" s="108">
        <f>SUM(E9:E11)</f>
        <v>287146618530</v>
      </c>
      <c r="F12" s="108">
        <f>SUM(F9:F11)</f>
        <v>305403637430</v>
      </c>
      <c r="G12" s="263"/>
    </row>
    <row r="13" spans="2:7" ht="13.5" customHeight="1">
      <c r="B13" s="562" t="s">
        <v>361</v>
      </c>
      <c r="C13" s="287" t="s">
        <v>284</v>
      </c>
      <c r="D13" s="260">
        <f>IFERROR(D9/D5,"-")</f>
        <v>1096857.0827729898</v>
      </c>
      <c r="E13" s="107">
        <f t="shared" ref="D13:F15" si="1">IFERROR(E9/E5,"-")</f>
        <v>2065011.2938162717</v>
      </c>
      <c r="F13" s="107">
        <f t="shared" si="1"/>
        <v>498515.53447632887</v>
      </c>
      <c r="G13" s="263"/>
    </row>
    <row r="14" spans="2:7" ht="13.5" customHeight="1">
      <c r="B14" s="490"/>
      <c r="C14" s="270" t="s">
        <v>285</v>
      </c>
      <c r="D14" s="285">
        <f t="shared" si="1"/>
        <v>935899.6374131866</v>
      </c>
      <c r="E14" s="116">
        <f t="shared" si="1"/>
        <v>1895316.5545272923</v>
      </c>
      <c r="F14" s="116">
        <f t="shared" si="1"/>
        <v>473731.81910003972</v>
      </c>
      <c r="G14" s="263"/>
    </row>
    <row r="15" spans="2:7" ht="13.5" customHeight="1">
      <c r="B15" s="490"/>
      <c r="C15" s="270" t="s">
        <v>286</v>
      </c>
      <c r="D15" s="285">
        <f t="shared" si="1"/>
        <v>834713.29662742652</v>
      </c>
      <c r="E15" s="116">
        <f t="shared" si="1"/>
        <v>1783361.8298238509</v>
      </c>
      <c r="F15" s="116">
        <f t="shared" si="1"/>
        <v>457993.32870260469</v>
      </c>
      <c r="G15" s="263"/>
    </row>
    <row r="16" spans="2:7" ht="13.5" customHeight="1">
      <c r="B16" s="491"/>
      <c r="C16" s="286" t="s">
        <v>310</v>
      </c>
      <c r="D16" s="108">
        <f>IFERROR(D12/D8,"-")</f>
        <v>904353.12713287142</v>
      </c>
      <c r="E16" s="108">
        <f>IFERROR(E12/E8,"-")</f>
        <v>1871759.4585098755</v>
      </c>
      <c r="F16" s="108">
        <f>IFERROR(F12/F8,"-")</f>
        <v>468754.86351169035</v>
      </c>
      <c r="G16" s="263"/>
    </row>
    <row r="17" spans="2:2">
      <c r="B17" s="21" t="s">
        <v>384</v>
      </c>
    </row>
    <row r="18" spans="2:2">
      <c r="B18" s="21" t="s">
        <v>93</v>
      </c>
    </row>
    <row r="19" spans="2:2">
      <c r="B19" s="30" t="s">
        <v>336</v>
      </c>
    </row>
    <row r="20" spans="2:2">
      <c r="B20" s="30" t="s">
        <v>366</v>
      </c>
    </row>
    <row r="21" spans="2:2">
      <c r="B21" s="30" t="s">
        <v>289</v>
      </c>
    </row>
    <row r="24" spans="2:2" ht="16.5" customHeight="1">
      <c r="B24" s="2" t="s">
        <v>362</v>
      </c>
    </row>
    <row r="25" spans="2:2" ht="16.5" customHeight="1">
      <c r="B25" s="2" t="s">
        <v>105</v>
      </c>
    </row>
    <row r="57" spans="2:2">
      <c r="B57" s="21" t="s">
        <v>384</v>
      </c>
    </row>
    <row r="58" spans="2:2">
      <c r="B58" s="21" t="s">
        <v>93</v>
      </c>
    </row>
    <row r="59" spans="2:2">
      <c r="B59" s="30" t="s">
        <v>289</v>
      </c>
    </row>
  </sheetData>
  <mergeCells count="5">
    <mergeCell ref="B5:B8"/>
    <mergeCell ref="B9:B12"/>
    <mergeCell ref="B13:B16"/>
    <mergeCell ref="B3:B4"/>
    <mergeCell ref="C3:C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ignoredErrors>
    <ignoredError sqref="D8:F8 D9:D11 E12:F12 D13:F15" emptyCellReferenc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F268-6A5A-49CD-AC75-14EE9A4AB0F3}">
  <sheetPr codeName="Sheet67"/>
  <dimension ref="A1:R58"/>
  <sheetViews>
    <sheetView showGridLines="0" zoomScaleNormal="100" zoomScaleSheetLayoutView="100" workbookViewId="0"/>
  </sheetViews>
  <sheetFormatPr defaultColWidth="9" defaultRowHeight="13.5"/>
  <cols>
    <col min="1" max="1" width="4.625" style="3" customWidth="1"/>
    <col min="2" max="3" width="10.625" style="3" customWidth="1"/>
    <col min="4" max="4" width="11.375" style="3" customWidth="1"/>
    <col min="5" max="9" width="10.625" style="3" customWidth="1"/>
    <col min="10" max="14" width="8.625" style="3" customWidth="1"/>
    <col min="15" max="16384" width="9" style="3"/>
  </cols>
  <sheetData>
    <row r="1" spans="2:18" ht="16.5" customHeight="1">
      <c r="B1" s="2" t="s">
        <v>316</v>
      </c>
      <c r="C1" s="2"/>
      <c r="D1" s="2"/>
      <c r="E1" s="2"/>
      <c r="F1" s="2"/>
      <c r="G1" s="2"/>
      <c r="H1" s="2"/>
      <c r="I1" s="2"/>
      <c r="J1" s="2"/>
      <c r="K1" s="2"/>
      <c r="L1" s="2"/>
      <c r="M1" s="2"/>
      <c r="N1" s="2"/>
    </row>
    <row r="2" spans="2:18" ht="16.5" customHeight="1">
      <c r="B2" s="2" t="s">
        <v>105</v>
      </c>
      <c r="C2" s="2"/>
      <c r="D2" s="2"/>
      <c r="E2" s="2"/>
      <c r="F2" s="2"/>
      <c r="G2" s="2"/>
      <c r="H2" s="2"/>
      <c r="I2" s="2"/>
      <c r="J2" s="2"/>
      <c r="K2" s="2"/>
      <c r="L2" s="2"/>
      <c r="M2" s="2"/>
      <c r="N2" s="2"/>
    </row>
    <row r="3" spans="2:18" ht="52.5" customHeight="1">
      <c r="B3" s="292" t="s">
        <v>305</v>
      </c>
      <c r="C3" s="564" t="s">
        <v>363</v>
      </c>
      <c r="D3" s="565"/>
      <c r="E3" s="302"/>
      <c r="F3" s="302"/>
      <c r="G3" s="302"/>
      <c r="H3" s="302"/>
      <c r="I3" s="302"/>
      <c r="J3" s="302"/>
      <c r="K3" s="302"/>
      <c r="L3" s="302"/>
      <c r="M3" s="302"/>
      <c r="N3" s="302"/>
    </row>
    <row r="4" spans="2:18" ht="13.5" customHeight="1">
      <c r="B4" s="321" t="s">
        <v>284</v>
      </c>
      <c r="C4" s="552">
        <f>年齢階層別_推計残存歯数階層別人数!G32</f>
        <v>107644</v>
      </c>
      <c r="D4" s="552"/>
      <c r="E4" s="302"/>
      <c r="F4" s="302"/>
      <c r="G4" s="302"/>
      <c r="H4" s="302"/>
      <c r="I4" s="302"/>
      <c r="J4" s="302"/>
      <c r="K4" s="302"/>
      <c r="L4" s="302"/>
      <c r="M4" s="302"/>
      <c r="N4" s="302"/>
    </row>
    <row r="5" spans="2:18" ht="13.5" customHeight="1">
      <c r="B5" s="326" t="s">
        <v>285</v>
      </c>
      <c r="C5" s="571">
        <f>年齢階層別_推計残存歯数階層別人数!G33</f>
        <v>180564</v>
      </c>
      <c r="D5" s="571"/>
      <c r="E5" s="302"/>
      <c r="F5" s="302"/>
      <c r="G5" s="302"/>
      <c r="H5" s="302"/>
      <c r="I5" s="302"/>
      <c r="J5" s="302"/>
      <c r="K5" s="302"/>
      <c r="L5" s="302"/>
      <c r="M5" s="302"/>
      <c r="N5" s="302"/>
    </row>
    <row r="6" spans="2:18" ht="13.5" customHeight="1">
      <c r="B6" s="322" t="s">
        <v>286</v>
      </c>
      <c r="C6" s="566">
        <f>年齢階層別_推計残存歯数階層別人数!G34</f>
        <v>378704</v>
      </c>
      <c r="D6" s="566"/>
      <c r="E6" s="302"/>
      <c r="F6" s="302"/>
      <c r="G6" s="302"/>
      <c r="H6" s="302"/>
      <c r="I6" s="302"/>
      <c r="J6" s="302"/>
      <c r="K6" s="302"/>
      <c r="L6" s="302"/>
      <c r="M6" s="302"/>
      <c r="N6" s="302"/>
    </row>
    <row r="7" spans="2:18" ht="13.5" customHeight="1">
      <c r="B7" s="238" t="s">
        <v>313</v>
      </c>
      <c r="C7" s="567">
        <f>年齢階層別_推計残存歯数階層別人数!G35</f>
        <v>666912</v>
      </c>
      <c r="D7" s="567"/>
      <c r="E7" s="303"/>
      <c r="F7" s="303"/>
      <c r="G7" s="303"/>
      <c r="H7" s="303"/>
      <c r="I7" s="303"/>
      <c r="J7" s="302"/>
      <c r="K7" s="302"/>
      <c r="L7" s="302"/>
      <c r="M7" s="302"/>
      <c r="N7" s="302"/>
    </row>
    <row r="8" spans="2:18" ht="26.25" customHeight="1">
      <c r="B8" s="403" t="s">
        <v>318</v>
      </c>
      <c r="C8" s="568" t="s">
        <v>341</v>
      </c>
      <c r="D8" s="569"/>
      <c r="E8" s="569"/>
      <c r="F8" s="569"/>
      <c r="G8" s="569"/>
      <c r="H8" s="569"/>
      <c r="I8" s="570"/>
      <c r="J8" s="304"/>
      <c r="K8" s="32"/>
      <c r="L8" s="32"/>
      <c r="M8" s="32"/>
      <c r="N8" s="32"/>
      <c r="O8" s="32"/>
      <c r="P8" s="32"/>
      <c r="Q8" s="32"/>
    </row>
    <row r="9" spans="2:18" ht="26.25" customHeight="1">
      <c r="B9" s="404"/>
      <c r="C9" s="291"/>
      <c r="D9" s="281" t="s">
        <v>291</v>
      </c>
      <c r="E9" s="282" t="s">
        <v>292</v>
      </c>
      <c r="F9" s="282" t="s">
        <v>293</v>
      </c>
      <c r="G9" s="282" t="s">
        <v>294</v>
      </c>
      <c r="H9" s="282" t="s">
        <v>314</v>
      </c>
      <c r="I9" s="282" t="s">
        <v>315</v>
      </c>
      <c r="J9" s="304"/>
      <c r="K9" s="32"/>
      <c r="L9" s="32"/>
      <c r="M9" s="32"/>
      <c r="N9" s="32"/>
      <c r="O9" s="32"/>
      <c r="P9" s="32"/>
      <c r="Q9" s="32"/>
      <c r="R9" s="38"/>
    </row>
    <row r="10" spans="2:18" ht="13.5" customHeight="1">
      <c r="B10" s="294" t="s">
        <v>284</v>
      </c>
      <c r="C10" s="260">
        <v>96704</v>
      </c>
      <c r="D10" s="382">
        <v>63114</v>
      </c>
      <c r="E10" s="382">
        <v>77230</v>
      </c>
      <c r="F10" s="382">
        <v>29972</v>
      </c>
      <c r="G10" s="382">
        <v>32963</v>
      </c>
      <c r="H10" s="382">
        <v>7865</v>
      </c>
      <c r="I10" s="382">
        <v>40100</v>
      </c>
      <c r="J10" s="304"/>
      <c r="K10" s="32"/>
      <c r="L10" s="32"/>
      <c r="M10" s="32"/>
      <c r="N10" s="32"/>
      <c r="O10" s="32"/>
      <c r="P10" s="32"/>
      <c r="Q10" s="32"/>
      <c r="R10" s="38"/>
    </row>
    <row r="11" spans="2:18" ht="13.5" customHeight="1">
      <c r="B11" s="326" t="s">
        <v>285</v>
      </c>
      <c r="C11" s="285">
        <v>161283</v>
      </c>
      <c r="D11" s="385">
        <v>104045</v>
      </c>
      <c r="E11" s="385">
        <v>127547</v>
      </c>
      <c r="F11" s="385">
        <v>47223</v>
      </c>
      <c r="G11" s="385">
        <v>51656</v>
      </c>
      <c r="H11" s="385">
        <v>13607</v>
      </c>
      <c r="I11" s="385">
        <v>68028</v>
      </c>
      <c r="J11" s="304"/>
      <c r="K11" s="32"/>
      <c r="L11" s="32"/>
      <c r="M11" s="32"/>
      <c r="N11" s="32"/>
      <c r="O11" s="32"/>
      <c r="P11" s="32"/>
      <c r="Q11" s="32"/>
      <c r="R11" s="38"/>
    </row>
    <row r="12" spans="2:18" ht="13.5" customHeight="1">
      <c r="B12" s="322" t="s">
        <v>286</v>
      </c>
      <c r="C12" s="327">
        <v>331695</v>
      </c>
      <c r="D12" s="383">
        <v>207480</v>
      </c>
      <c r="E12" s="383">
        <v>252077</v>
      </c>
      <c r="F12" s="383">
        <v>91099</v>
      </c>
      <c r="G12" s="383">
        <v>100609</v>
      </c>
      <c r="H12" s="383">
        <v>28061</v>
      </c>
      <c r="I12" s="383">
        <v>140075</v>
      </c>
      <c r="J12" s="304"/>
      <c r="K12" s="32"/>
      <c r="L12" s="32"/>
      <c r="M12" s="32"/>
      <c r="N12" s="32"/>
      <c r="O12" s="32"/>
      <c r="P12" s="32"/>
      <c r="Q12" s="32"/>
      <c r="R12" s="38"/>
    </row>
    <row r="13" spans="2:18" ht="13.5" customHeight="1">
      <c r="B13" s="293" t="s">
        <v>134</v>
      </c>
      <c r="C13" s="260">
        <f t="shared" ref="C13:I13" si="0">SUM(C10:C12)</f>
        <v>589682</v>
      </c>
      <c r="D13" s="260">
        <f t="shared" si="0"/>
        <v>374639</v>
      </c>
      <c r="E13" s="260">
        <f t="shared" si="0"/>
        <v>456854</v>
      </c>
      <c r="F13" s="260">
        <f t="shared" si="0"/>
        <v>168294</v>
      </c>
      <c r="G13" s="260">
        <f t="shared" si="0"/>
        <v>185228</v>
      </c>
      <c r="H13" s="260">
        <f t="shared" si="0"/>
        <v>49533</v>
      </c>
      <c r="I13" s="260">
        <f t="shared" si="0"/>
        <v>248203</v>
      </c>
      <c r="J13" s="304"/>
      <c r="K13" s="32"/>
      <c r="L13" s="32"/>
      <c r="M13" s="32"/>
      <c r="N13" s="32"/>
      <c r="O13" s="32"/>
      <c r="P13" s="32"/>
      <c r="Q13" s="32"/>
      <c r="R13" s="38"/>
    </row>
    <row r="14" spans="2:18" ht="26.45" customHeight="1">
      <c r="B14" s="403" t="s">
        <v>318</v>
      </c>
      <c r="C14" s="568" t="s">
        <v>342</v>
      </c>
      <c r="D14" s="569"/>
      <c r="E14" s="569"/>
      <c r="F14" s="569"/>
      <c r="G14" s="569"/>
      <c r="H14" s="569"/>
      <c r="I14" s="570"/>
      <c r="J14" s="304"/>
      <c r="K14" s="32"/>
      <c r="L14" s="32"/>
      <c r="M14" s="32"/>
      <c r="N14" s="32"/>
      <c r="O14" s="32"/>
      <c r="P14" s="32"/>
      <c r="Q14" s="32"/>
      <c r="R14" s="38"/>
    </row>
    <row r="15" spans="2:18" ht="26.45" customHeight="1">
      <c r="B15" s="404"/>
      <c r="C15" s="291"/>
      <c r="D15" s="295" t="s">
        <v>291</v>
      </c>
      <c r="E15" s="296" t="s">
        <v>292</v>
      </c>
      <c r="F15" s="296" t="s">
        <v>293</v>
      </c>
      <c r="G15" s="296" t="s">
        <v>294</v>
      </c>
      <c r="H15" s="296" t="s">
        <v>314</v>
      </c>
      <c r="I15" s="296" t="s">
        <v>315</v>
      </c>
      <c r="J15" s="304"/>
      <c r="K15" s="32"/>
      <c r="L15" s="32"/>
      <c r="M15" s="32"/>
      <c r="N15" s="32"/>
      <c r="O15" s="32"/>
      <c r="P15" s="32"/>
      <c r="Q15" s="32"/>
      <c r="R15" s="38"/>
    </row>
    <row r="16" spans="2:18" ht="13.5" customHeight="1">
      <c r="B16" s="294" t="s">
        <v>284</v>
      </c>
      <c r="C16" s="319">
        <f t="shared" ref="C16:I16" si="1">IFERROR(C10/$C$4,"-")</f>
        <v>0.89836869681542864</v>
      </c>
      <c r="D16" s="259">
        <f t="shared" si="1"/>
        <v>0.58632157853665789</v>
      </c>
      <c r="E16" s="259">
        <f t="shared" si="1"/>
        <v>0.71745754524172267</v>
      </c>
      <c r="F16" s="259">
        <f t="shared" si="1"/>
        <v>0.27843632715246552</v>
      </c>
      <c r="G16" s="259">
        <f t="shared" si="1"/>
        <v>0.30622236260265318</v>
      </c>
      <c r="H16" s="259">
        <f t="shared" si="1"/>
        <v>7.3064917691650258E-2</v>
      </c>
      <c r="I16" s="259">
        <f t="shared" si="1"/>
        <v>0.37252424659061351</v>
      </c>
      <c r="J16" s="304"/>
      <c r="K16" s="32"/>
      <c r="L16" s="32"/>
      <c r="M16" s="32"/>
      <c r="N16" s="32"/>
      <c r="O16" s="32"/>
      <c r="P16" s="32"/>
      <c r="Q16" s="32"/>
      <c r="R16" s="38"/>
    </row>
    <row r="17" spans="1:18" ht="13.5" customHeight="1">
      <c r="B17" s="326" t="s">
        <v>285</v>
      </c>
      <c r="C17" s="271">
        <f>IFERROR(C11/$C$5,"-")</f>
        <v>0.89321791719279586</v>
      </c>
      <c r="D17" s="271">
        <f t="shared" ref="D17:I17" si="2">IFERROR(D11/$C$5,"-")</f>
        <v>0.57622228129638242</v>
      </c>
      <c r="E17" s="271">
        <f t="shared" si="2"/>
        <v>0.70638111694468442</v>
      </c>
      <c r="F17" s="271">
        <f t="shared" si="2"/>
        <v>0.26153053764870071</v>
      </c>
      <c r="G17" s="271">
        <f t="shared" si="2"/>
        <v>0.28608138942424849</v>
      </c>
      <c r="H17" s="271">
        <f t="shared" si="2"/>
        <v>7.5358321703108036E-2</v>
      </c>
      <c r="I17" s="271">
        <f t="shared" si="2"/>
        <v>0.37675284109789325</v>
      </c>
      <c r="J17" s="304"/>
      <c r="K17" s="32"/>
      <c r="L17" s="32"/>
      <c r="M17" s="32"/>
      <c r="N17" s="32"/>
      <c r="O17" s="32"/>
      <c r="P17" s="32"/>
      <c r="Q17" s="32"/>
      <c r="R17" s="38"/>
    </row>
    <row r="18" spans="1:18" ht="13.5" customHeight="1">
      <c r="B18" s="322" t="s">
        <v>286</v>
      </c>
      <c r="C18" s="320">
        <f>IFERROR(C12/$C$6,"-")</f>
        <v>0.87586875237652628</v>
      </c>
      <c r="D18" s="320">
        <f t="shared" ref="D18:I18" si="3">IFERROR(D12/$C$6,"-")</f>
        <v>0.54786852000506991</v>
      </c>
      <c r="E18" s="320">
        <f t="shared" si="3"/>
        <v>0.66563067725717184</v>
      </c>
      <c r="F18" s="320">
        <f t="shared" si="3"/>
        <v>0.24055462841691663</v>
      </c>
      <c r="G18" s="320">
        <f t="shared" si="3"/>
        <v>0.26566658920951458</v>
      </c>
      <c r="H18" s="320">
        <f t="shared" si="3"/>
        <v>7.4097448138915875E-2</v>
      </c>
      <c r="I18" s="320">
        <f t="shared" si="3"/>
        <v>0.36987990620643035</v>
      </c>
      <c r="J18" s="304"/>
      <c r="K18" s="32"/>
      <c r="L18" s="32"/>
      <c r="M18" s="32"/>
      <c r="N18" s="32"/>
      <c r="O18" s="32"/>
      <c r="P18" s="32"/>
      <c r="Q18" s="32"/>
      <c r="R18" s="38"/>
    </row>
    <row r="19" spans="1:18" ht="13.5" customHeight="1">
      <c r="B19" s="293" t="s">
        <v>134</v>
      </c>
      <c r="C19" s="261">
        <f>IFERROR(C13/$C$7,"-")</f>
        <v>0.8841976152775779</v>
      </c>
      <c r="D19" s="261">
        <f t="shared" ref="D19:I19" si="4">IFERROR(D13/$C$7,"-")</f>
        <v>0.56175177534667242</v>
      </c>
      <c r="E19" s="261">
        <f t="shared" si="4"/>
        <v>0.68502890936135508</v>
      </c>
      <c r="F19" s="261">
        <f t="shared" si="4"/>
        <v>0.25234813588599397</v>
      </c>
      <c r="G19" s="261">
        <f t="shared" si="4"/>
        <v>0.27773979175663355</v>
      </c>
      <c r="H19" s="261">
        <f t="shared" si="4"/>
        <v>7.427216784223406E-2</v>
      </c>
      <c r="I19" s="261">
        <f t="shared" si="4"/>
        <v>0.37216754234441723</v>
      </c>
      <c r="J19" s="304"/>
      <c r="K19" s="32"/>
      <c r="L19" s="32"/>
      <c r="M19" s="32"/>
      <c r="N19" s="32"/>
      <c r="O19" s="32"/>
      <c r="P19" s="32"/>
      <c r="Q19" s="32"/>
      <c r="R19" s="38"/>
    </row>
    <row r="20" spans="1:18" ht="13.5" customHeight="1">
      <c r="B20" s="21" t="s">
        <v>384</v>
      </c>
    </row>
    <row r="21" spans="1:18" ht="13.5" customHeight="1">
      <c r="B21" s="21" t="s">
        <v>93</v>
      </c>
    </row>
    <row r="22" spans="1:18" ht="13.5" customHeight="1">
      <c r="B22" s="30" t="s">
        <v>317</v>
      </c>
    </row>
    <row r="23" spans="1:18" ht="13.5" customHeight="1">
      <c r="B23" s="30" t="s">
        <v>336</v>
      </c>
    </row>
    <row r="24" spans="1:18" ht="13.5" customHeight="1">
      <c r="B24" s="30" t="s">
        <v>337</v>
      </c>
    </row>
    <row r="25" spans="1:18" ht="13.5" customHeight="1">
      <c r="B25" s="30" t="s">
        <v>289</v>
      </c>
    </row>
    <row r="26" spans="1:18" ht="13.5" customHeight="1">
      <c r="B26" s="30"/>
    </row>
    <row r="27" spans="1:18" ht="13.5" customHeight="1">
      <c r="B27" s="2"/>
    </row>
    <row r="28" spans="1:18" ht="16.5" customHeight="1">
      <c r="B28" s="2" t="s">
        <v>320</v>
      </c>
    </row>
    <row r="29" spans="1:18" ht="16.5" customHeight="1">
      <c r="B29" s="2" t="s">
        <v>105</v>
      </c>
      <c r="N29" s="14" t="s">
        <v>319</v>
      </c>
    </row>
    <row r="30" spans="1:18" ht="16.5" customHeight="1">
      <c r="A30" s="2"/>
      <c r="B30" s="2"/>
      <c r="N30" s="14" t="s">
        <v>291</v>
      </c>
    </row>
    <row r="31" spans="1:18" ht="16.5" customHeight="1">
      <c r="A31" s="2"/>
      <c r="B31" s="2"/>
      <c r="N31" s="14" t="s">
        <v>292</v>
      </c>
    </row>
    <row r="32" spans="1:18" ht="16.5" customHeight="1">
      <c r="A32" s="2"/>
      <c r="B32" s="2"/>
      <c r="N32" s="14" t="s">
        <v>293</v>
      </c>
    </row>
    <row r="33" spans="1:14" ht="16.5" customHeight="1">
      <c r="A33" s="2"/>
      <c r="B33" s="2"/>
      <c r="N33" s="14" t="s">
        <v>294</v>
      </c>
    </row>
    <row r="34" spans="1:14" ht="16.5" customHeight="1">
      <c r="A34" s="2"/>
      <c r="B34" s="2"/>
      <c r="N34" s="14" t="s">
        <v>314</v>
      </c>
    </row>
    <row r="35" spans="1:14" ht="16.5" customHeight="1">
      <c r="A35" s="2"/>
      <c r="B35" s="2"/>
      <c r="N35" s="14" t="s">
        <v>315</v>
      </c>
    </row>
    <row r="36" spans="1:14" ht="16.5" customHeight="1">
      <c r="A36" s="2"/>
      <c r="B36" s="2"/>
      <c r="N36" s="14"/>
    </row>
    <row r="37" spans="1:14" ht="16.5" customHeight="1">
      <c r="A37" s="2"/>
      <c r="B37" s="2"/>
    </row>
    <row r="38" spans="1:14" ht="16.5" customHeight="1">
      <c r="A38" s="2"/>
      <c r="B38" s="2"/>
    </row>
    <row r="39" spans="1:14" ht="16.5" customHeight="1">
      <c r="A39" s="2"/>
      <c r="B39" s="2"/>
    </row>
    <row r="40" spans="1:14" ht="16.5" customHeight="1">
      <c r="A40" s="2"/>
      <c r="B40" s="2"/>
    </row>
    <row r="41" spans="1:14" ht="16.5" customHeight="1">
      <c r="A41" s="2"/>
      <c r="B41" s="2"/>
    </row>
    <row r="42" spans="1:14" ht="16.5" customHeight="1">
      <c r="A42" s="2"/>
      <c r="B42" s="2"/>
    </row>
    <row r="43" spans="1:14" ht="16.5" customHeight="1">
      <c r="A43" s="2"/>
      <c r="B43" s="2"/>
    </row>
    <row r="44" spans="1:14" ht="16.5" customHeight="1">
      <c r="A44" s="2"/>
      <c r="B44" s="2"/>
    </row>
    <row r="45" spans="1:14" ht="16.5" customHeight="1">
      <c r="A45" s="2"/>
      <c r="B45" s="2"/>
    </row>
    <row r="46" spans="1:14" ht="16.5" customHeight="1">
      <c r="A46" s="2"/>
      <c r="B46" s="2"/>
    </row>
    <row r="47" spans="1:14" ht="16.5" customHeight="1">
      <c r="A47" s="2"/>
      <c r="B47" s="2"/>
    </row>
    <row r="48" spans="1:14" ht="16.5" customHeight="1">
      <c r="A48" s="2"/>
      <c r="B48" s="2"/>
    </row>
    <row r="49" spans="1:2" ht="16.5" customHeight="1">
      <c r="A49" s="2"/>
      <c r="B49" s="2"/>
    </row>
    <row r="50" spans="1:2" ht="16.5" customHeight="1">
      <c r="A50" s="2"/>
      <c r="B50" s="2"/>
    </row>
    <row r="51" spans="1:2" ht="16.5" customHeight="1">
      <c r="A51" s="2"/>
      <c r="B51" s="2"/>
    </row>
    <row r="52" spans="1:2" ht="16.5" customHeight="1">
      <c r="A52" s="2"/>
      <c r="B52" s="2"/>
    </row>
    <row r="53" spans="1:2" ht="16.5" customHeight="1">
      <c r="A53" s="2"/>
      <c r="B53" s="2"/>
    </row>
    <row r="54" spans="1:2" ht="16.5" customHeight="1">
      <c r="A54" s="2"/>
      <c r="B54" s="2"/>
    </row>
    <row r="55" spans="1:2" ht="13.5" customHeight="1">
      <c r="A55" s="2"/>
      <c r="B55" s="21" t="s">
        <v>384</v>
      </c>
    </row>
    <row r="56" spans="1:2" ht="13.5" customHeight="1">
      <c r="A56" s="2"/>
      <c r="B56" s="21" t="s">
        <v>93</v>
      </c>
    </row>
    <row r="57" spans="1:2" ht="13.5" customHeight="1">
      <c r="A57" s="2"/>
      <c r="B57" s="30" t="s">
        <v>289</v>
      </c>
    </row>
    <row r="58" spans="1:2" ht="16.5" customHeight="1">
      <c r="A58" s="2"/>
      <c r="B58" s="2"/>
    </row>
  </sheetData>
  <mergeCells count="9">
    <mergeCell ref="C3:D3"/>
    <mergeCell ref="C6:D6"/>
    <mergeCell ref="C7:D7"/>
    <mergeCell ref="B8:B9"/>
    <mergeCell ref="C14:I14"/>
    <mergeCell ref="B14:B15"/>
    <mergeCell ref="C8:I8"/>
    <mergeCell ref="C4:D4"/>
    <mergeCell ref="C5:D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4" max="105" man="1"/>
  </colBreaks>
  <ignoredErrors>
    <ignoredError sqref="C13:I13 C16:I18" emptyCellReferenc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CB7F-5829-480B-B228-29C9D516B7D7}">
  <sheetPr codeName="Sheet69"/>
  <dimension ref="A1:L50"/>
  <sheetViews>
    <sheetView showGridLines="0" zoomScaleNormal="100" zoomScaleSheetLayoutView="100" workbookViewId="0"/>
  </sheetViews>
  <sheetFormatPr defaultColWidth="9" defaultRowHeight="13.5"/>
  <cols>
    <col min="1" max="1" width="4.625" style="3" customWidth="1"/>
    <col min="2" max="2" width="10.625" style="3" customWidth="1"/>
    <col min="3" max="3" width="12.625" style="3" customWidth="1"/>
    <col min="4" max="5" width="20.625" style="3" customWidth="1"/>
    <col min="6" max="8" width="10.625" style="3" customWidth="1"/>
    <col min="9" max="12" width="8.625" style="3" customWidth="1"/>
    <col min="13" max="16384" width="9" style="3"/>
  </cols>
  <sheetData>
    <row r="1" spans="2:12" ht="16.5" customHeight="1">
      <c r="B1" s="2" t="s">
        <v>321</v>
      </c>
      <c r="C1" s="2"/>
      <c r="D1" s="2"/>
      <c r="E1" s="2"/>
      <c r="F1" s="2"/>
      <c r="G1" s="2"/>
      <c r="H1" s="2"/>
      <c r="I1" s="2"/>
      <c r="J1" s="2"/>
      <c r="K1" s="2"/>
      <c r="L1" s="2"/>
    </row>
    <row r="2" spans="2:12" ht="16.5" customHeight="1">
      <c r="B2" s="2" t="s">
        <v>105</v>
      </c>
      <c r="C2" s="2"/>
      <c r="D2" s="2"/>
      <c r="E2" s="2"/>
      <c r="F2" s="2"/>
      <c r="G2" s="2"/>
      <c r="H2" s="2"/>
      <c r="I2" s="2"/>
      <c r="J2" s="2"/>
      <c r="K2" s="2"/>
      <c r="L2" s="2"/>
    </row>
    <row r="3" spans="2:12" ht="52.5" customHeight="1">
      <c r="B3" s="297" t="s">
        <v>305</v>
      </c>
      <c r="C3" s="300" t="s">
        <v>343</v>
      </c>
      <c r="D3" s="305" t="s">
        <v>344</v>
      </c>
      <c r="E3" s="167" t="s">
        <v>345</v>
      </c>
      <c r="F3" s="302"/>
      <c r="G3" s="302"/>
      <c r="H3" s="302"/>
      <c r="I3" s="302"/>
      <c r="J3" s="302"/>
      <c r="K3" s="302"/>
      <c r="L3" s="302"/>
    </row>
    <row r="4" spans="2:12" ht="13.5" customHeight="1">
      <c r="B4" s="299" t="s">
        <v>284</v>
      </c>
      <c r="C4" s="328">
        <f>年齢階層別_推計残存歯数階層別人数!G32</f>
        <v>107644</v>
      </c>
      <c r="D4" s="382">
        <v>4552</v>
      </c>
      <c r="E4" s="329">
        <f>IFERROR(D4/C4,"-")</f>
        <v>4.2287540410984356E-2</v>
      </c>
      <c r="F4" s="302"/>
      <c r="G4" s="302"/>
      <c r="H4" s="302"/>
      <c r="I4" s="302"/>
      <c r="J4" s="302"/>
      <c r="K4" s="302"/>
      <c r="L4" s="302"/>
    </row>
    <row r="5" spans="2:12" ht="13.5" customHeight="1">
      <c r="B5" s="326" t="s">
        <v>285</v>
      </c>
      <c r="C5" s="333">
        <f>年齢階層別_推計残存歯数階層別人数!G33</f>
        <v>180564</v>
      </c>
      <c r="D5" s="385">
        <v>5052</v>
      </c>
      <c r="E5" s="271">
        <f t="shared" ref="E5:E7" si="0">IFERROR(D5/C5,"-")</f>
        <v>2.7978999136040406E-2</v>
      </c>
      <c r="F5" s="302"/>
      <c r="G5" s="302"/>
      <c r="H5" s="302"/>
      <c r="I5" s="302"/>
      <c r="J5" s="302"/>
      <c r="K5" s="302"/>
      <c r="L5" s="302"/>
    </row>
    <row r="6" spans="2:12" ht="13.5" customHeight="1">
      <c r="B6" s="332" t="s">
        <v>286</v>
      </c>
      <c r="C6" s="330">
        <f>年齢階層別_推計残存歯数階層別人数!G34</f>
        <v>378704</v>
      </c>
      <c r="D6" s="383">
        <v>7034</v>
      </c>
      <c r="E6" s="331">
        <f t="shared" si="0"/>
        <v>1.8573872998436772E-2</v>
      </c>
      <c r="F6" s="302"/>
      <c r="G6" s="302"/>
      <c r="H6" s="302"/>
      <c r="I6" s="302"/>
      <c r="J6" s="302"/>
      <c r="K6" s="302"/>
      <c r="L6" s="302"/>
    </row>
    <row r="7" spans="2:12" ht="13.5" customHeight="1">
      <c r="B7" s="298" t="s">
        <v>134</v>
      </c>
      <c r="C7" s="108">
        <f>年齢階層別_推計残存歯数階層別人数!G35</f>
        <v>666912</v>
      </c>
      <c r="D7" s="108">
        <f>SUM(D4:D6)</f>
        <v>16638</v>
      </c>
      <c r="E7" s="261">
        <f t="shared" si="0"/>
        <v>2.4947819202533469E-2</v>
      </c>
      <c r="F7" s="306"/>
      <c r="G7" s="302"/>
      <c r="H7" s="302"/>
      <c r="I7" s="302"/>
      <c r="J7" s="302"/>
      <c r="K7" s="302"/>
      <c r="L7" s="302"/>
    </row>
    <row r="8" spans="2:12" ht="13.5" customHeight="1">
      <c r="B8" s="21" t="s">
        <v>384</v>
      </c>
    </row>
    <row r="9" spans="2:12" ht="13.5" customHeight="1">
      <c r="B9" s="21" t="s">
        <v>93</v>
      </c>
    </row>
    <row r="10" spans="2:12" ht="13.5" customHeight="1">
      <c r="B10" s="30" t="s">
        <v>317</v>
      </c>
    </row>
    <row r="11" spans="2:12" ht="13.5" customHeight="1">
      <c r="B11" s="30" t="s">
        <v>329</v>
      </c>
    </row>
    <row r="12" spans="2:12" ht="13.5" customHeight="1">
      <c r="B12" s="30" t="s">
        <v>330</v>
      </c>
    </row>
    <row r="13" spans="2:12" ht="13.5" customHeight="1">
      <c r="B13" s="30" t="s">
        <v>289</v>
      </c>
    </row>
    <row r="14" spans="2:12" ht="13.5" customHeight="1">
      <c r="B14" s="30"/>
    </row>
    <row r="15" spans="2:12" ht="13.5" customHeight="1">
      <c r="B15" s="2"/>
    </row>
    <row r="16" spans="2:12" ht="16.5" customHeight="1">
      <c r="B16" s="2" t="s">
        <v>326</v>
      </c>
    </row>
    <row r="17" spans="1:12" ht="16.5" customHeight="1">
      <c r="B17" s="2" t="s">
        <v>105</v>
      </c>
      <c r="L17" s="14" t="s">
        <v>189</v>
      </c>
    </row>
    <row r="18" spans="1:12" ht="13.5" customHeight="1">
      <c r="A18" s="2"/>
      <c r="B18" s="2"/>
      <c r="L18" s="14" t="s">
        <v>322</v>
      </c>
    </row>
    <row r="19" spans="1:12" ht="13.5" customHeight="1">
      <c r="A19" s="2"/>
      <c r="B19" s="2"/>
      <c r="L19" s="14"/>
    </row>
    <row r="20" spans="1:12" ht="13.5" customHeight="1">
      <c r="A20" s="2"/>
      <c r="B20" s="2"/>
      <c r="L20" s="14"/>
    </row>
    <row r="21" spans="1:12" ht="13.5" customHeight="1">
      <c r="A21" s="2"/>
      <c r="B21" s="2"/>
      <c r="L21" s="14"/>
    </row>
    <row r="22" spans="1:12" ht="13.5" customHeight="1">
      <c r="A22" s="2"/>
      <c r="B22" s="2"/>
      <c r="L22" s="14"/>
    </row>
    <row r="23" spans="1:12" ht="13.5" customHeight="1">
      <c r="A23" s="2"/>
      <c r="B23" s="2"/>
      <c r="L23" s="14"/>
    </row>
    <row r="24" spans="1:12" ht="13.5" customHeight="1">
      <c r="A24" s="2"/>
      <c r="B24" s="2"/>
      <c r="L24" s="14"/>
    </row>
    <row r="25" spans="1:12" ht="13.5" customHeight="1">
      <c r="A25" s="2"/>
      <c r="B25" s="2"/>
    </row>
    <row r="26" spans="1:12" ht="13.5" customHeight="1">
      <c r="A26" s="2"/>
      <c r="B26" s="2"/>
    </row>
    <row r="27" spans="1:12" ht="13.5" customHeight="1">
      <c r="A27" s="2"/>
      <c r="B27" s="2"/>
    </row>
    <row r="28" spans="1:12" ht="13.5" customHeight="1">
      <c r="A28" s="2"/>
      <c r="B28" s="2"/>
    </row>
    <row r="29" spans="1:12" ht="13.5" customHeight="1">
      <c r="A29" s="2"/>
      <c r="B29" s="2"/>
    </row>
    <row r="30" spans="1:12" ht="13.5" customHeight="1">
      <c r="A30" s="2"/>
      <c r="B30" s="2"/>
    </row>
    <row r="31" spans="1:12" ht="13.5" customHeight="1">
      <c r="A31" s="2"/>
      <c r="B31" s="2"/>
    </row>
    <row r="32" spans="1:12" ht="13.5" customHeight="1">
      <c r="A32" s="2"/>
      <c r="B32" s="2"/>
    </row>
    <row r="33" spans="1:2" ht="13.5" customHeight="1">
      <c r="A33" s="2"/>
      <c r="B33" s="2"/>
    </row>
    <row r="34" spans="1:2" ht="13.5" customHeight="1">
      <c r="A34" s="2"/>
      <c r="B34" s="2"/>
    </row>
    <row r="35" spans="1:2" ht="13.5" customHeight="1">
      <c r="A35" s="2"/>
      <c r="B35" s="2"/>
    </row>
    <row r="36" spans="1:2" ht="13.5" customHeight="1">
      <c r="A36" s="2"/>
      <c r="B36" s="2"/>
    </row>
    <row r="37" spans="1:2" ht="13.5" customHeight="1">
      <c r="A37" s="2"/>
      <c r="B37" s="2"/>
    </row>
    <row r="38" spans="1:2" ht="13.5" customHeight="1">
      <c r="A38" s="2"/>
      <c r="B38" s="2"/>
    </row>
    <row r="39" spans="1:2" ht="13.5" customHeight="1">
      <c r="A39" s="2"/>
      <c r="B39" s="2"/>
    </row>
    <row r="40" spans="1:2" ht="13.5" customHeight="1">
      <c r="A40" s="2"/>
      <c r="B40" s="2"/>
    </row>
    <row r="41" spans="1:2" ht="13.5" customHeight="1">
      <c r="A41" s="2"/>
      <c r="B41" s="2"/>
    </row>
    <row r="42" spans="1:2" ht="13.5" customHeight="1">
      <c r="A42" s="2"/>
      <c r="B42" s="2"/>
    </row>
    <row r="43" spans="1:2" ht="13.5" customHeight="1">
      <c r="A43" s="2"/>
    </row>
    <row r="44" spans="1:2" ht="13.5" customHeight="1">
      <c r="A44" s="2"/>
    </row>
    <row r="45" spans="1:2" ht="13.5" customHeight="1">
      <c r="A45" s="2"/>
    </row>
    <row r="46" spans="1:2" ht="16.5" customHeight="1">
      <c r="A46" s="2"/>
      <c r="B46" s="2"/>
    </row>
    <row r="48" spans="1:2">
      <c r="B48" s="21" t="s">
        <v>384</v>
      </c>
    </row>
    <row r="49" spans="2:2">
      <c r="B49" s="21" t="s">
        <v>93</v>
      </c>
    </row>
    <row r="50" spans="2:2">
      <c r="B50" s="30" t="s">
        <v>289</v>
      </c>
    </row>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2" max="105" man="1"/>
  </colBreaks>
  <ignoredErrors>
    <ignoredError sqref="E4:E6 D7" emptyCellReferenc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9D9F-A094-4014-BD0B-56183F443B40}">
  <sheetPr codeName="Sheet72"/>
  <dimension ref="A1:T57"/>
  <sheetViews>
    <sheetView showGridLines="0" zoomScaleNormal="100" zoomScaleSheetLayoutView="100" workbookViewId="0"/>
  </sheetViews>
  <sheetFormatPr defaultColWidth="9" defaultRowHeight="13.5"/>
  <cols>
    <col min="1" max="1" width="4.5" style="3" customWidth="1"/>
    <col min="2" max="3" width="10.625" style="3" customWidth="1"/>
    <col min="4" max="4" width="11.375" style="3" customWidth="1"/>
    <col min="5" max="11" width="10.625" style="3" customWidth="1"/>
    <col min="12" max="16" width="8.625" style="3" customWidth="1"/>
    <col min="17" max="16384" width="9" style="3"/>
  </cols>
  <sheetData>
    <row r="1" spans="2:20" ht="16.5" customHeight="1">
      <c r="B1" s="2" t="s">
        <v>346</v>
      </c>
      <c r="C1" s="2"/>
      <c r="D1" s="2"/>
      <c r="E1" s="2"/>
      <c r="F1" s="2"/>
      <c r="G1" s="2"/>
      <c r="H1" s="2"/>
      <c r="I1" s="2"/>
      <c r="J1" s="2"/>
      <c r="K1" s="2"/>
      <c r="L1" s="2"/>
      <c r="M1" s="2"/>
      <c r="N1" s="2"/>
      <c r="O1" s="2"/>
      <c r="P1" s="2"/>
    </row>
    <row r="2" spans="2:20" ht="16.5" customHeight="1">
      <c r="B2" s="2" t="s">
        <v>105</v>
      </c>
      <c r="C2" s="2"/>
      <c r="D2" s="2"/>
      <c r="E2" s="2"/>
      <c r="F2" s="2"/>
      <c r="G2" s="2"/>
      <c r="H2" s="2"/>
      <c r="I2" s="2"/>
      <c r="J2" s="2"/>
      <c r="K2" s="2"/>
      <c r="L2" s="2"/>
      <c r="M2" s="2"/>
      <c r="N2" s="2"/>
      <c r="O2" s="2"/>
      <c r="P2" s="2"/>
    </row>
    <row r="3" spans="2:20" ht="52.5" customHeight="1">
      <c r="B3" s="297" t="s">
        <v>305</v>
      </c>
      <c r="C3" s="564" t="s">
        <v>340</v>
      </c>
      <c r="D3" s="565"/>
      <c r="E3" s="302"/>
      <c r="F3" s="302"/>
      <c r="G3" s="302"/>
      <c r="H3" s="302"/>
      <c r="I3" s="302"/>
      <c r="J3" s="302"/>
      <c r="K3" s="302"/>
      <c r="L3" s="302"/>
      <c r="M3" s="302"/>
      <c r="N3" s="302"/>
      <c r="O3" s="302"/>
      <c r="P3" s="302"/>
    </row>
    <row r="4" spans="2:20" ht="13.5" customHeight="1">
      <c r="B4" s="299" t="s">
        <v>284</v>
      </c>
      <c r="C4" s="552">
        <f>年齢階層別_推計残存歯数階層別人数!G32</f>
        <v>107644</v>
      </c>
      <c r="D4" s="552"/>
      <c r="E4" s="302"/>
      <c r="F4" s="302"/>
      <c r="G4" s="302"/>
      <c r="H4" s="302"/>
      <c r="I4" s="302"/>
      <c r="J4" s="302"/>
      <c r="K4" s="302"/>
      <c r="L4" s="302"/>
      <c r="M4" s="302"/>
      <c r="N4" s="302"/>
      <c r="O4" s="302"/>
      <c r="P4" s="302"/>
    </row>
    <row r="5" spans="2:20" ht="13.5" customHeight="1">
      <c r="B5" s="326" t="s">
        <v>285</v>
      </c>
      <c r="C5" s="571">
        <f>年齢階層別_推計残存歯数階層別人数!G33</f>
        <v>180564</v>
      </c>
      <c r="D5" s="571"/>
      <c r="E5" s="302"/>
      <c r="F5" s="302"/>
      <c r="G5" s="302"/>
      <c r="H5" s="302"/>
      <c r="I5" s="302"/>
      <c r="J5" s="302"/>
      <c r="K5" s="302"/>
      <c r="L5" s="302"/>
      <c r="M5" s="302"/>
      <c r="N5" s="302"/>
      <c r="O5" s="302"/>
      <c r="P5" s="302"/>
    </row>
    <row r="6" spans="2:20" ht="13.5" customHeight="1">
      <c r="B6" s="332" t="s">
        <v>286</v>
      </c>
      <c r="C6" s="566">
        <f>年齢階層別_推計残存歯数階層別人数!G34</f>
        <v>378704</v>
      </c>
      <c r="D6" s="566"/>
      <c r="E6" s="302"/>
      <c r="F6" s="302"/>
      <c r="G6" s="302"/>
      <c r="H6" s="302"/>
      <c r="I6" s="302"/>
      <c r="J6" s="302"/>
      <c r="K6" s="302"/>
      <c r="L6" s="302"/>
      <c r="M6" s="302"/>
      <c r="N6" s="302"/>
      <c r="O6" s="302"/>
      <c r="P6" s="302"/>
    </row>
    <row r="7" spans="2:20" ht="13.5" customHeight="1">
      <c r="B7" s="298" t="s">
        <v>134</v>
      </c>
      <c r="C7" s="567">
        <f>年齢階層別_推計残存歯数階層別人数!G35</f>
        <v>666912</v>
      </c>
      <c r="D7" s="567"/>
      <c r="E7" s="303"/>
      <c r="F7" s="303"/>
      <c r="G7" s="303"/>
      <c r="H7" s="303"/>
      <c r="I7" s="303"/>
      <c r="J7" s="303"/>
      <c r="K7" s="303"/>
      <c r="L7" s="302"/>
      <c r="M7" s="302"/>
      <c r="N7" s="302"/>
      <c r="O7" s="302"/>
      <c r="P7" s="302"/>
    </row>
    <row r="8" spans="2:20" ht="26.25" customHeight="1">
      <c r="B8" s="403" t="s">
        <v>305</v>
      </c>
      <c r="C8" s="568" t="s">
        <v>347</v>
      </c>
      <c r="D8" s="569"/>
      <c r="E8" s="569"/>
      <c r="F8" s="569"/>
      <c r="G8" s="569"/>
      <c r="H8" s="569"/>
      <c r="I8" s="569"/>
      <c r="J8" s="569"/>
      <c r="K8" s="570"/>
      <c r="L8" s="304"/>
      <c r="M8" s="32"/>
      <c r="N8" s="32"/>
      <c r="O8" s="32"/>
      <c r="P8" s="32"/>
      <c r="Q8" s="32"/>
      <c r="R8" s="32"/>
      <c r="S8" s="32"/>
    </row>
    <row r="9" spans="2:20" ht="26.25" customHeight="1">
      <c r="B9" s="404"/>
      <c r="C9" s="291"/>
      <c r="D9" s="295" t="s">
        <v>295</v>
      </c>
      <c r="E9" s="301" t="s">
        <v>323</v>
      </c>
      <c r="F9" s="301" t="s">
        <v>324</v>
      </c>
      <c r="G9" s="301" t="s">
        <v>296</v>
      </c>
      <c r="H9" s="301" t="s">
        <v>297</v>
      </c>
      <c r="I9" s="301" t="s">
        <v>298</v>
      </c>
      <c r="J9" s="301" t="s">
        <v>299</v>
      </c>
      <c r="K9" s="301" t="s">
        <v>300</v>
      </c>
      <c r="L9" s="304"/>
      <c r="M9" s="32"/>
      <c r="N9" s="32"/>
      <c r="O9" s="32"/>
      <c r="P9" s="32"/>
      <c r="Q9" s="32"/>
      <c r="R9" s="32"/>
      <c r="S9" s="32"/>
      <c r="T9" s="38"/>
    </row>
    <row r="10" spans="2:20" ht="13.5" customHeight="1">
      <c r="B10" s="299" t="s">
        <v>284</v>
      </c>
      <c r="C10" s="260">
        <f>SUM(D10:K10)</f>
        <v>107644</v>
      </c>
      <c r="D10" s="382">
        <v>61758</v>
      </c>
      <c r="E10" s="382">
        <v>6591</v>
      </c>
      <c r="F10" s="382">
        <v>5326</v>
      </c>
      <c r="G10" s="382">
        <v>7365</v>
      </c>
      <c r="H10" s="382">
        <v>7293</v>
      </c>
      <c r="I10" s="382">
        <v>6398</v>
      </c>
      <c r="J10" s="382">
        <v>7475</v>
      </c>
      <c r="K10" s="382">
        <v>5438</v>
      </c>
      <c r="L10" s="304"/>
      <c r="M10" s="32"/>
      <c r="N10" s="32"/>
      <c r="O10" s="32"/>
      <c r="P10" s="32"/>
      <c r="Q10" s="32"/>
      <c r="R10" s="32"/>
      <c r="S10" s="32"/>
      <c r="T10" s="38"/>
    </row>
    <row r="11" spans="2:20" ht="13.5" customHeight="1">
      <c r="B11" s="326" t="s">
        <v>285</v>
      </c>
      <c r="C11" s="285">
        <f>SUM(D11:K11)</f>
        <v>180564</v>
      </c>
      <c r="D11" s="385">
        <v>120762</v>
      </c>
      <c r="E11" s="385">
        <v>11582</v>
      </c>
      <c r="F11" s="385">
        <v>8386</v>
      </c>
      <c r="G11" s="385">
        <v>10227</v>
      </c>
      <c r="H11" s="385">
        <v>9123</v>
      </c>
      <c r="I11" s="385">
        <v>7065</v>
      </c>
      <c r="J11" s="385">
        <v>7636</v>
      </c>
      <c r="K11" s="385">
        <v>5783</v>
      </c>
      <c r="L11" s="304"/>
      <c r="M11" s="32"/>
      <c r="N11" s="32"/>
      <c r="O11" s="32"/>
      <c r="P11" s="32"/>
      <c r="Q11" s="32"/>
      <c r="R11" s="32"/>
      <c r="S11" s="32"/>
      <c r="T11" s="38"/>
    </row>
    <row r="12" spans="2:20" ht="13.5" customHeight="1">
      <c r="B12" s="332" t="s">
        <v>286</v>
      </c>
      <c r="C12" s="327">
        <f>SUM(D12:K12)</f>
        <v>378704</v>
      </c>
      <c r="D12" s="383">
        <v>285896</v>
      </c>
      <c r="E12" s="383">
        <v>21041</v>
      </c>
      <c r="F12" s="383">
        <v>14331</v>
      </c>
      <c r="G12" s="383">
        <v>16028</v>
      </c>
      <c r="H12" s="383">
        <v>13468</v>
      </c>
      <c r="I12" s="383">
        <v>9644</v>
      </c>
      <c r="J12" s="383">
        <v>10214</v>
      </c>
      <c r="K12" s="383">
        <v>8082</v>
      </c>
      <c r="L12" s="304"/>
      <c r="M12" s="32"/>
      <c r="N12" s="32"/>
      <c r="O12" s="32"/>
      <c r="P12" s="32"/>
      <c r="Q12" s="32"/>
      <c r="R12" s="32"/>
      <c r="S12" s="32"/>
      <c r="T12" s="38"/>
    </row>
    <row r="13" spans="2:20" ht="13.5" customHeight="1">
      <c r="B13" s="298" t="s">
        <v>134</v>
      </c>
      <c r="C13" s="260">
        <f>SUM(C10:C12)</f>
        <v>666912</v>
      </c>
      <c r="D13" s="260">
        <f t="shared" ref="D13:K13" si="0">SUM(D10:D12)</f>
        <v>468416</v>
      </c>
      <c r="E13" s="260">
        <f t="shared" si="0"/>
        <v>39214</v>
      </c>
      <c r="F13" s="260">
        <f t="shared" si="0"/>
        <v>28043</v>
      </c>
      <c r="G13" s="260">
        <f t="shared" si="0"/>
        <v>33620</v>
      </c>
      <c r="H13" s="260">
        <f t="shared" si="0"/>
        <v>29884</v>
      </c>
      <c r="I13" s="260">
        <f>SUM(I10:I12)</f>
        <v>23107</v>
      </c>
      <c r="J13" s="260">
        <f>SUM(J10:J12)</f>
        <v>25325</v>
      </c>
      <c r="K13" s="260">
        <f t="shared" si="0"/>
        <v>19303</v>
      </c>
      <c r="L13" s="304"/>
      <c r="M13" s="32"/>
      <c r="N13" s="32"/>
      <c r="O13" s="32"/>
      <c r="P13" s="32"/>
      <c r="Q13" s="32"/>
      <c r="R13" s="32"/>
      <c r="S13" s="32"/>
      <c r="T13" s="38"/>
    </row>
    <row r="14" spans="2:20" ht="26.45" customHeight="1">
      <c r="B14" s="403" t="s">
        <v>305</v>
      </c>
      <c r="C14" s="568" t="s">
        <v>348</v>
      </c>
      <c r="D14" s="569"/>
      <c r="E14" s="569"/>
      <c r="F14" s="569"/>
      <c r="G14" s="569"/>
      <c r="H14" s="569"/>
      <c r="I14" s="569"/>
      <c r="J14" s="569"/>
      <c r="K14" s="570"/>
      <c r="L14" s="304"/>
      <c r="M14" s="32"/>
      <c r="N14" s="32"/>
      <c r="O14" s="32"/>
      <c r="P14" s="32"/>
      <c r="Q14" s="32"/>
      <c r="R14" s="32"/>
      <c r="S14" s="32"/>
      <c r="T14" s="38"/>
    </row>
    <row r="15" spans="2:20" ht="26.45" customHeight="1">
      <c r="B15" s="404"/>
      <c r="C15" s="291"/>
      <c r="D15" s="295" t="s">
        <v>295</v>
      </c>
      <c r="E15" s="301" t="s">
        <v>323</v>
      </c>
      <c r="F15" s="301" t="s">
        <v>324</v>
      </c>
      <c r="G15" s="301" t="s">
        <v>296</v>
      </c>
      <c r="H15" s="301" t="s">
        <v>297</v>
      </c>
      <c r="I15" s="301" t="s">
        <v>298</v>
      </c>
      <c r="J15" s="301" t="s">
        <v>299</v>
      </c>
      <c r="K15" s="301" t="s">
        <v>300</v>
      </c>
      <c r="L15" s="304"/>
      <c r="M15" s="32"/>
      <c r="N15" s="32"/>
      <c r="O15" s="32"/>
      <c r="P15" s="32"/>
      <c r="Q15" s="32"/>
      <c r="R15" s="32"/>
      <c r="S15" s="32"/>
      <c r="T15" s="38"/>
    </row>
    <row r="16" spans="2:20" ht="13.5" customHeight="1">
      <c r="B16" s="299" t="s">
        <v>284</v>
      </c>
      <c r="C16" s="329">
        <f>IFERROR(C10/$C$4,"-")</f>
        <v>1</v>
      </c>
      <c r="D16" s="259">
        <f>IFERROR(D10/$C$4,"-")</f>
        <v>0.57372449927538927</v>
      </c>
      <c r="E16" s="259">
        <f t="shared" ref="E16:K16" si="1">IFERROR(E10/$C$4,"-")</f>
        <v>6.1229608710192861E-2</v>
      </c>
      <c r="F16" s="259">
        <f t="shared" si="1"/>
        <v>4.9477908661885471E-2</v>
      </c>
      <c r="G16" s="259">
        <f t="shared" si="1"/>
        <v>6.8419976961093976E-2</v>
      </c>
      <c r="H16" s="259">
        <f>IFERROR(H10/$C$4,"-")</f>
        <v>6.7751105495893874E-2</v>
      </c>
      <c r="I16" s="259">
        <f>IFERROR(I10/$C$4,"-")</f>
        <v>5.9436661588198138E-2</v>
      </c>
      <c r="J16" s="259">
        <f>IFERROR(J10/$C$4,"-")</f>
        <v>6.9441863921816352E-2</v>
      </c>
      <c r="K16" s="259">
        <f t="shared" si="1"/>
        <v>5.0518375385530077E-2</v>
      </c>
      <c r="L16" s="304"/>
      <c r="M16" s="32"/>
      <c r="N16" s="32"/>
      <c r="O16" s="32"/>
      <c r="P16" s="32"/>
      <c r="Q16" s="32"/>
      <c r="R16" s="32"/>
      <c r="S16" s="32"/>
      <c r="T16" s="38"/>
    </row>
    <row r="17" spans="1:20" ht="13.5" customHeight="1">
      <c r="B17" s="326" t="s">
        <v>285</v>
      </c>
      <c r="C17" s="271">
        <f>IFERROR(C11/$C$5,"-")</f>
        <v>1</v>
      </c>
      <c r="D17" s="271">
        <f t="shared" ref="D17:K17" si="2">IFERROR(D11/$C$5,"-")</f>
        <v>0.66880441283976877</v>
      </c>
      <c r="E17" s="271">
        <f t="shared" si="2"/>
        <v>6.4143461598103718E-2</v>
      </c>
      <c r="F17" s="271">
        <f t="shared" si="2"/>
        <v>4.6443366341020358E-2</v>
      </c>
      <c r="G17" s="271">
        <f t="shared" si="2"/>
        <v>5.6639197182162558E-2</v>
      </c>
      <c r="H17" s="271">
        <f t="shared" si="2"/>
        <v>5.0525021598989833E-2</v>
      </c>
      <c r="I17" s="271">
        <f t="shared" ref="I17" si="3">IFERROR(I11/$C$5,"-")</f>
        <v>3.9127400810792849E-2</v>
      </c>
      <c r="J17" s="271">
        <f>IFERROR(J11/$C$5,"-")</f>
        <v>4.2289714450278015E-2</v>
      </c>
      <c r="K17" s="271">
        <f t="shared" si="2"/>
        <v>3.2027425178883941E-2</v>
      </c>
      <c r="L17" s="304"/>
      <c r="M17" s="32"/>
      <c r="N17" s="32"/>
      <c r="O17" s="32"/>
      <c r="P17" s="32"/>
      <c r="Q17" s="32"/>
      <c r="R17" s="32"/>
      <c r="S17" s="32"/>
      <c r="T17" s="38"/>
    </row>
    <row r="18" spans="1:20" ht="13.5" customHeight="1">
      <c r="B18" s="332" t="s">
        <v>286</v>
      </c>
      <c r="C18" s="331">
        <f>IFERROR(C12/$C$6,"-")</f>
        <v>1</v>
      </c>
      <c r="D18" s="331">
        <f t="shared" ref="D18:K18" si="4">IFERROR(D12/$C$6,"-")</f>
        <v>0.75493261227766273</v>
      </c>
      <c r="E18" s="331">
        <f t="shared" si="4"/>
        <v>5.5560543326714271E-2</v>
      </c>
      <c r="F18" s="331">
        <f t="shared" si="4"/>
        <v>3.7842219781148337E-2</v>
      </c>
      <c r="G18" s="331">
        <f t="shared" si="4"/>
        <v>4.2323292069795938E-2</v>
      </c>
      <c r="H18" s="331">
        <f t="shared" si="4"/>
        <v>3.5563395158223834E-2</v>
      </c>
      <c r="I18" s="331">
        <f t="shared" ref="I18" si="5">IFERROR(I12/$C$6,"-")</f>
        <v>2.5465799146563016E-2</v>
      </c>
      <c r="J18" s="331">
        <f>IFERROR(J12/$C$6,"-")</f>
        <v>2.6970932443280238E-2</v>
      </c>
      <c r="K18" s="331">
        <f t="shared" si="4"/>
        <v>2.1341205796611602E-2</v>
      </c>
      <c r="L18" s="304"/>
      <c r="M18" s="32"/>
      <c r="N18" s="32"/>
      <c r="O18" s="32"/>
      <c r="P18" s="32"/>
      <c r="Q18" s="32"/>
      <c r="R18" s="32"/>
      <c r="S18" s="32"/>
      <c r="T18" s="38"/>
    </row>
    <row r="19" spans="1:20" ht="13.5" customHeight="1">
      <c r="B19" s="298" t="s">
        <v>134</v>
      </c>
      <c r="C19" s="261">
        <f>IFERROR(C13/$C$7,"-")</f>
        <v>1</v>
      </c>
      <c r="D19" s="261">
        <f t="shared" ref="D19:K19" si="6">IFERROR(D13/$C$7,"-")</f>
        <v>0.70236552948514952</v>
      </c>
      <c r="E19" s="261">
        <f t="shared" si="6"/>
        <v>5.8799361834844778E-2</v>
      </c>
      <c r="F19" s="261">
        <f t="shared" si="6"/>
        <v>4.2049025958447291E-2</v>
      </c>
      <c r="G19" s="261">
        <f t="shared" si="6"/>
        <v>5.041144858692001E-2</v>
      </c>
      <c r="H19" s="261">
        <f t="shared" si="6"/>
        <v>4.4809510100283098E-2</v>
      </c>
      <c r="I19" s="261">
        <f>IFERROR(I13/$C$7,"-")</f>
        <v>3.4647749628136847E-2</v>
      </c>
      <c r="J19" s="261">
        <f>IFERROR(J13/$C$7,"-")</f>
        <v>3.7973525742526749E-2</v>
      </c>
      <c r="K19" s="261">
        <f t="shared" si="6"/>
        <v>2.8943848663691762E-2</v>
      </c>
      <c r="L19" s="304"/>
      <c r="M19" s="32"/>
      <c r="N19" s="32"/>
      <c r="O19" s="32"/>
      <c r="P19" s="32"/>
      <c r="Q19" s="32"/>
      <c r="R19" s="32"/>
      <c r="S19" s="32"/>
      <c r="T19" s="38"/>
    </row>
    <row r="20" spans="1:20" ht="13.5" customHeight="1">
      <c r="B20" s="21" t="s">
        <v>388</v>
      </c>
    </row>
    <row r="21" spans="1:20">
      <c r="B21" s="378" t="s">
        <v>484</v>
      </c>
      <c r="G21" s="38"/>
      <c r="H21" s="38"/>
      <c r="I21" s="38"/>
      <c r="J21" s="38"/>
      <c r="L21" s="38"/>
    </row>
    <row r="22" spans="1:20" ht="13.5" customHeight="1">
      <c r="B22" s="21" t="s">
        <v>93</v>
      </c>
    </row>
    <row r="23" spans="1:20" ht="13.5" customHeight="1">
      <c r="B23" s="30" t="s">
        <v>317</v>
      </c>
    </row>
    <row r="24" spans="1:20" ht="13.5" customHeight="1">
      <c r="B24" s="30" t="s">
        <v>289</v>
      </c>
    </row>
    <row r="25" spans="1:20" ht="13.5" customHeight="1">
      <c r="B25" s="30"/>
    </row>
    <row r="26" spans="1:20" ht="13.5" customHeight="1">
      <c r="B26" s="2"/>
    </row>
    <row r="27" spans="1:20" ht="16.5" customHeight="1">
      <c r="B27" s="2" t="s">
        <v>349</v>
      </c>
    </row>
    <row r="28" spans="1:20" ht="16.5" customHeight="1">
      <c r="B28" s="2" t="s">
        <v>105</v>
      </c>
      <c r="P28" s="14" t="s">
        <v>189</v>
      </c>
    </row>
    <row r="29" spans="1:20" ht="16.5" customHeight="1">
      <c r="A29" s="2"/>
      <c r="B29" s="2"/>
      <c r="P29" s="14" t="s">
        <v>295</v>
      </c>
    </row>
    <row r="30" spans="1:20" ht="16.5" customHeight="1">
      <c r="A30" s="2"/>
      <c r="B30" s="2"/>
      <c r="P30" s="14" t="s">
        <v>323</v>
      </c>
    </row>
    <row r="31" spans="1:20" ht="16.5" customHeight="1">
      <c r="A31" s="2"/>
      <c r="B31" s="2"/>
      <c r="P31" s="14" t="s">
        <v>324</v>
      </c>
    </row>
    <row r="32" spans="1:20" ht="16.5" customHeight="1">
      <c r="A32" s="2"/>
      <c r="B32" s="2"/>
      <c r="P32" s="14" t="s">
        <v>296</v>
      </c>
    </row>
    <row r="33" spans="1:16" ht="16.5" customHeight="1">
      <c r="A33" s="2"/>
      <c r="B33" s="2"/>
      <c r="P33" s="14" t="s">
        <v>297</v>
      </c>
    </row>
    <row r="34" spans="1:16" ht="16.5" customHeight="1">
      <c r="A34" s="2"/>
      <c r="B34" s="2"/>
      <c r="P34" s="14" t="s">
        <v>298</v>
      </c>
    </row>
    <row r="35" spans="1:16" ht="16.5" customHeight="1">
      <c r="A35" s="2"/>
      <c r="B35" s="2"/>
      <c r="P35" s="14" t="s">
        <v>299</v>
      </c>
    </row>
    <row r="36" spans="1:16" ht="16.5" customHeight="1">
      <c r="A36" s="2"/>
      <c r="B36" s="2"/>
      <c r="P36" s="14" t="s">
        <v>300</v>
      </c>
    </row>
    <row r="37" spans="1:16" ht="16.5" customHeight="1">
      <c r="A37" s="2"/>
      <c r="B37" s="2"/>
    </row>
    <row r="38" spans="1:16" ht="16.5" customHeight="1">
      <c r="A38" s="2"/>
      <c r="B38" s="2"/>
    </row>
    <row r="39" spans="1:16" ht="16.5" customHeight="1">
      <c r="A39" s="2"/>
      <c r="B39" s="2"/>
    </row>
    <row r="40" spans="1:16" ht="16.5" customHeight="1">
      <c r="A40" s="2"/>
      <c r="B40" s="2"/>
    </row>
    <row r="41" spans="1:16" ht="16.5" customHeight="1">
      <c r="A41" s="2"/>
      <c r="B41" s="2"/>
    </row>
    <row r="42" spans="1:16" ht="16.5" customHeight="1">
      <c r="A42" s="2"/>
      <c r="B42" s="2"/>
    </row>
    <row r="43" spans="1:16" ht="16.5" customHeight="1">
      <c r="A43" s="2"/>
      <c r="B43" s="2"/>
    </row>
    <row r="44" spans="1:16" ht="16.5" customHeight="1">
      <c r="A44" s="2"/>
      <c r="B44" s="2"/>
    </row>
    <row r="45" spans="1:16" ht="16.5" customHeight="1">
      <c r="A45" s="2"/>
      <c r="B45" s="2"/>
    </row>
    <row r="46" spans="1:16" ht="16.5" customHeight="1">
      <c r="A46" s="2"/>
      <c r="B46" s="2"/>
    </row>
    <row r="47" spans="1:16" ht="16.5" customHeight="1">
      <c r="A47" s="2"/>
      <c r="B47" s="2"/>
    </row>
    <row r="48" spans="1:16" ht="16.5" customHeight="1">
      <c r="A48" s="2"/>
      <c r="B48" s="2"/>
    </row>
    <row r="49" spans="1:12" ht="16.5" customHeight="1">
      <c r="A49" s="2"/>
      <c r="B49" s="2"/>
    </row>
    <row r="50" spans="1:12" ht="16.5" customHeight="1">
      <c r="A50" s="2"/>
      <c r="B50" s="2"/>
    </row>
    <row r="51" spans="1:12" ht="16.5" customHeight="1">
      <c r="A51" s="2"/>
      <c r="B51" s="2"/>
    </row>
    <row r="52" spans="1:12" ht="16.5" customHeight="1">
      <c r="A52" s="2"/>
      <c r="B52" s="2"/>
    </row>
    <row r="53" spans="1:12" ht="16.5" customHeight="1">
      <c r="A53" s="2"/>
      <c r="B53" s="2"/>
    </row>
    <row r="54" spans="1:12" ht="13.5" customHeight="1">
      <c r="A54" s="2"/>
      <c r="B54" s="21" t="s">
        <v>388</v>
      </c>
    </row>
    <row r="55" spans="1:12">
      <c r="B55" s="378" t="s">
        <v>392</v>
      </c>
      <c r="G55" s="38"/>
      <c r="H55" s="38"/>
      <c r="I55" s="38"/>
      <c r="J55" s="38"/>
      <c r="L55" s="38"/>
    </row>
    <row r="56" spans="1:12" ht="13.5" customHeight="1">
      <c r="B56" s="21" t="s">
        <v>93</v>
      </c>
    </row>
    <row r="57" spans="1:12" ht="13.5" customHeight="1">
      <c r="B57" s="30" t="s">
        <v>289</v>
      </c>
    </row>
  </sheetData>
  <mergeCells count="9">
    <mergeCell ref="B14:B15"/>
    <mergeCell ref="C14:K14"/>
    <mergeCell ref="C3:D3"/>
    <mergeCell ref="C4:D4"/>
    <mergeCell ref="C5:D5"/>
    <mergeCell ref="C6:D6"/>
    <mergeCell ref="C7:D7"/>
    <mergeCell ref="B8:B9"/>
    <mergeCell ref="C8:K8"/>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2-5.歯科医療費の状況</oddHeader>
  </headerFooter>
  <colBreaks count="1" manualBreakCount="1">
    <brk id="16" max="105" man="1"/>
  </colBreaks>
  <ignoredErrors>
    <ignoredError sqref="C10:C12 D13:K13 D16:K18"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D2E9-35A0-4F71-9988-025BA6D58CFE}">
  <sheetPr codeName="Sheet37"/>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237</v>
      </c>
      <c r="J1" s="2" t="s">
        <v>375</v>
      </c>
    </row>
    <row r="2" spans="2:10" ht="16.5" customHeight="1">
      <c r="B2" s="2" t="s">
        <v>208</v>
      </c>
      <c r="J2" s="2" t="s">
        <v>376</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64"/>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5" width="10.75" style="3" customWidth="1"/>
    <col min="16" max="17" width="8.625" style="3" customWidth="1"/>
    <col min="18" max="16384" width="9" style="3"/>
  </cols>
  <sheetData>
    <row r="1" spans="2:14" ht="16.5" customHeight="1">
      <c r="B1" s="4" t="s">
        <v>214</v>
      </c>
      <c r="C1" s="2"/>
      <c r="D1" s="2"/>
      <c r="E1" s="2"/>
      <c r="F1" s="2"/>
      <c r="G1" s="2"/>
      <c r="H1" s="2"/>
      <c r="I1" s="2"/>
    </row>
    <row r="2" spans="2:14" ht="16.5" customHeight="1">
      <c r="B2" s="2" t="s">
        <v>209</v>
      </c>
      <c r="C2" s="2"/>
      <c r="D2" s="2"/>
      <c r="E2" s="2"/>
      <c r="F2" s="2"/>
      <c r="G2" s="2"/>
      <c r="H2" s="2"/>
      <c r="I2" s="2"/>
    </row>
    <row r="3" spans="2:14" ht="18" customHeight="1">
      <c r="B3" s="400" t="s">
        <v>57</v>
      </c>
      <c r="C3" s="5" t="s">
        <v>58</v>
      </c>
      <c r="D3" s="56" t="s">
        <v>59</v>
      </c>
      <c r="E3" s="5" t="s">
        <v>60</v>
      </c>
      <c r="F3" s="5" t="s">
        <v>61</v>
      </c>
      <c r="G3" s="232" t="s">
        <v>239</v>
      </c>
      <c r="H3" s="5" t="s">
        <v>62</v>
      </c>
      <c r="I3" s="5" t="s">
        <v>63</v>
      </c>
      <c r="J3" s="5" t="s">
        <v>64</v>
      </c>
      <c r="K3" s="5" t="s">
        <v>65</v>
      </c>
      <c r="L3" s="232" t="s">
        <v>142</v>
      </c>
      <c r="M3" s="232" t="s">
        <v>241</v>
      </c>
      <c r="N3" s="232" t="s">
        <v>242</v>
      </c>
    </row>
    <row r="4" spans="2:14" ht="26.25" customHeight="1">
      <c r="B4" s="401"/>
      <c r="C4" s="403" t="s">
        <v>66</v>
      </c>
      <c r="D4" s="403" t="s">
        <v>151</v>
      </c>
      <c r="E4" s="403" t="s">
        <v>152</v>
      </c>
      <c r="F4" s="403" t="s">
        <v>153</v>
      </c>
      <c r="G4" s="403" t="s">
        <v>240</v>
      </c>
      <c r="H4" s="421" t="s">
        <v>168</v>
      </c>
      <c r="I4" s="421" t="s">
        <v>246</v>
      </c>
      <c r="J4" s="421" t="s">
        <v>254</v>
      </c>
      <c r="K4" s="421" t="s">
        <v>186</v>
      </c>
      <c r="L4" s="403" t="s">
        <v>243</v>
      </c>
      <c r="M4" s="423" t="s">
        <v>244</v>
      </c>
      <c r="N4" s="423" t="s">
        <v>245</v>
      </c>
    </row>
    <row r="5" spans="2:14" ht="26.25" customHeight="1">
      <c r="B5" s="402"/>
      <c r="C5" s="404"/>
      <c r="D5" s="404"/>
      <c r="E5" s="404"/>
      <c r="F5" s="404"/>
      <c r="G5" s="404"/>
      <c r="H5" s="422"/>
      <c r="I5" s="422"/>
      <c r="J5" s="422"/>
      <c r="K5" s="422"/>
      <c r="L5" s="404"/>
      <c r="M5" s="423"/>
      <c r="N5" s="423"/>
    </row>
    <row r="6" spans="2:14" ht="26.65" customHeight="1">
      <c r="B6" s="9" t="s">
        <v>86</v>
      </c>
      <c r="C6" s="382">
        <v>1789</v>
      </c>
      <c r="D6" s="317">
        <v>5374</v>
      </c>
      <c r="E6" s="382">
        <v>95013160</v>
      </c>
      <c r="F6" s="382">
        <v>1050</v>
      </c>
      <c r="G6" s="382">
        <v>10214</v>
      </c>
      <c r="H6" s="112">
        <f>IFERROR(E6/C6,"-")</f>
        <v>53109.647847959757</v>
      </c>
      <c r="I6" s="112">
        <f t="shared" ref="I6:I13" si="0">IFERROR(E6/D6,"-")</f>
        <v>17680.156308150352</v>
      </c>
      <c r="J6" s="112">
        <f t="shared" ref="J6:J13" si="1">IFERROR(E6/F6,"-")</f>
        <v>90488.723809523814</v>
      </c>
      <c r="K6" s="7">
        <f t="shared" ref="K6:K13" si="2">IFERROR(F6/C6,"-")</f>
        <v>0.58692006707657907</v>
      </c>
      <c r="L6" s="246">
        <f>IFERROR(D6/C6,"-")</f>
        <v>3.0039128004471771</v>
      </c>
      <c r="M6" s="245">
        <f>IFERROR(G6/D6,"-")</f>
        <v>1.9006326758466692</v>
      </c>
      <c r="N6" s="199">
        <f>IFERROR(E6/G6,"-")</f>
        <v>9302.2478950460154</v>
      </c>
    </row>
    <row r="7" spans="2:14" ht="26.65" customHeight="1">
      <c r="B7" s="9" t="s">
        <v>87</v>
      </c>
      <c r="C7" s="382">
        <v>5790</v>
      </c>
      <c r="D7" s="317">
        <v>19525</v>
      </c>
      <c r="E7" s="382">
        <v>350826980</v>
      </c>
      <c r="F7" s="382">
        <v>3362</v>
      </c>
      <c r="G7" s="382">
        <v>37537</v>
      </c>
      <c r="H7" s="112">
        <f t="shared" ref="H7:H13" si="3">IFERROR(E7/C7,"-")</f>
        <v>60591.879101899831</v>
      </c>
      <c r="I7" s="112">
        <f t="shared" si="0"/>
        <v>17968.091165172857</v>
      </c>
      <c r="J7" s="112">
        <f t="shared" si="1"/>
        <v>104350.67816775729</v>
      </c>
      <c r="K7" s="7">
        <f t="shared" si="2"/>
        <v>0.58065630397236612</v>
      </c>
      <c r="L7" s="246">
        <f t="shared" ref="L7:L12" si="4">IFERROR(D7/C7,"-")</f>
        <v>3.3721934369602762</v>
      </c>
      <c r="M7" s="245">
        <f t="shared" ref="M7:M13" si="5">IFERROR(G7/D7,"-")</f>
        <v>1.9225096030729834</v>
      </c>
      <c r="N7" s="199">
        <f t="shared" ref="N7:N13" si="6">IFERROR(E7/G7,"-")</f>
        <v>9346.1645842768467</v>
      </c>
    </row>
    <row r="8" spans="2:14" ht="26.65" customHeight="1">
      <c r="B8" s="9" t="s">
        <v>88</v>
      </c>
      <c r="C8" s="382">
        <v>513130</v>
      </c>
      <c r="D8" s="317">
        <v>1409273</v>
      </c>
      <c r="E8" s="382">
        <v>21293615660</v>
      </c>
      <c r="F8" s="382">
        <v>309285</v>
      </c>
      <c r="G8" s="382">
        <v>2441485</v>
      </c>
      <c r="H8" s="112">
        <f t="shared" si="3"/>
        <v>41497.506791651242</v>
      </c>
      <c r="I8" s="112">
        <f t="shared" si="0"/>
        <v>15109.645654177721</v>
      </c>
      <c r="J8" s="112">
        <f t="shared" si="1"/>
        <v>68847.877071309631</v>
      </c>
      <c r="K8" s="7">
        <f t="shared" si="2"/>
        <v>0.60274199520589322</v>
      </c>
      <c r="L8" s="246">
        <f t="shared" si="4"/>
        <v>2.7464248825833608</v>
      </c>
      <c r="M8" s="245">
        <f t="shared" si="5"/>
        <v>1.7324428978629407</v>
      </c>
      <c r="N8" s="199">
        <f t="shared" si="6"/>
        <v>8721.5836509337551</v>
      </c>
    </row>
    <row r="9" spans="2:14" ht="26.65" customHeight="1">
      <c r="B9" s="9" t="s">
        <v>89</v>
      </c>
      <c r="C9" s="382">
        <v>434254</v>
      </c>
      <c r="D9" s="317">
        <v>1365457</v>
      </c>
      <c r="E9" s="382">
        <v>21392031150</v>
      </c>
      <c r="F9" s="382">
        <v>267640</v>
      </c>
      <c r="G9" s="382">
        <v>2481931</v>
      </c>
      <c r="H9" s="112">
        <f t="shared" si="3"/>
        <v>49261.563854334097</v>
      </c>
      <c r="I9" s="112">
        <f t="shared" si="0"/>
        <v>15666.572546773717</v>
      </c>
      <c r="J9" s="112">
        <f t="shared" si="1"/>
        <v>79928.378231953364</v>
      </c>
      <c r="K9" s="7">
        <f t="shared" si="2"/>
        <v>0.61632132346506885</v>
      </c>
      <c r="L9" s="246">
        <f t="shared" si="4"/>
        <v>3.1443740299456078</v>
      </c>
      <c r="M9" s="245">
        <f t="shared" si="5"/>
        <v>1.817655920325576</v>
      </c>
      <c r="N9" s="199">
        <f t="shared" si="6"/>
        <v>8619.1079244346438</v>
      </c>
    </row>
    <row r="10" spans="2:14" ht="26.65" customHeight="1">
      <c r="B10" s="9" t="s">
        <v>90</v>
      </c>
      <c r="C10" s="382">
        <v>276841</v>
      </c>
      <c r="D10" s="317">
        <v>822991</v>
      </c>
      <c r="E10" s="382">
        <v>13463819200</v>
      </c>
      <c r="F10" s="382">
        <v>155230</v>
      </c>
      <c r="G10" s="382">
        <v>1602830</v>
      </c>
      <c r="H10" s="112">
        <f t="shared" si="3"/>
        <v>48633.761617679462</v>
      </c>
      <c r="I10" s="112">
        <f t="shared" si="0"/>
        <v>16359.618999478731</v>
      </c>
      <c r="J10" s="112">
        <f t="shared" si="1"/>
        <v>86734.646653353091</v>
      </c>
      <c r="K10" s="7">
        <f t="shared" si="2"/>
        <v>0.5607189686498748</v>
      </c>
      <c r="L10" s="246">
        <f t="shared" si="4"/>
        <v>2.9727930472726221</v>
      </c>
      <c r="M10" s="245">
        <f t="shared" si="5"/>
        <v>1.9475668628211</v>
      </c>
      <c r="N10" s="199">
        <f t="shared" si="6"/>
        <v>8400.029447914003</v>
      </c>
    </row>
    <row r="11" spans="2:14" ht="26.65" customHeight="1">
      <c r="B11" s="9" t="s">
        <v>91</v>
      </c>
      <c r="C11" s="382">
        <v>138903</v>
      </c>
      <c r="D11" s="317">
        <v>402304</v>
      </c>
      <c r="E11" s="382">
        <v>6670976980</v>
      </c>
      <c r="F11" s="382">
        <v>69313</v>
      </c>
      <c r="G11" s="382">
        <v>846240</v>
      </c>
      <c r="H11" s="112">
        <f t="shared" si="3"/>
        <v>48026.154798672454</v>
      </c>
      <c r="I11" s="112">
        <f t="shared" si="0"/>
        <v>16581.930530146357</v>
      </c>
      <c r="J11" s="112">
        <f t="shared" si="1"/>
        <v>96244.239608731412</v>
      </c>
      <c r="K11" s="7">
        <f t="shared" si="2"/>
        <v>0.4990029013052274</v>
      </c>
      <c r="L11" s="246">
        <f t="shared" si="4"/>
        <v>2.8962945364750943</v>
      </c>
      <c r="M11" s="245">
        <f t="shared" si="5"/>
        <v>2.1034839325485204</v>
      </c>
      <c r="N11" s="199">
        <f t="shared" si="6"/>
        <v>7883.0792446587257</v>
      </c>
    </row>
    <row r="12" spans="2:14" ht="26.65" customHeight="1" thickBot="1">
      <c r="B12" s="339" t="s">
        <v>92</v>
      </c>
      <c r="C12" s="386">
        <v>56806</v>
      </c>
      <c r="D12" s="386">
        <v>153133</v>
      </c>
      <c r="E12" s="386">
        <v>2569247570</v>
      </c>
      <c r="F12" s="386">
        <v>23452</v>
      </c>
      <c r="G12" s="386">
        <v>338364</v>
      </c>
      <c r="H12" s="340">
        <f t="shared" si="3"/>
        <v>45228.454212583179</v>
      </c>
      <c r="I12" s="340">
        <f t="shared" si="0"/>
        <v>16777.883082026736</v>
      </c>
      <c r="J12" s="340">
        <f t="shared" si="1"/>
        <v>109553.45258400137</v>
      </c>
      <c r="K12" s="341">
        <f t="shared" si="2"/>
        <v>0.41284371369221562</v>
      </c>
      <c r="L12" s="343">
        <f t="shared" si="4"/>
        <v>2.6957187621025946</v>
      </c>
      <c r="M12" s="343">
        <f t="shared" si="5"/>
        <v>2.209608640854682</v>
      </c>
      <c r="N12" s="340">
        <f t="shared" si="6"/>
        <v>7593.1469364353179</v>
      </c>
    </row>
    <row r="13" spans="2:14" ht="26.65" customHeight="1" thickTop="1">
      <c r="B13" s="335" t="s">
        <v>195</v>
      </c>
      <c r="C13" s="334">
        <f>SUM(C6:C12)</f>
        <v>1427513</v>
      </c>
      <c r="D13" s="336">
        <f>SUM(D6:D12)</f>
        <v>4178057</v>
      </c>
      <c r="E13" s="334">
        <f>SUM(E6:E12)</f>
        <v>65835530700</v>
      </c>
      <c r="F13" s="334">
        <f>SUM(F6:F12)</f>
        <v>829332</v>
      </c>
      <c r="G13" s="334">
        <f>SUM(G6:G12)</f>
        <v>7758601</v>
      </c>
      <c r="H13" s="337">
        <f t="shared" si="3"/>
        <v>46119.041087541758</v>
      </c>
      <c r="I13" s="337">
        <f t="shared" si="0"/>
        <v>15757.451537879928</v>
      </c>
      <c r="J13" s="337">
        <f t="shared" si="1"/>
        <v>79383.806123482515</v>
      </c>
      <c r="K13" s="338">
        <f t="shared" si="2"/>
        <v>0.58096283536472171</v>
      </c>
      <c r="L13" s="342">
        <f>IFERROR(D13/C13,"-")</f>
        <v>2.926808372323054</v>
      </c>
      <c r="M13" s="342">
        <f t="shared" si="5"/>
        <v>1.8569878295102245</v>
      </c>
      <c r="N13" s="337">
        <f t="shared" si="6"/>
        <v>8485.4899356211263</v>
      </c>
    </row>
    <row r="14" spans="2:14" ht="13.5" customHeight="1">
      <c r="B14" s="21" t="s">
        <v>388</v>
      </c>
    </row>
    <row r="15" spans="2:14" ht="13.5" customHeight="1">
      <c r="B15" s="21" t="s">
        <v>93</v>
      </c>
    </row>
    <row r="16" spans="2:14" ht="13.5" customHeight="1">
      <c r="B16" s="21" t="s">
        <v>385</v>
      </c>
    </row>
    <row r="17" spans="2:16">
      <c r="B17" s="30" t="s">
        <v>248</v>
      </c>
    </row>
    <row r="18" spans="2:16">
      <c r="B18" s="30" t="s">
        <v>249</v>
      </c>
    </row>
    <row r="19" spans="2:16">
      <c r="B19" s="30" t="s">
        <v>250</v>
      </c>
    </row>
    <row r="20" spans="2:16" ht="13.5" customHeight="1">
      <c r="B20" s="21"/>
    </row>
    <row r="21" spans="2:16" ht="13.5" customHeight="1">
      <c r="B21" s="2"/>
    </row>
    <row r="22" spans="2:16" ht="16.5" customHeight="1">
      <c r="B22" s="2" t="s">
        <v>214</v>
      </c>
    </row>
    <row r="23" spans="2:16" ht="16.5" customHeight="1">
      <c r="B23" s="2" t="s">
        <v>209</v>
      </c>
    </row>
    <row r="24" spans="2:16">
      <c r="P24" s="14" t="s">
        <v>189</v>
      </c>
    </row>
    <row r="25" spans="2:16">
      <c r="P25" s="14" t="s">
        <v>190</v>
      </c>
    </row>
    <row r="26" spans="2:16">
      <c r="P26" s="14" t="s">
        <v>486</v>
      </c>
    </row>
    <row r="54" spans="2:2" ht="13.5" customHeight="1"/>
    <row r="55" spans="2:2" ht="13.5" customHeight="1"/>
    <row r="56" spans="2:2" ht="13.5" customHeight="1"/>
    <row r="57" spans="2:2" ht="13.5" customHeight="1"/>
    <row r="62" spans="2:2">
      <c r="B62" s="21" t="s">
        <v>388</v>
      </c>
    </row>
    <row r="63" spans="2:2">
      <c r="B63" s="21" t="s">
        <v>93</v>
      </c>
    </row>
    <row r="64" spans="2:2">
      <c r="B64" s="21" t="s">
        <v>385</v>
      </c>
    </row>
  </sheetData>
  <mergeCells count="13">
    <mergeCell ref="L4:L5"/>
    <mergeCell ref="M4:M5"/>
    <mergeCell ref="N4:N5"/>
    <mergeCell ref="F4:F5"/>
    <mergeCell ref="I4:I5"/>
    <mergeCell ref="J4:J5"/>
    <mergeCell ref="K4:K5"/>
    <mergeCell ref="B3:B5"/>
    <mergeCell ref="C4:C5"/>
    <mergeCell ref="E4:E5"/>
    <mergeCell ref="D4:D5"/>
    <mergeCell ref="H4:H5"/>
    <mergeCell ref="G4:G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ignoredErrors>
    <ignoredError sqref="H6:N12 C13:G13"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2BA8-EB61-4D8E-B57A-4410D7F8AA7D}">
  <sheetPr codeName="Sheet38"/>
  <dimension ref="A1:N4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7" width="8.625" style="3" customWidth="1"/>
    <col min="18" max="16384" width="9" style="3"/>
  </cols>
  <sheetData>
    <row r="1" spans="1:14" ht="16.5" customHeight="1">
      <c r="B1" s="4" t="s">
        <v>214</v>
      </c>
      <c r="C1" s="2"/>
      <c r="D1" s="2"/>
      <c r="E1" s="2"/>
      <c r="F1" s="2"/>
      <c r="G1" s="2"/>
      <c r="H1" s="2"/>
      <c r="I1" s="2"/>
      <c r="J1" s="2"/>
    </row>
    <row r="2" spans="1:14" ht="16.5" customHeight="1">
      <c r="B2" s="2" t="s">
        <v>211</v>
      </c>
      <c r="C2" s="2"/>
      <c r="D2" s="2"/>
      <c r="E2" s="2"/>
      <c r="F2" s="2"/>
      <c r="G2" s="2"/>
      <c r="H2" s="2"/>
      <c r="I2" s="2"/>
      <c r="J2" s="2"/>
    </row>
    <row r="3" spans="1:14" ht="18" customHeight="1">
      <c r="B3" s="400" t="s">
        <v>198</v>
      </c>
      <c r="C3" s="201" t="s">
        <v>58</v>
      </c>
      <c r="D3" s="201" t="s">
        <v>59</v>
      </c>
      <c r="E3" s="201" t="s">
        <v>60</v>
      </c>
      <c r="F3" s="201" t="s">
        <v>61</v>
      </c>
      <c r="G3" s="232" t="s">
        <v>239</v>
      </c>
      <c r="H3" s="201" t="s">
        <v>62</v>
      </c>
      <c r="I3" s="201" t="s">
        <v>63</v>
      </c>
      <c r="J3" s="201" t="s">
        <v>64</v>
      </c>
      <c r="K3" s="201" t="s">
        <v>65</v>
      </c>
      <c r="L3" s="232" t="s">
        <v>142</v>
      </c>
      <c r="M3" s="232" t="s">
        <v>241</v>
      </c>
      <c r="N3" s="232" t="s">
        <v>242</v>
      </c>
    </row>
    <row r="4" spans="1:14" ht="26.25" customHeight="1">
      <c r="B4" s="401"/>
      <c r="C4" s="403" t="s">
        <v>66</v>
      </c>
      <c r="D4" s="403" t="s">
        <v>151</v>
      </c>
      <c r="E4" s="403" t="s">
        <v>152</v>
      </c>
      <c r="F4" s="403" t="s">
        <v>153</v>
      </c>
      <c r="G4" s="403" t="s">
        <v>240</v>
      </c>
      <c r="H4" s="421" t="s">
        <v>168</v>
      </c>
      <c r="I4" s="421" t="s">
        <v>246</v>
      </c>
      <c r="J4" s="421" t="s">
        <v>254</v>
      </c>
      <c r="K4" s="421" t="s">
        <v>186</v>
      </c>
      <c r="L4" s="403" t="s">
        <v>251</v>
      </c>
      <c r="M4" s="423" t="s">
        <v>252</v>
      </c>
      <c r="N4" s="423" t="s">
        <v>253</v>
      </c>
    </row>
    <row r="5" spans="1:14" ht="26.25" customHeight="1">
      <c r="B5" s="402"/>
      <c r="C5" s="404"/>
      <c r="D5" s="404"/>
      <c r="E5" s="404"/>
      <c r="F5" s="404"/>
      <c r="G5" s="404"/>
      <c r="H5" s="422"/>
      <c r="I5" s="422"/>
      <c r="J5" s="422"/>
      <c r="K5" s="422"/>
      <c r="L5" s="404"/>
      <c r="M5" s="423"/>
      <c r="N5" s="423"/>
    </row>
    <row r="6" spans="1:14" ht="26.65" customHeight="1">
      <c r="B6" s="9" t="s">
        <v>196</v>
      </c>
      <c r="C6" s="382">
        <v>571442</v>
      </c>
      <c r="D6" s="317">
        <v>1560621</v>
      </c>
      <c r="E6" s="382">
        <v>24859070120</v>
      </c>
      <c r="F6" s="382">
        <v>325202</v>
      </c>
      <c r="G6" s="382">
        <v>2886853</v>
      </c>
      <c r="H6" s="112">
        <f t="shared" ref="H6:H7" si="0">IFERROR(E6/C6,"-")</f>
        <v>43502.350404765486</v>
      </c>
      <c r="I6" s="112">
        <f t="shared" ref="I6:I7" si="1">IFERROR(E6/D6,"-")</f>
        <v>15928.960407427556</v>
      </c>
      <c r="J6" s="112">
        <f t="shared" ref="J6:J7" si="2">IFERROR(E6/F6,"-")</f>
        <v>76441.93492044945</v>
      </c>
      <c r="K6" s="7">
        <f>IFERROR(F6/C6,"-")</f>
        <v>0.56909012638203005</v>
      </c>
      <c r="L6" s="245">
        <f>IFERROR(D6/C6,"-")</f>
        <v>2.7310225709695821</v>
      </c>
      <c r="M6" s="245">
        <f>IFERROR(G6/D6,"-")</f>
        <v>1.8498104280283298</v>
      </c>
      <c r="N6" s="199">
        <f>IFERROR(E6/G6,"-")</f>
        <v>8611.1312630050779</v>
      </c>
    </row>
    <row r="7" spans="1:14" ht="26.65" customHeight="1" thickBot="1">
      <c r="B7" s="9" t="s">
        <v>197</v>
      </c>
      <c r="C7" s="382">
        <v>856071</v>
      </c>
      <c r="D7" s="317">
        <v>2617436</v>
      </c>
      <c r="E7" s="382">
        <v>40976460580</v>
      </c>
      <c r="F7" s="382">
        <v>504130</v>
      </c>
      <c r="G7" s="382">
        <v>4871748</v>
      </c>
      <c r="H7" s="112">
        <f t="shared" si="0"/>
        <v>47865.72676799004</v>
      </c>
      <c r="I7" s="112">
        <f t="shared" si="1"/>
        <v>15655.191026638282</v>
      </c>
      <c r="J7" s="112">
        <f t="shared" si="2"/>
        <v>81281.535675321837</v>
      </c>
      <c r="K7" s="7">
        <f t="shared" ref="K7" si="3">IFERROR(F7/C7,"-")</f>
        <v>0.58888807119970188</v>
      </c>
      <c r="L7" s="246">
        <f>IFERROR(D7/C7,"-")</f>
        <v>3.0574987355020786</v>
      </c>
      <c r="M7" s="246">
        <f>IFERROR(G7/D7,"-")</f>
        <v>1.8612672860004982</v>
      </c>
      <c r="N7" s="112">
        <f>IFERROR(E7/G7,"-")</f>
        <v>8411.0386210452598</v>
      </c>
    </row>
    <row r="8" spans="1:14" ht="26.65" customHeight="1" thickTop="1">
      <c r="B8" s="10" t="s">
        <v>203</v>
      </c>
      <c r="C8" s="109">
        <f>年齢階層別_歯科医療費!C13</f>
        <v>1427513</v>
      </c>
      <c r="D8" s="145">
        <f>年齢階層別_歯科医療費!D13</f>
        <v>4178057</v>
      </c>
      <c r="E8" s="109">
        <f>年齢階層別_歯科医療費!E13</f>
        <v>65835530700</v>
      </c>
      <c r="F8" s="109">
        <f>年齢階層別_歯科医療費!F13</f>
        <v>829332</v>
      </c>
      <c r="G8" s="109">
        <f>年齢階層別_歯科医療費!G13</f>
        <v>7758601</v>
      </c>
      <c r="H8" s="113">
        <f>年齢階層別_歯科医療費!H13</f>
        <v>46119.041087541758</v>
      </c>
      <c r="I8" s="113">
        <f>年齢階層別_歯科医療費!I13</f>
        <v>15757.451537879928</v>
      </c>
      <c r="J8" s="113">
        <f>年齢階層別_歯科医療費!J13</f>
        <v>79383.806123482515</v>
      </c>
      <c r="K8" s="8">
        <f>年齢階層別_歯科医療費!K13</f>
        <v>0.58096283536472171</v>
      </c>
      <c r="L8" s="247">
        <f>年齢階層別_歯科医療費!L13</f>
        <v>2.926808372323054</v>
      </c>
      <c r="M8" s="247">
        <f>年齢階層別_歯科医療費!M13</f>
        <v>1.8569878295102245</v>
      </c>
      <c r="N8" s="113">
        <f>年齢階層別_歯科医療費!N13</f>
        <v>8485.4899356211263</v>
      </c>
    </row>
    <row r="9" spans="1:14">
      <c r="B9" s="21"/>
    </row>
    <row r="10" spans="1:14">
      <c r="B10" s="21"/>
    </row>
    <row r="11" spans="1:14">
      <c r="B11" s="21"/>
    </row>
    <row r="12" spans="1:14">
      <c r="B12" s="21"/>
    </row>
    <row r="13" spans="1:14" ht="16.5" customHeight="1">
      <c r="B13" s="2"/>
    </row>
    <row r="14" spans="1:14" ht="16.5" customHeight="1">
      <c r="A14" s="2"/>
      <c r="B14" s="2"/>
    </row>
    <row r="15" spans="1:14" ht="16.5" customHeight="1">
      <c r="A15" s="2"/>
      <c r="B15" s="2"/>
    </row>
    <row r="46" spans="2:2">
      <c r="B46" s="21"/>
    </row>
    <row r="47" spans="2:2">
      <c r="B47" s="21"/>
    </row>
    <row r="48" spans="2:2">
      <c r="B48" s="21"/>
    </row>
  </sheetData>
  <mergeCells count="13">
    <mergeCell ref="L4:L5"/>
    <mergeCell ref="M4:M5"/>
    <mergeCell ref="N4:N5"/>
    <mergeCell ref="G4:G5"/>
    <mergeCell ref="I4:I5"/>
    <mergeCell ref="J4:J5"/>
    <mergeCell ref="K4:K5"/>
    <mergeCell ref="H4:H5"/>
    <mergeCell ref="B3:B5"/>
    <mergeCell ref="C4:C5"/>
    <mergeCell ref="D4:D5"/>
    <mergeCell ref="E4:E5"/>
    <mergeCell ref="F4:F5"/>
  </mergeCells>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49" max="16383" man="1"/>
  </rowBreaks>
  <colBreaks count="1" manualBreakCount="1">
    <brk id="14" max="7" man="1"/>
  </colBreaks>
  <ignoredErrors>
    <ignoredError sqref="H6:N7"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BP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2" width="10.625" style="3" customWidth="1"/>
    <col min="13" max="15" width="10.75" style="3" customWidth="1"/>
    <col min="16" max="17" width="9" style="3"/>
    <col min="18" max="42" width="11.625" style="13" customWidth="1"/>
    <col min="43" max="43" width="11.75" style="13" customWidth="1"/>
    <col min="44" max="68" width="11.625" style="13" customWidth="1"/>
    <col min="69" max="16384" width="9" style="3"/>
  </cols>
  <sheetData>
    <row r="1" spans="2:68" ht="16.5" customHeight="1">
      <c r="B1" s="4" t="s">
        <v>215</v>
      </c>
    </row>
    <row r="2" spans="2:68" ht="16.5" customHeight="1">
      <c r="B2" s="4" t="s">
        <v>216</v>
      </c>
    </row>
    <row r="3" spans="2:68" s="14" customFormat="1" ht="18" customHeight="1">
      <c r="B3" s="405"/>
      <c r="C3" s="405" t="s">
        <v>85</v>
      </c>
      <c r="D3" s="56" t="s">
        <v>58</v>
      </c>
      <c r="E3" s="56" t="s">
        <v>59</v>
      </c>
      <c r="F3" s="56" t="s">
        <v>60</v>
      </c>
      <c r="G3" s="56" t="s">
        <v>61</v>
      </c>
      <c r="H3" s="232" t="s">
        <v>239</v>
      </c>
      <c r="I3" s="56" t="s">
        <v>62</v>
      </c>
      <c r="J3" s="56" t="s">
        <v>63</v>
      </c>
      <c r="K3" s="56" t="s">
        <v>64</v>
      </c>
      <c r="L3" s="56" t="s">
        <v>65</v>
      </c>
      <c r="M3" s="232" t="s">
        <v>142</v>
      </c>
      <c r="N3" s="232" t="s">
        <v>241</v>
      </c>
      <c r="O3" s="232" t="s">
        <v>242</v>
      </c>
      <c r="R3" s="15" t="s">
        <v>94</v>
      </c>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row>
    <row r="4" spans="2:68" s="14" customFormat="1" ht="26.25" customHeight="1">
      <c r="B4" s="405"/>
      <c r="C4" s="405"/>
      <c r="D4" s="403" t="s">
        <v>66</v>
      </c>
      <c r="E4" s="403" t="s">
        <v>151</v>
      </c>
      <c r="F4" s="403" t="s">
        <v>152</v>
      </c>
      <c r="G4" s="403" t="s">
        <v>153</v>
      </c>
      <c r="H4" s="403" t="s">
        <v>240</v>
      </c>
      <c r="I4" s="421" t="s">
        <v>168</v>
      </c>
      <c r="J4" s="421" t="s">
        <v>246</v>
      </c>
      <c r="K4" s="421" t="s">
        <v>247</v>
      </c>
      <c r="L4" s="421" t="s">
        <v>186</v>
      </c>
      <c r="M4" s="403" t="s">
        <v>251</v>
      </c>
      <c r="N4" s="423" t="s">
        <v>252</v>
      </c>
      <c r="O4" s="423" t="s">
        <v>253</v>
      </c>
      <c r="R4" s="412" t="s">
        <v>167</v>
      </c>
      <c r="S4" s="412"/>
      <c r="T4" s="412"/>
      <c r="U4" s="412"/>
      <c r="V4" s="412" t="s">
        <v>260</v>
      </c>
      <c r="W4" s="412"/>
      <c r="X4" s="412"/>
      <c r="Y4" s="412"/>
      <c r="Z4" s="412" t="s">
        <v>259</v>
      </c>
      <c r="AA4" s="412"/>
      <c r="AB4" s="412"/>
      <c r="AC4" s="412"/>
      <c r="AD4" s="412" t="s">
        <v>166</v>
      </c>
      <c r="AE4" s="412"/>
      <c r="AF4" s="412"/>
      <c r="AG4" s="412"/>
      <c r="AH4" s="412" t="s">
        <v>255</v>
      </c>
      <c r="AI4" s="412"/>
      <c r="AJ4" s="412"/>
      <c r="AK4" s="412"/>
      <c r="AL4" s="428" t="s">
        <v>256</v>
      </c>
      <c r="AM4" s="429"/>
      <c r="AN4" s="429"/>
      <c r="AO4" s="430"/>
      <c r="AP4" s="412" t="s">
        <v>257</v>
      </c>
      <c r="AQ4" s="412"/>
      <c r="AR4" s="412"/>
      <c r="AS4" s="412"/>
      <c r="AT4" s="248"/>
      <c r="AU4" s="428" t="s">
        <v>192</v>
      </c>
      <c r="AV4" s="429"/>
      <c r="AW4" s="430"/>
      <c r="AX4" s="428" t="s">
        <v>260</v>
      </c>
      <c r="AY4" s="429"/>
      <c r="AZ4" s="430"/>
      <c r="BA4" s="428" t="s">
        <v>259</v>
      </c>
      <c r="BB4" s="429"/>
      <c r="BC4" s="430"/>
      <c r="BD4" s="413" t="s">
        <v>166</v>
      </c>
      <c r="BE4" s="414"/>
      <c r="BF4" s="415"/>
      <c r="BG4" s="428" t="s">
        <v>261</v>
      </c>
      <c r="BH4" s="429"/>
      <c r="BI4" s="430"/>
      <c r="BJ4" s="428" t="s">
        <v>256</v>
      </c>
      <c r="BK4" s="429"/>
      <c r="BL4" s="430"/>
      <c r="BM4" s="413" t="s">
        <v>257</v>
      </c>
      <c r="BN4" s="414"/>
      <c r="BO4" s="415"/>
      <c r="BP4" s="417"/>
    </row>
    <row r="5" spans="2:68" s="14" customFormat="1" ht="26.25" customHeight="1">
      <c r="B5" s="405"/>
      <c r="C5" s="405"/>
      <c r="D5" s="404"/>
      <c r="E5" s="404"/>
      <c r="F5" s="404"/>
      <c r="G5" s="404"/>
      <c r="H5" s="404"/>
      <c r="I5" s="422"/>
      <c r="J5" s="422"/>
      <c r="K5" s="422"/>
      <c r="L5" s="422"/>
      <c r="M5" s="404"/>
      <c r="N5" s="423"/>
      <c r="O5" s="423"/>
      <c r="R5" s="233" t="s">
        <v>258</v>
      </c>
      <c r="S5" s="187" t="s">
        <v>390</v>
      </c>
      <c r="T5" s="187" t="s">
        <v>371</v>
      </c>
      <c r="U5" s="187" t="s">
        <v>193</v>
      </c>
      <c r="V5" s="233" t="s">
        <v>258</v>
      </c>
      <c r="W5" s="380" t="s">
        <v>390</v>
      </c>
      <c r="X5" s="380" t="s">
        <v>371</v>
      </c>
      <c r="Y5" s="187" t="s">
        <v>263</v>
      </c>
      <c r="Z5" s="233" t="s">
        <v>258</v>
      </c>
      <c r="AA5" s="380" t="s">
        <v>390</v>
      </c>
      <c r="AB5" s="380" t="s">
        <v>371</v>
      </c>
      <c r="AC5" s="187" t="s">
        <v>264</v>
      </c>
      <c r="AD5" s="233" t="s">
        <v>258</v>
      </c>
      <c r="AE5" s="380" t="s">
        <v>390</v>
      </c>
      <c r="AF5" s="380" t="s">
        <v>371</v>
      </c>
      <c r="AG5" s="187" t="s">
        <v>194</v>
      </c>
      <c r="AH5" s="233" t="s">
        <v>258</v>
      </c>
      <c r="AI5" s="380" t="s">
        <v>390</v>
      </c>
      <c r="AJ5" s="380" t="s">
        <v>371</v>
      </c>
      <c r="AK5" s="233" t="s">
        <v>265</v>
      </c>
      <c r="AL5" s="233" t="s">
        <v>258</v>
      </c>
      <c r="AM5" s="380" t="s">
        <v>390</v>
      </c>
      <c r="AN5" s="380" t="s">
        <v>371</v>
      </c>
      <c r="AO5" s="368" t="s">
        <v>381</v>
      </c>
      <c r="AP5" s="369" t="s">
        <v>258</v>
      </c>
      <c r="AQ5" s="380" t="s">
        <v>390</v>
      </c>
      <c r="AR5" s="380" t="s">
        <v>371</v>
      </c>
      <c r="AS5" s="368" t="s">
        <v>380</v>
      </c>
      <c r="AT5" s="16"/>
      <c r="AU5" s="380" t="s">
        <v>390</v>
      </c>
      <c r="AV5" s="380" t="s">
        <v>371</v>
      </c>
      <c r="AW5" s="187" t="s">
        <v>191</v>
      </c>
      <c r="AX5" s="380" t="s">
        <v>390</v>
      </c>
      <c r="AY5" s="380" t="s">
        <v>371</v>
      </c>
      <c r="AZ5" s="187" t="s">
        <v>191</v>
      </c>
      <c r="BA5" s="380" t="s">
        <v>390</v>
      </c>
      <c r="BB5" s="380" t="s">
        <v>371</v>
      </c>
      <c r="BC5" s="187" t="s">
        <v>191</v>
      </c>
      <c r="BD5" s="380" t="s">
        <v>390</v>
      </c>
      <c r="BE5" s="380" t="s">
        <v>371</v>
      </c>
      <c r="BF5" s="187" t="s">
        <v>191</v>
      </c>
      <c r="BG5" s="380" t="s">
        <v>390</v>
      </c>
      <c r="BH5" s="380" t="s">
        <v>371</v>
      </c>
      <c r="BI5" s="233" t="s">
        <v>191</v>
      </c>
      <c r="BJ5" s="380" t="s">
        <v>390</v>
      </c>
      <c r="BK5" s="380" t="s">
        <v>371</v>
      </c>
      <c r="BL5" s="368" t="s">
        <v>191</v>
      </c>
      <c r="BM5" s="380" t="s">
        <v>390</v>
      </c>
      <c r="BN5" s="380" t="s">
        <v>371</v>
      </c>
      <c r="BO5" s="368" t="s">
        <v>191</v>
      </c>
      <c r="BP5" s="418"/>
    </row>
    <row r="6" spans="2:68" s="14" customFormat="1" ht="13.5" customHeight="1">
      <c r="B6" s="6">
        <v>1</v>
      </c>
      <c r="C6" s="11" t="s">
        <v>50</v>
      </c>
      <c r="D6" s="382">
        <v>398561</v>
      </c>
      <c r="E6" s="317">
        <v>1155621</v>
      </c>
      <c r="F6" s="382">
        <v>18689245890</v>
      </c>
      <c r="G6" s="382">
        <v>218214</v>
      </c>
      <c r="H6" s="382">
        <v>2226269</v>
      </c>
      <c r="I6" s="112">
        <f>IFERROR(F6/D6,"-")</f>
        <v>46891.808004295453</v>
      </c>
      <c r="J6" s="112">
        <f>IFERROR(F6/E6,"-")</f>
        <v>16172.469944731014</v>
      </c>
      <c r="K6" s="112">
        <f>IFERROR(F6/G6,"-")</f>
        <v>85646.410816904507</v>
      </c>
      <c r="L6" s="146">
        <f t="shared" ref="L6:L37" si="0">IFERROR(G6/D6,"-")</f>
        <v>0.5475046479710759</v>
      </c>
      <c r="M6" s="246">
        <f>IFERROR(E6/D6,"-")</f>
        <v>2.8994833915009246</v>
      </c>
      <c r="N6" s="245">
        <f>IFERROR(H6/E6,"-")</f>
        <v>1.9264698374293994</v>
      </c>
      <c r="O6" s="199">
        <f>IFERROR(F6/H6,"-")</f>
        <v>8394.8731667197444</v>
      </c>
      <c r="R6" s="188" t="str">
        <f>INDEX($C$6:$C$79,MATCH(S6,$I$6:$I$79,0))</f>
        <v>東住吉区</v>
      </c>
      <c r="S6" s="105">
        <f>LARGE($I$6:$I$79,ROW(A1))</f>
        <v>51056.562917618656</v>
      </c>
      <c r="T6" s="105">
        <f>VLOOKUP(R6,$S$88:$AE$161,7,FALSE)</f>
        <v>49899.367461806483</v>
      </c>
      <c r="U6" s="105">
        <f>ROUND(S6,0)-ROUND(T6,0)</f>
        <v>1158</v>
      </c>
      <c r="V6" s="188" t="str">
        <f>INDEX($C$6:$C$79,MATCH(W6,$J$6:$J$79,0))</f>
        <v>太子町</v>
      </c>
      <c r="W6" s="105">
        <f>LARGE($J$6:$J$79,ROW(A1))</f>
        <v>17606.558741905643</v>
      </c>
      <c r="X6" s="105">
        <f>VLOOKUP(V6,$S$88:$AE$161,8,FALSE)</f>
        <v>18094.436363636363</v>
      </c>
      <c r="Y6" s="105">
        <f>ROUND(W6,0)-ROUND(X6,0)</f>
        <v>-487</v>
      </c>
      <c r="Z6" s="188" t="str">
        <f>INDEX($C$6:$C$79,MATCH(AA6,$K$6:$K$79,0))</f>
        <v>西成区</v>
      </c>
      <c r="AA6" s="199">
        <f>LARGE($K$6:$K$79,ROW(A1))</f>
        <v>94467.645588235289</v>
      </c>
      <c r="AB6" s="105">
        <f>VLOOKUP(Z6,$S$88:$AE$161,9,FALSE)</f>
        <v>93796.779378316904</v>
      </c>
      <c r="AC6" s="105">
        <f>ROUND(AA6,0)-ROUND(AB6,0)</f>
        <v>671</v>
      </c>
      <c r="AD6" s="188" t="str">
        <f>INDEX($C$6:$C$79,MATCH(AE6,$L$6:$L$79,0))</f>
        <v>豊能町</v>
      </c>
      <c r="AE6" s="90">
        <f>LARGE($L$6:$L$79,ROW(A1))</f>
        <v>0.65767195767195763</v>
      </c>
      <c r="AF6" s="90">
        <f t="shared" ref="AF6:AF37" si="1">VLOOKUP(AD6,$S$88:$AE$161,10,FALSE)</f>
        <v>0.6529697422487859</v>
      </c>
      <c r="AG6" s="315">
        <f>(ROUND(AE6,3)-ROUND(AF6,3))*100</f>
        <v>0.50000000000000044</v>
      </c>
      <c r="AH6" s="188" t="str">
        <f>INDEX($C$6:$C$79,MATCH(AI6,$M$6:$M$79,0))</f>
        <v>福島区</v>
      </c>
      <c r="AI6" s="245">
        <f>LARGE($M$6:$M$79,ROW(A1))</f>
        <v>3.2044403330249769</v>
      </c>
      <c r="AJ6" s="316">
        <f>VLOOKUP(AH6,$S$88:$AE$161,11,FALSE)</f>
        <v>3.1502256608639589</v>
      </c>
      <c r="AK6" s="316">
        <f>ROUND(AI6,2)-ROUND(AJ6,2)</f>
        <v>5.0000000000000266E-2</v>
      </c>
      <c r="AL6" s="188" t="str">
        <f>INDEX($C$6:$C$79,MATCH(AM6,$N$6:$N$79,0))</f>
        <v>西成区</v>
      </c>
      <c r="AM6" s="245">
        <f>LARGE($N$6:$N$79,ROW(A1))</f>
        <v>2.083781110487342</v>
      </c>
      <c r="AN6" s="245">
        <f>VLOOKUP(AL6,$S$88:$AE$161,12,FALSE)</f>
        <v>2.1067167976479899</v>
      </c>
      <c r="AO6" s="245">
        <f>ROUND(AM6,2)-ROUND(AN6,2)</f>
        <v>-2.9999999999999805E-2</v>
      </c>
      <c r="AP6" s="188" t="str">
        <f>INDEX($C$6:$C$79,MATCH(AQ6,$O$6:$O$79,0))</f>
        <v>泉南市</v>
      </c>
      <c r="AQ6" s="199">
        <f>LARGE($O$6:$O$79,ROW(A1))</f>
        <v>9163.9172801614041</v>
      </c>
      <c r="AR6" s="199">
        <f>VLOOKUP(AP6,$S$88:$AE$161,13,FALSE)</f>
        <v>9161.8882600951456</v>
      </c>
      <c r="AS6" s="199">
        <f>ROUND(AQ6,0)-ROUND(AR6,0)</f>
        <v>2</v>
      </c>
      <c r="AT6" s="15"/>
      <c r="AU6" s="105">
        <f>$I$80</f>
        <v>46119.041087541758</v>
      </c>
      <c r="AV6" s="105">
        <f>$Y$162</f>
        <v>45768.544918422951</v>
      </c>
      <c r="AW6" s="105">
        <f>ROUND(AU6,0)-ROUND(AV6,0)</f>
        <v>350</v>
      </c>
      <c r="AX6" s="105">
        <f>$J$80</f>
        <v>15757.451537879928</v>
      </c>
      <c r="AY6" s="105">
        <f>$Z$162</f>
        <v>16041.262670853561</v>
      </c>
      <c r="AZ6" s="105">
        <f>ROUND(AX6,0)-ROUND(AY6,0)</f>
        <v>-284</v>
      </c>
      <c r="BA6" s="105">
        <f>$K$80</f>
        <v>79383.806123482515</v>
      </c>
      <c r="BB6" s="105">
        <f>$AA$162</f>
        <v>80156.432936676807</v>
      </c>
      <c r="BC6" s="105">
        <f>ROUND(BA6,0)-ROUND(BB6,0)</f>
        <v>-772</v>
      </c>
      <c r="BD6" s="90">
        <f>$L$80</f>
        <v>0.58096283536472171</v>
      </c>
      <c r="BE6" s="90">
        <f>$AB$162</f>
        <v>0.57099029038105886</v>
      </c>
      <c r="BF6" s="315">
        <f>(ROUND(BD6,3)-ROUND(BE6,3))*100</f>
        <v>1.0000000000000009</v>
      </c>
      <c r="BG6" s="316">
        <f>$M$80</f>
        <v>2.926808372323054</v>
      </c>
      <c r="BH6" s="316">
        <f>$AC$162</f>
        <v>2.8531759536350507</v>
      </c>
      <c r="BI6" s="316">
        <f>ROUND(BG6,2)-ROUND(BH6,2)</f>
        <v>8.0000000000000071E-2</v>
      </c>
      <c r="BJ6" s="316">
        <f>$N$80</f>
        <v>1.8569878295102245</v>
      </c>
      <c r="BK6" s="316">
        <f>$AD$162</f>
        <v>1.8883859337173088</v>
      </c>
      <c r="BL6" s="316">
        <f>ROUND(BJ6,2)-ROUND(BK6,2)</f>
        <v>-2.9999999999999805E-2</v>
      </c>
      <c r="BM6" s="105">
        <f>$O$80</f>
        <v>8485.4899356211263</v>
      </c>
      <c r="BN6" s="105">
        <f>$AE$162</f>
        <v>8494.6950644120498</v>
      </c>
      <c r="BO6" s="105">
        <f>ROUND(BM6,0)-ROUND(BN6,0)</f>
        <v>-10</v>
      </c>
      <c r="BP6" s="105">
        <v>0</v>
      </c>
    </row>
    <row r="7" spans="2:68" s="14" customFormat="1" ht="13.5" customHeight="1">
      <c r="B7" s="6">
        <v>2</v>
      </c>
      <c r="C7" s="11" t="s">
        <v>67</v>
      </c>
      <c r="D7" s="382">
        <v>15488</v>
      </c>
      <c r="E7" s="317">
        <v>46262</v>
      </c>
      <c r="F7" s="382">
        <v>732457450</v>
      </c>
      <c r="G7" s="382">
        <v>8472</v>
      </c>
      <c r="H7" s="382">
        <v>86014</v>
      </c>
      <c r="I7" s="112">
        <f t="shared" ref="I7:I70" si="2">IFERROR(F7/D7,"-")</f>
        <v>47291.932463842975</v>
      </c>
      <c r="J7" s="112">
        <f t="shared" ref="J7:J70" si="3">IFERROR(F7/E7,"-")</f>
        <v>15832.809865548399</v>
      </c>
      <c r="K7" s="112">
        <f t="shared" ref="K7:K70" si="4">IFERROR(F7/G7,"-")</f>
        <v>86456.261803588292</v>
      </c>
      <c r="L7" s="146">
        <f t="shared" si="0"/>
        <v>0.54700413223140498</v>
      </c>
      <c r="M7" s="246">
        <f t="shared" ref="M7:M70" si="5">IFERROR(E7/D7,"-")</f>
        <v>2.9869576446280992</v>
      </c>
      <c r="N7" s="245">
        <f t="shared" ref="N7:N70" si="6">IFERROR(H7/E7,"-")</f>
        <v>1.8592797544420907</v>
      </c>
      <c r="O7" s="199">
        <f t="shared" ref="O7:O70" si="7">IFERROR(F7/H7,"-")</f>
        <v>8515.5608389331974</v>
      </c>
      <c r="R7" s="188" t="str">
        <f t="shared" ref="R7:R70" si="8">INDEX($C$6:$C$79,MATCH(S7,$I$6:$I$79,0))</f>
        <v>北区</v>
      </c>
      <c r="S7" s="105">
        <f t="shared" ref="S7:S70" si="9">LARGE($I$6:$I$79,ROW(A2))</f>
        <v>50628.234265734267</v>
      </c>
      <c r="T7" s="105">
        <f t="shared" ref="T7:T70" si="10">VLOOKUP(R7,$S$88:$AE$161,7,FALSE)</f>
        <v>50255.228161668841</v>
      </c>
      <c r="U7" s="105">
        <f t="shared" ref="U7:U70" si="11">ROUND(S7,0)-ROUND(T7,0)</f>
        <v>373</v>
      </c>
      <c r="V7" s="188" t="str">
        <f t="shared" ref="V7:V70" si="12">INDEX($C$6:$C$79,MATCH(W7,$J$6:$J$79,0))</f>
        <v>泉佐野市</v>
      </c>
      <c r="W7" s="105">
        <f t="shared" ref="W7:W70" si="13">LARGE($J$6:$J$79,ROW(A2))</f>
        <v>17530.151315428131</v>
      </c>
      <c r="X7" s="105">
        <f t="shared" ref="X7:X70" si="14">VLOOKUP(V7,$S$88:$AE$161,8,FALSE)</f>
        <v>17952.211398238349</v>
      </c>
      <c r="Y7" s="105">
        <f t="shared" ref="Y7:Y70" si="15">ROUND(W7,0)-ROUND(X7,0)</f>
        <v>-422</v>
      </c>
      <c r="Z7" s="188" t="str">
        <f t="shared" ref="Z7:Z70" si="16">INDEX($C$6:$C$79,MATCH(AA7,$K$6:$K$79,0))</f>
        <v>東住吉区</v>
      </c>
      <c r="AA7" s="199">
        <f t="shared" ref="AA7:AA70" si="17">LARGE($K$6:$K$79,ROW(A2))</f>
        <v>93536.494234718048</v>
      </c>
      <c r="AB7" s="105">
        <f t="shared" ref="AB7:AB70" si="18">VLOOKUP(Z7,$S$88:$AE$161,9,FALSE)</f>
        <v>92409.599602911985</v>
      </c>
      <c r="AC7" s="105">
        <f t="shared" ref="AC7:AC70" si="19">ROUND(AA7,0)-ROUND(AB7,0)</f>
        <v>1126</v>
      </c>
      <c r="AD7" s="188" t="str">
        <f t="shared" ref="AD7:AD70" si="20">INDEX($C$6:$C$79,MATCH(AE7,$L$6:$L$79,0))</f>
        <v>箕面市</v>
      </c>
      <c r="AE7" s="90">
        <f t="shared" ref="AE7:AE70" si="21">LARGE($L$6:$L$79,ROW(A2))</f>
        <v>0.63674057262569828</v>
      </c>
      <c r="AF7" s="90">
        <f t="shared" si="1"/>
        <v>0.6294934264962766</v>
      </c>
      <c r="AG7" s="315">
        <f t="shared" ref="AG7:AG70" si="22">(ROUND(AE7,3)-ROUND(AF7,3))*100</f>
        <v>0.80000000000000071</v>
      </c>
      <c r="AH7" s="188" t="str">
        <f t="shared" ref="AH7:AH70" si="23">INDEX($C$6:$C$79,MATCH(AI7,$M$6:$M$79,0))</f>
        <v>北区</v>
      </c>
      <c r="AI7" s="245">
        <f t="shared" ref="AI7:AI70" si="24">LARGE($M$6:$M$79,ROW(A2))</f>
        <v>3.1803936803936805</v>
      </c>
      <c r="AJ7" s="316">
        <f t="shared" ref="AJ7:AJ70" si="25">VLOOKUP(AH7,$S$88:$AE$161,11,FALSE)</f>
        <v>3.1086255403828997</v>
      </c>
      <c r="AK7" s="316">
        <f t="shared" ref="AK7:AK70" si="26">ROUND(AI7,2)-ROUND(AJ7,2)</f>
        <v>7.0000000000000284E-2</v>
      </c>
      <c r="AL7" s="188" t="str">
        <f t="shared" ref="AL7:AL70" si="27">INDEX($C$6:$C$79,MATCH(AM7,$N$6:$N$79,0))</f>
        <v>生野区</v>
      </c>
      <c r="AM7" s="245">
        <f t="shared" ref="AM7:AM70" si="28">LARGE($N$6:$N$79,ROW(A2))</f>
        <v>2.0414602217177324</v>
      </c>
      <c r="AN7" s="245">
        <f t="shared" ref="AN7:AN70" si="29">VLOOKUP(AL7,$S$88:$AE$161,12,FALSE)</f>
        <v>2.0665972403020048</v>
      </c>
      <c r="AO7" s="245">
        <f t="shared" ref="AO7:AO70" si="30">ROUND(AM7,2)-ROUND(AN7,2)</f>
        <v>-2.9999999999999805E-2</v>
      </c>
      <c r="AP7" s="188" t="str">
        <f t="shared" ref="AP7:AP70" si="31">INDEX($C$6:$C$79,MATCH(AQ7,$O$6:$O$79,0))</f>
        <v>能勢町</v>
      </c>
      <c r="AQ7" s="199">
        <f t="shared" ref="AQ7:AQ70" si="32">LARGE($O$6:$O$79,ROW(A2))</f>
        <v>9131.1016327279394</v>
      </c>
      <c r="AR7" s="199">
        <f t="shared" ref="AR7:AR70" si="33">VLOOKUP(AP7,$S$88:$AE$161,13,FALSE)</f>
        <v>8356.993599567295</v>
      </c>
      <c r="AS7" s="199">
        <f t="shared" ref="AS7:AS70" si="34">ROUND(AQ7,0)-ROUND(AR7,0)</f>
        <v>774</v>
      </c>
      <c r="AT7" s="15"/>
      <c r="AU7" s="105">
        <f t="shared" ref="AU7:AU70" si="35">$I$80</f>
        <v>46119.041087541758</v>
      </c>
      <c r="AV7" s="105">
        <f t="shared" ref="AV7:AV70" si="36">$Y$162</f>
        <v>45768.544918422951</v>
      </c>
      <c r="AW7" s="105">
        <f t="shared" ref="AW7:AW70" si="37">ROUND(AU7,0)-ROUND(AV7,0)</f>
        <v>350</v>
      </c>
      <c r="AX7" s="105">
        <f t="shared" ref="AX7:AX70" si="38">$J$80</f>
        <v>15757.451537879928</v>
      </c>
      <c r="AY7" s="105">
        <f t="shared" ref="AY7:AY70" si="39">$Z$162</f>
        <v>16041.262670853561</v>
      </c>
      <c r="AZ7" s="105">
        <f t="shared" ref="AZ7:AZ70" si="40">ROUND(AX7,0)-ROUND(AY7,0)</f>
        <v>-284</v>
      </c>
      <c r="BA7" s="105">
        <f t="shared" ref="BA7:BA70" si="41">$K$80</f>
        <v>79383.806123482515</v>
      </c>
      <c r="BB7" s="105">
        <f t="shared" ref="BB7:BB70" si="42">$AA$162</f>
        <v>80156.432936676807</v>
      </c>
      <c r="BC7" s="105">
        <f t="shared" ref="BC7:BC70" si="43">ROUND(BA7,0)-ROUND(BB7,0)</f>
        <v>-772</v>
      </c>
      <c r="BD7" s="90">
        <f t="shared" ref="BD7:BD70" si="44">$L$80</f>
        <v>0.58096283536472171</v>
      </c>
      <c r="BE7" s="90">
        <f t="shared" ref="BE7:BE70" si="45">$AB$162</f>
        <v>0.57099029038105886</v>
      </c>
      <c r="BF7" s="315">
        <f t="shared" ref="BF7:BF70" si="46">(ROUND(BD7,3)-ROUND(BE7,3))*100</f>
        <v>1.0000000000000009</v>
      </c>
      <c r="BG7" s="316">
        <f t="shared" ref="BG7:BG70" si="47">$M$80</f>
        <v>2.926808372323054</v>
      </c>
      <c r="BH7" s="316">
        <f t="shared" ref="BH7:BH70" si="48">$AC$162</f>
        <v>2.8531759536350507</v>
      </c>
      <c r="BI7" s="316">
        <f t="shared" ref="BI7:BI70" si="49">ROUND(BG7,2)-ROUND(BH7,2)</f>
        <v>8.0000000000000071E-2</v>
      </c>
      <c r="BJ7" s="316">
        <f t="shared" ref="BJ7:BJ70" si="50">$N$80</f>
        <v>1.8569878295102245</v>
      </c>
      <c r="BK7" s="316">
        <f t="shared" ref="BK7:BK70" si="51">$AD$162</f>
        <v>1.8883859337173088</v>
      </c>
      <c r="BL7" s="316">
        <f t="shared" ref="BL7:BL70" si="52">ROUND(BJ7,2)-ROUND(BK7,2)</f>
        <v>-2.9999999999999805E-2</v>
      </c>
      <c r="BM7" s="105">
        <f t="shared" ref="BM7:BM70" si="53">$O$80</f>
        <v>8485.4899356211263</v>
      </c>
      <c r="BN7" s="105">
        <f t="shared" ref="BN7:BN70" si="54">$AE$162</f>
        <v>8494.6950644120498</v>
      </c>
      <c r="BO7" s="105">
        <f t="shared" ref="BO7:BO70" si="55">ROUND(BM7,0)-ROUND(BN7,0)</f>
        <v>-10</v>
      </c>
      <c r="BP7" s="105">
        <v>0</v>
      </c>
    </row>
    <row r="8" spans="2:68" s="14" customFormat="1" ht="13.5" customHeight="1">
      <c r="B8" s="6">
        <v>3</v>
      </c>
      <c r="C8" s="12" t="s">
        <v>68</v>
      </c>
      <c r="D8" s="382">
        <v>9729</v>
      </c>
      <c r="E8" s="317">
        <v>31176</v>
      </c>
      <c r="F8" s="382">
        <v>481471080</v>
      </c>
      <c r="G8" s="382">
        <v>5604</v>
      </c>
      <c r="H8" s="382">
        <v>52992</v>
      </c>
      <c r="I8" s="112">
        <f t="shared" si="2"/>
        <v>49488.23928461301</v>
      </c>
      <c r="J8" s="112">
        <f t="shared" si="3"/>
        <v>15443.645111624326</v>
      </c>
      <c r="K8" s="112">
        <f t="shared" si="4"/>
        <v>85915.610278372595</v>
      </c>
      <c r="L8" s="146">
        <f t="shared" si="0"/>
        <v>0.57600986740672222</v>
      </c>
      <c r="M8" s="246">
        <f t="shared" si="5"/>
        <v>3.2044403330249769</v>
      </c>
      <c r="N8" s="245">
        <f t="shared" si="6"/>
        <v>1.6997690531177829</v>
      </c>
      <c r="O8" s="199">
        <f t="shared" si="7"/>
        <v>9085.73143115942</v>
      </c>
      <c r="R8" s="188" t="str">
        <f t="shared" si="8"/>
        <v>福島区</v>
      </c>
      <c r="S8" s="105">
        <f t="shared" si="9"/>
        <v>49488.23928461301</v>
      </c>
      <c r="T8" s="105">
        <f t="shared" si="10"/>
        <v>50141.488287126587</v>
      </c>
      <c r="U8" s="105">
        <f t="shared" si="11"/>
        <v>-653</v>
      </c>
      <c r="V8" s="188" t="str">
        <f t="shared" si="12"/>
        <v>西成区</v>
      </c>
      <c r="W8" s="105">
        <f t="shared" si="13"/>
        <v>17172.721415777796</v>
      </c>
      <c r="X8" s="105">
        <f t="shared" si="14"/>
        <v>17487.130660937411</v>
      </c>
      <c r="Y8" s="105">
        <f t="shared" si="15"/>
        <v>-314</v>
      </c>
      <c r="Z8" s="188" t="str">
        <f t="shared" si="16"/>
        <v>此花区</v>
      </c>
      <c r="AA8" s="199">
        <f t="shared" si="17"/>
        <v>93474.872120442596</v>
      </c>
      <c r="AB8" s="105">
        <f t="shared" si="18"/>
        <v>94163.672685363039</v>
      </c>
      <c r="AC8" s="105">
        <f t="shared" si="19"/>
        <v>-689</v>
      </c>
      <c r="AD8" s="188" t="str">
        <f t="shared" si="20"/>
        <v>池田市</v>
      </c>
      <c r="AE8" s="90">
        <f t="shared" si="21"/>
        <v>0.61618954673606596</v>
      </c>
      <c r="AF8" s="90">
        <f t="shared" si="1"/>
        <v>0.60253567570640743</v>
      </c>
      <c r="AG8" s="315">
        <f t="shared" si="22"/>
        <v>1.3000000000000012</v>
      </c>
      <c r="AH8" s="188" t="str">
        <f t="shared" si="23"/>
        <v>東住吉区</v>
      </c>
      <c r="AI8" s="245">
        <f t="shared" si="24"/>
        <v>3.1318273914730352</v>
      </c>
      <c r="AJ8" s="316">
        <f t="shared" si="25"/>
        <v>3.0519967837041007</v>
      </c>
      <c r="AK8" s="316">
        <f t="shared" si="26"/>
        <v>8.0000000000000071E-2</v>
      </c>
      <c r="AL8" s="188" t="str">
        <f t="shared" si="27"/>
        <v>藤井寺市</v>
      </c>
      <c r="AM8" s="245">
        <f t="shared" si="28"/>
        <v>2.0370347975934942</v>
      </c>
      <c r="AN8" s="245">
        <f t="shared" si="29"/>
        <v>2.0273310310804145</v>
      </c>
      <c r="AO8" s="245">
        <f t="shared" si="30"/>
        <v>1.0000000000000231E-2</v>
      </c>
      <c r="AP8" s="188" t="str">
        <f t="shared" si="31"/>
        <v>熊取町</v>
      </c>
      <c r="AQ8" s="199">
        <f t="shared" si="32"/>
        <v>9110.5886237430586</v>
      </c>
      <c r="AR8" s="199">
        <f t="shared" si="33"/>
        <v>8976.5885773485279</v>
      </c>
      <c r="AS8" s="199">
        <f t="shared" si="34"/>
        <v>134</v>
      </c>
      <c r="AT8" s="15"/>
      <c r="AU8" s="105">
        <f t="shared" si="35"/>
        <v>46119.041087541758</v>
      </c>
      <c r="AV8" s="105">
        <f t="shared" si="36"/>
        <v>45768.544918422951</v>
      </c>
      <c r="AW8" s="105">
        <f t="shared" si="37"/>
        <v>350</v>
      </c>
      <c r="AX8" s="105">
        <f t="shared" si="38"/>
        <v>15757.451537879928</v>
      </c>
      <c r="AY8" s="105">
        <f t="shared" si="39"/>
        <v>16041.262670853561</v>
      </c>
      <c r="AZ8" s="105">
        <f t="shared" si="40"/>
        <v>-284</v>
      </c>
      <c r="BA8" s="105">
        <f t="shared" si="41"/>
        <v>79383.806123482515</v>
      </c>
      <c r="BB8" s="105">
        <f t="shared" si="42"/>
        <v>80156.432936676807</v>
      </c>
      <c r="BC8" s="105">
        <f t="shared" si="43"/>
        <v>-772</v>
      </c>
      <c r="BD8" s="90">
        <f t="shared" si="44"/>
        <v>0.58096283536472171</v>
      </c>
      <c r="BE8" s="90">
        <f t="shared" si="45"/>
        <v>0.57099029038105886</v>
      </c>
      <c r="BF8" s="315">
        <f t="shared" si="46"/>
        <v>1.0000000000000009</v>
      </c>
      <c r="BG8" s="316">
        <f t="shared" si="47"/>
        <v>2.926808372323054</v>
      </c>
      <c r="BH8" s="316">
        <f t="shared" si="48"/>
        <v>2.8531759536350507</v>
      </c>
      <c r="BI8" s="316">
        <f t="shared" si="49"/>
        <v>8.0000000000000071E-2</v>
      </c>
      <c r="BJ8" s="316">
        <f t="shared" si="50"/>
        <v>1.8569878295102245</v>
      </c>
      <c r="BK8" s="316">
        <f t="shared" si="51"/>
        <v>1.8883859337173088</v>
      </c>
      <c r="BL8" s="316">
        <f t="shared" si="52"/>
        <v>-2.9999999999999805E-2</v>
      </c>
      <c r="BM8" s="105">
        <f t="shared" si="53"/>
        <v>8485.4899356211263</v>
      </c>
      <c r="BN8" s="105">
        <f t="shared" si="54"/>
        <v>8494.6950644120498</v>
      </c>
      <c r="BO8" s="105">
        <f t="shared" si="55"/>
        <v>-10</v>
      </c>
      <c r="BP8" s="105">
        <v>0</v>
      </c>
    </row>
    <row r="9" spans="2:68" s="14" customFormat="1" ht="13.5" customHeight="1">
      <c r="B9" s="6">
        <v>4</v>
      </c>
      <c r="C9" s="12" t="s">
        <v>69</v>
      </c>
      <c r="D9" s="382">
        <v>10808</v>
      </c>
      <c r="E9" s="317">
        <v>30629</v>
      </c>
      <c r="F9" s="382">
        <v>515326970</v>
      </c>
      <c r="G9" s="382">
        <v>5513</v>
      </c>
      <c r="H9" s="382">
        <v>57617</v>
      </c>
      <c r="I9" s="112">
        <f t="shared" si="2"/>
        <v>47680.141561806071</v>
      </c>
      <c r="J9" s="112">
        <f t="shared" si="3"/>
        <v>16824.80557641451</v>
      </c>
      <c r="K9" s="112">
        <f t="shared" si="4"/>
        <v>93474.872120442596</v>
      </c>
      <c r="L9" s="146">
        <f t="shared" si="0"/>
        <v>0.51008512213175428</v>
      </c>
      <c r="M9" s="246">
        <f t="shared" si="5"/>
        <v>2.8339193190229461</v>
      </c>
      <c r="N9" s="245">
        <f t="shared" si="6"/>
        <v>1.8811257305168305</v>
      </c>
      <c r="O9" s="199">
        <f t="shared" si="7"/>
        <v>8944.0090598260922</v>
      </c>
      <c r="R9" s="188" t="str">
        <f t="shared" si="8"/>
        <v>八尾市</v>
      </c>
      <c r="S9" s="105">
        <f t="shared" si="9"/>
        <v>48234.009174115279</v>
      </c>
      <c r="T9" s="105">
        <f t="shared" si="10"/>
        <v>48039.509331190282</v>
      </c>
      <c r="U9" s="105">
        <f t="shared" si="11"/>
        <v>194</v>
      </c>
      <c r="V9" s="188" t="str">
        <f t="shared" si="12"/>
        <v>田尻町</v>
      </c>
      <c r="W9" s="105">
        <f t="shared" si="13"/>
        <v>17052.585190039317</v>
      </c>
      <c r="X9" s="105">
        <f t="shared" si="14"/>
        <v>17091.119016817593</v>
      </c>
      <c r="Y9" s="105">
        <f t="shared" si="15"/>
        <v>-38</v>
      </c>
      <c r="Z9" s="188" t="str">
        <f t="shared" si="16"/>
        <v>生野区</v>
      </c>
      <c r="AA9" s="199">
        <f t="shared" si="17"/>
        <v>89058.697478991598</v>
      </c>
      <c r="AB9" s="105">
        <f t="shared" si="18"/>
        <v>91176.996836873019</v>
      </c>
      <c r="AC9" s="105">
        <f t="shared" si="19"/>
        <v>-2118</v>
      </c>
      <c r="AD9" s="188" t="str">
        <f t="shared" si="20"/>
        <v>吹田市</v>
      </c>
      <c r="AE9" s="90">
        <f t="shared" si="21"/>
        <v>0.61234011323128534</v>
      </c>
      <c r="AF9" s="90">
        <f t="shared" si="1"/>
        <v>0.60503272190985347</v>
      </c>
      <c r="AG9" s="315">
        <f t="shared" si="22"/>
        <v>0.70000000000000062</v>
      </c>
      <c r="AH9" s="188" t="str">
        <f t="shared" si="23"/>
        <v>吹田市</v>
      </c>
      <c r="AI9" s="245">
        <f t="shared" si="24"/>
        <v>3.0751555182777661</v>
      </c>
      <c r="AJ9" s="316">
        <f t="shared" si="25"/>
        <v>3.0318186007926999</v>
      </c>
      <c r="AK9" s="316">
        <f t="shared" si="26"/>
        <v>5.0000000000000266E-2</v>
      </c>
      <c r="AL9" s="188" t="str">
        <f t="shared" si="27"/>
        <v>平野区</v>
      </c>
      <c r="AM9" s="245">
        <f t="shared" si="28"/>
        <v>2.0287173853336995</v>
      </c>
      <c r="AN9" s="245">
        <f t="shared" si="29"/>
        <v>2.0656332492179597</v>
      </c>
      <c r="AO9" s="245">
        <f t="shared" si="30"/>
        <v>-4.0000000000000036E-2</v>
      </c>
      <c r="AP9" s="188" t="str">
        <f t="shared" si="31"/>
        <v>福島区</v>
      </c>
      <c r="AQ9" s="199">
        <f t="shared" si="32"/>
        <v>9085.73143115942</v>
      </c>
      <c r="AR9" s="199">
        <f t="shared" si="33"/>
        <v>9146.2980967128606</v>
      </c>
      <c r="AS9" s="199">
        <f t="shared" si="34"/>
        <v>-60</v>
      </c>
      <c r="AT9" s="15"/>
      <c r="AU9" s="105">
        <f t="shared" si="35"/>
        <v>46119.041087541758</v>
      </c>
      <c r="AV9" s="105">
        <f t="shared" si="36"/>
        <v>45768.544918422951</v>
      </c>
      <c r="AW9" s="105">
        <f t="shared" si="37"/>
        <v>350</v>
      </c>
      <c r="AX9" s="105">
        <f t="shared" si="38"/>
        <v>15757.451537879928</v>
      </c>
      <c r="AY9" s="105">
        <f t="shared" si="39"/>
        <v>16041.262670853561</v>
      </c>
      <c r="AZ9" s="105">
        <f t="shared" si="40"/>
        <v>-284</v>
      </c>
      <c r="BA9" s="105">
        <f t="shared" si="41"/>
        <v>79383.806123482515</v>
      </c>
      <c r="BB9" s="105">
        <f t="shared" si="42"/>
        <v>80156.432936676807</v>
      </c>
      <c r="BC9" s="105">
        <f t="shared" si="43"/>
        <v>-772</v>
      </c>
      <c r="BD9" s="90">
        <f t="shared" si="44"/>
        <v>0.58096283536472171</v>
      </c>
      <c r="BE9" s="90">
        <f t="shared" si="45"/>
        <v>0.57099029038105886</v>
      </c>
      <c r="BF9" s="315">
        <f t="shared" si="46"/>
        <v>1.0000000000000009</v>
      </c>
      <c r="BG9" s="316">
        <f t="shared" si="47"/>
        <v>2.926808372323054</v>
      </c>
      <c r="BH9" s="316">
        <f t="shared" si="48"/>
        <v>2.8531759536350507</v>
      </c>
      <c r="BI9" s="316">
        <f t="shared" si="49"/>
        <v>8.0000000000000071E-2</v>
      </c>
      <c r="BJ9" s="316">
        <f t="shared" si="50"/>
        <v>1.8569878295102245</v>
      </c>
      <c r="BK9" s="316">
        <f t="shared" si="51"/>
        <v>1.8883859337173088</v>
      </c>
      <c r="BL9" s="316">
        <f t="shared" si="52"/>
        <v>-2.9999999999999805E-2</v>
      </c>
      <c r="BM9" s="105">
        <f t="shared" si="53"/>
        <v>8485.4899356211263</v>
      </c>
      <c r="BN9" s="105">
        <f t="shared" si="54"/>
        <v>8494.6950644120498</v>
      </c>
      <c r="BO9" s="105">
        <f t="shared" si="55"/>
        <v>-10</v>
      </c>
      <c r="BP9" s="105">
        <v>0</v>
      </c>
    </row>
    <row r="10" spans="2:68" s="14" customFormat="1" ht="13.5" customHeight="1">
      <c r="B10" s="6">
        <v>5</v>
      </c>
      <c r="C10" s="12" t="s">
        <v>70</v>
      </c>
      <c r="D10" s="382">
        <v>9963</v>
      </c>
      <c r="E10" s="317">
        <v>25881</v>
      </c>
      <c r="F10" s="382">
        <v>430193780</v>
      </c>
      <c r="G10" s="382">
        <v>5257</v>
      </c>
      <c r="H10" s="382">
        <v>48397</v>
      </c>
      <c r="I10" s="112">
        <f>IFERROR(F10/D10,"-")</f>
        <v>43179.140821037843</v>
      </c>
      <c r="J10" s="112">
        <f>IFERROR(F10/E10,"-")</f>
        <v>16621.992195046558</v>
      </c>
      <c r="K10" s="112">
        <f t="shared" si="4"/>
        <v>81832.562297888537</v>
      </c>
      <c r="L10" s="146">
        <f t="shared" si="0"/>
        <v>0.52765231356017261</v>
      </c>
      <c r="M10" s="246">
        <f t="shared" si="5"/>
        <v>2.5977115326708824</v>
      </c>
      <c r="N10" s="245">
        <f t="shared" si="6"/>
        <v>1.869981839959816</v>
      </c>
      <c r="O10" s="199">
        <f t="shared" si="7"/>
        <v>8888.8522015827421</v>
      </c>
      <c r="R10" s="188" t="str">
        <f t="shared" si="8"/>
        <v>堺市東区</v>
      </c>
      <c r="S10" s="105">
        <f t="shared" si="9"/>
        <v>47833.748406536099</v>
      </c>
      <c r="T10" s="105">
        <f t="shared" si="10"/>
        <v>47415.722413897463</v>
      </c>
      <c r="U10" s="105">
        <f t="shared" si="11"/>
        <v>418</v>
      </c>
      <c r="V10" s="188" t="str">
        <f t="shared" si="12"/>
        <v>住之江区</v>
      </c>
      <c r="W10" s="105">
        <f t="shared" si="13"/>
        <v>16889.754304375332</v>
      </c>
      <c r="X10" s="105">
        <f t="shared" si="14"/>
        <v>17297.493529542262</v>
      </c>
      <c r="Y10" s="105">
        <f t="shared" si="15"/>
        <v>-407</v>
      </c>
      <c r="Z10" s="188" t="str">
        <f t="shared" si="16"/>
        <v>住之江区</v>
      </c>
      <c r="AA10" s="199">
        <f t="shared" si="17"/>
        <v>87279.648347764625</v>
      </c>
      <c r="AB10" s="105">
        <f t="shared" si="18"/>
        <v>88411.227440234332</v>
      </c>
      <c r="AC10" s="105">
        <f t="shared" si="19"/>
        <v>-1131</v>
      </c>
      <c r="AD10" s="188" t="str">
        <f t="shared" si="20"/>
        <v>交野市</v>
      </c>
      <c r="AE10" s="90">
        <f t="shared" si="21"/>
        <v>0.61168957378869915</v>
      </c>
      <c r="AF10" s="90">
        <f t="shared" si="1"/>
        <v>0.60269360269360273</v>
      </c>
      <c r="AG10" s="315">
        <f t="shared" si="22"/>
        <v>0.9000000000000008</v>
      </c>
      <c r="AH10" s="188" t="str">
        <f t="shared" si="23"/>
        <v>池田市</v>
      </c>
      <c r="AI10" s="245">
        <f t="shared" si="24"/>
        <v>3.0698872261982215</v>
      </c>
      <c r="AJ10" s="316">
        <f t="shared" si="25"/>
        <v>3.0114275967934505</v>
      </c>
      <c r="AK10" s="316">
        <f t="shared" si="26"/>
        <v>6.0000000000000053E-2</v>
      </c>
      <c r="AL10" s="188" t="str">
        <f t="shared" si="27"/>
        <v>忠岡町</v>
      </c>
      <c r="AM10" s="245">
        <f t="shared" si="28"/>
        <v>2.0261876562705621</v>
      </c>
      <c r="AN10" s="245">
        <f t="shared" si="29"/>
        <v>2.1216981132075472</v>
      </c>
      <c r="AO10" s="245">
        <f t="shared" si="30"/>
        <v>-9.0000000000000302E-2</v>
      </c>
      <c r="AP10" s="188" t="str">
        <f t="shared" si="31"/>
        <v>豊能町</v>
      </c>
      <c r="AQ10" s="199">
        <f t="shared" si="32"/>
        <v>9083.0918162971284</v>
      </c>
      <c r="AR10" s="199">
        <f t="shared" si="33"/>
        <v>9324.5641218503188</v>
      </c>
      <c r="AS10" s="199">
        <f t="shared" si="34"/>
        <v>-242</v>
      </c>
      <c r="AT10" s="15"/>
      <c r="AU10" s="105">
        <f t="shared" si="35"/>
        <v>46119.041087541758</v>
      </c>
      <c r="AV10" s="105">
        <f t="shared" si="36"/>
        <v>45768.544918422951</v>
      </c>
      <c r="AW10" s="105">
        <f t="shared" si="37"/>
        <v>350</v>
      </c>
      <c r="AX10" s="105">
        <f t="shared" si="38"/>
        <v>15757.451537879928</v>
      </c>
      <c r="AY10" s="105">
        <f t="shared" si="39"/>
        <v>16041.262670853561</v>
      </c>
      <c r="AZ10" s="105">
        <f t="shared" si="40"/>
        <v>-284</v>
      </c>
      <c r="BA10" s="105">
        <f t="shared" si="41"/>
        <v>79383.806123482515</v>
      </c>
      <c r="BB10" s="105">
        <f t="shared" si="42"/>
        <v>80156.432936676807</v>
      </c>
      <c r="BC10" s="105">
        <f t="shared" si="43"/>
        <v>-772</v>
      </c>
      <c r="BD10" s="90">
        <f t="shared" si="44"/>
        <v>0.58096283536472171</v>
      </c>
      <c r="BE10" s="90">
        <f t="shared" si="45"/>
        <v>0.57099029038105886</v>
      </c>
      <c r="BF10" s="315">
        <f t="shared" si="46"/>
        <v>1.0000000000000009</v>
      </c>
      <c r="BG10" s="316">
        <f t="shared" si="47"/>
        <v>2.926808372323054</v>
      </c>
      <c r="BH10" s="316">
        <f t="shared" si="48"/>
        <v>2.8531759536350507</v>
      </c>
      <c r="BI10" s="316">
        <f t="shared" si="49"/>
        <v>8.0000000000000071E-2</v>
      </c>
      <c r="BJ10" s="316">
        <f t="shared" si="50"/>
        <v>1.8569878295102245</v>
      </c>
      <c r="BK10" s="316">
        <f t="shared" si="51"/>
        <v>1.8883859337173088</v>
      </c>
      <c r="BL10" s="316">
        <f t="shared" si="52"/>
        <v>-2.9999999999999805E-2</v>
      </c>
      <c r="BM10" s="105">
        <f t="shared" si="53"/>
        <v>8485.4899356211263</v>
      </c>
      <c r="BN10" s="105">
        <f t="shared" si="54"/>
        <v>8494.6950644120498</v>
      </c>
      <c r="BO10" s="105">
        <f t="shared" si="55"/>
        <v>-10</v>
      </c>
      <c r="BP10" s="105">
        <v>0</v>
      </c>
    </row>
    <row r="11" spans="2:68" s="14" customFormat="1" ht="13.5" customHeight="1">
      <c r="B11" s="6">
        <v>6</v>
      </c>
      <c r="C11" s="12" t="s">
        <v>71</v>
      </c>
      <c r="D11" s="382">
        <v>13283</v>
      </c>
      <c r="E11" s="317">
        <v>33827</v>
      </c>
      <c r="F11" s="382">
        <v>546730100</v>
      </c>
      <c r="G11" s="382">
        <v>6839</v>
      </c>
      <c r="H11" s="382">
        <v>62962</v>
      </c>
      <c r="I11" s="112">
        <f>IFERROR(F11/D11,"-")</f>
        <v>41160.137017240078</v>
      </c>
      <c r="J11" s="112">
        <f t="shared" si="3"/>
        <v>16162.535844148166</v>
      </c>
      <c r="K11" s="112">
        <f t="shared" si="4"/>
        <v>79942.988741044013</v>
      </c>
      <c r="L11" s="146">
        <f t="shared" si="0"/>
        <v>0.51486862907475717</v>
      </c>
      <c r="M11" s="246">
        <f t="shared" si="5"/>
        <v>2.5466385605661372</v>
      </c>
      <c r="N11" s="245">
        <f t="shared" si="6"/>
        <v>1.8612942324178909</v>
      </c>
      <c r="O11" s="199">
        <f t="shared" si="7"/>
        <v>8683.4932181315708</v>
      </c>
      <c r="R11" s="188" t="str">
        <f t="shared" si="8"/>
        <v>箕面市</v>
      </c>
      <c r="S11" s="105">
        <f t="shared" si="9"/>
        <v>47741.99022346369</v>
      </c>
      <c r="T11" s="105">
        <f t="shared" si="10"/>
        <v>47311.488921577642</v>
      </c>
      <c r="U11" s="105">
        <f t="shared" si="11"/>
        <v>431</v>
      </c>
      <c r="V11" s="188" t="str">
        <f t="shared" si="12"/>
        <v>生野区</v>
      </c>
      <c r="W11" s="105">
        <f t="shared" si="13"/>
        <v>16859.273203307537</v>
      </c>
      <c r="X11" s="105">
        <f t="shared" si="14"/>
        <v>17510.604356504384</v>
      </c>
      <c r="Y11" s="105">
        <f t="shared" si="15"/>
        <v>-652</v>
      </c>
      <c r="Z11" s="188" t="str">
        <f t="shared" si="16"/>
        <v>北区</v>
      </c>
      <c r="AA11" s="199">
        <f t="shared" si="17"/>
        <v>87275.639022212301</v>
      </c>
      <c r="AB11" s="105">
        <f t="shared" si="18"/>
        <v>87698.412166207636</v>
      </c>
      <c r="AC11" s="105">
        <f t="shared" si="19"/>
        <v>-422</v>
      </c>
      <c r="AD11" s="188" t="str">
        <f t="shared" si="20"/>
        <v>河内長野市</v>
      </c>
      <c r="AE11" s="90">
        <f t="shared" si="21"/>
        <v>0.60546249404839203</v>
      </c>
      <c r="AF11" s="90">
        <f t="shared" si="1"/>
        <v>0.59394243488573639</v>
      </c>
      <c r="AG11" s="315">
        <f t="shared" si="22"/>
        <v>1.100000000000001</v>
      </c>
      <c r="AH11" s="188" t="str">
        <f t="shared" si="23"/>
        <v>豊中市</v>
      </c>
      <c r="AI11" s="245">
        <f t="shared" si="24"/>
        <v>3.0581134236583125</v>
      </c>
      <c r="AJ11" s="316">
        <f t="shared" si="25"/>
        <v>2.9830724055085343</v>
      </c>
      <c r="AK11" s="316">
        <f t="shared" si="26"/>
        <v>8.0000000000000071E-2</v>
      </c>
      <c r="AL11" s="188" t="str">
        <f t="shared" si="27"/>
        <v>堺市中区</v>
      </c>
      <c r="AM11" s="245">
        <f t="shared" si="28"/>
        <v>2.013077593722755</v>
      </c>
      <c r="AN11" s="245">
        <f t="shared" si="29"/>
        <v>2.0408612958094943</v>
      </c>
      <c r="AO11" s="245">
        <f t="shared" si="30"/>
        <v>-3.0000000000000249E-2</v>
      </c>
      <c r="AP11" s="188" t="str">
        <f t="shared" si="31"/>
        <v>泉佐野市</v>
      </c>
      <c r="AQ11" s="199">
        <f t="shared" si="32"/>
        <v>9026.8529045760515</v>
      </c>
      <c r="AR11" s="199">
        <f t="shared" si="33"/>
        <v>8989.74002453701</v>
      </c>
      <c r="AS11" s="199">
        <f t="shared" si="34"/>
        <v>37</v>
      </c>
      <c r="AT11" s="15"/>
      <c r="AU11" s="105">
        <f t="shared" si="35"/>
        <v>46119.041087541758</v>
      </c>
      <c r="AV11" s="105">
        <f t="shared" si="36"/>
        <v>45768.544918422951</v>
      </c>
      <c r="AW11" s="105">
        <f t="shared" si="37"/>
        <v>350</v>
      </c>
      <c r="AX11" s="105">
        <f t="shared" si="38"/>
        <v>15757.451537879928</v>
      </c>
      <c r="AY11" s="105">
        <f t="shared" si="39"/>
        <v>16041.262670853561</v>
      </c>
      <c r="AZ11" s="105">
        <f t="shared" si="40"/>
        <v>-284</v>
      </c>
      <c r="BA11" s="105">
        <f t="shared" si="41"/>
        <v>79383.806123482515</v>
      </c>
      <c r="BB11" s="105">
        <f t="shared" si="42"/>
        <v>80156.432936676807</v>
      </c>
      <c r="BC11" s="105">
        <f t="shared" si="43"/>
        <v>-772</v>
      </c>
      <c r="BD11" s="90">
        <f t="shared" si="44"/>
        <v>0.58096283536472171</v>
      </c>
      <c r="BE11" s="90">
        <f t="shared" si="45"/>
        <v>0.57099029038105886</v>
      </c>
      <c r="BF11" s="315">
        <f t="shared" si="46"/>
        <v>1.0000000000000009</v>
      </c>
      <c r="BG11" s="316">
        <f t="shared" si="47"/>
        <v>2.926808372323054</v>
      </c>
      <c r="BH11" s="316">
        <f t="shared" si="48"/>
        <v>2.8531759536350507</v>
      </c>
      <c r="BI11" s="316">
        <f t="shared" si="49"/>
        <v>8.0000000000000071E-2</v>
      </c>
      <c r="BJ11" s="316">
        <f t="shared" si="50"/>
        <v>1.8569878295102245</v>
      </c>
      <c r="BK11" s="316">
        <f t="shared" si="51"/>
        <v>1.8883859337173088</v>
      </c>
      <c r="BL11" s="316">
        <f t="shared" si="52"/>
        <v>-2.9999999999999805E-2</v>
      </c>
      <c r="BM11" s="105">
        <f t="shared" si="53"/>
        <v>8485.4899356211263</v>
      </c>
      <c r="BN11" s="105">
        <f t="shared" si="54"/>
        <v>8494.6950644120498</v>
      </c>
      <c r="BO11" s="105">
        <f t="shared" si="55"/>
        <v>-10</v>
      </c>
      <c r="BP11" s="105">
        <v>0</v>
      </c>
    </row>
    <row r="12" spans="2:68" s="14" customFormat="1" ht="13.5" customHeight="1">
      <c r="B12" s="6">
        <v>7</v>
      </c>
      <c r="C12" s="12" t="s">
        <v>72</v>
      </c>
      <c r="D12" s="382">
        <v>11994</v>
      </c>
      <c r="E12" s="318">
        <v>31718</v>
      </c>
      <c r="F12" s="384">
        <v>499381510</v>
      </c>
      <c r="G12" s="384">
        <v>6330</v>
      </c>
      <c r="H12" s="382">
        <v>61482</v>
      </c>
      <c r="I12" s="112">
        <f t="shared" si="2"/>
        <v>41635.943805235955</v>
      </c>
      <c r="J12" s="112">
        <f t="shared" si="3"/>
        <v>15744.419887760892</v>
      </c>
      <c r="K12" s="112">
        <f t="shared" si="4"/>
        <v>78891.233807266981</v>
      </c>
      <c r="L12" s="146">
        <f t="shared" si="0"/>
        <v>0.52776388194097046</v>
      </c>
      <c r="M12" s="246">
        <f t="shared" si="5"/>
        <v>2.6444889111222278</v>
      </c>
      <c r="N12" s="245">
        <f t="shared" si="6"/>
        <v>1.9383946024339491</v>
      </c>
      <c r="O12" s="199">
        <f t="shared" si="7"/>
        <v>8122.4018411892912</v>
      </c>
      <c r="R12" s="188" t="str">
        <f t="shared" si="8"/>
        <v>此花区</v>
      </c>
      <c r="S12" s="105">
        <f t="shared" si="9"/>
        <v>47680.141561806071</v>
      </c>
      <c r="T12" s="105">
        <f t="shared" si="10"/>
        <v>47023.125179856113</v>
      </c>
      <c r="U12" s="105">
        <f t="shared" si="11"/>
        <v>657</v>
      </c>
      <c r="V12" s="188" t="str">
        <f t="shared" si="12"/>
        <v>此花区</v>
      </c>
      <c r="W12" s="105">
        <f t="shared" si="13"/>
        <v>16824.80557641451</v>
      </c>
      <c r="X12" s="105">
        <f t="shared" si="14"/>
        <v>16925.597486448227</v>
      </c>
      <c r="Y12" s="105">
        <f t="shared" si="15"/>
        <v>-101</v>
      </c>
      <c r="Z12" s="188" t="str">
        <f t="shared" si="16"/>
        <v>住吉区</v>
      </c>
      <c r="AA12" s="199">
        <f t="shared" si="17"/>
        <v>86891.439748464458</v>
      </c>
      <c r="AB12" s="105">
        <f t="shared" si="18"/>
        <v>87200.137957610787</v>
      </c>
      <c r="AC12" s="105">
        <f t="shared" si="19"/>
        <v>-309</v>
      </c>
      <c r="AD12" s="188" t="str">
        <f t="shared" si="20"/>
        <v>茨木市</v>
      </c>
      <c r="AE12" s="90">
        <f t="shared" si="21"/>
        <v>0.60302144025055848</v>
      </c>
      <c r="AF12" s="90">
        <f t="shared" si="1"/>
        <v>0.59269963085292399</v>
      </c>
      <c r="AG12" s="315">
        <f t="shared" si="22"/>
        <v>1.0000000000000009</v>
      </c>
      <c r="AH12" s="188" t="str">
        <f t="shared" si="23"/>
        <v>箕面市</v>
      </c>
      <c r="AI12" s="245">
        <f t="shared" si="24"/>
        <v>3.0483152932960893</v>
      </c>
      <c r="AJ12" s="316">
        <f t="shared" si="25"/>
        <v>3.0171462719499864</v>
      </c>
      <c r="AK12" s="316">
        <f t="shared" si="26"/>
        <v>2.9999999999999805E-2</v>
      </c>
      <c r="AL12" s="188" t="str">
        <f t="shared" si="27"/>
        <v>住之江区</v>
      </c>
      <c r="AM12" s="245">
        <f t="shared" si="28"/>
        <v>2.0111306786123411</v>
      </c>
      <c r="AN12" s="245">
        <f t="shared" si="29"/>
        <v>2.0589736005324264</v>
      </c>
      <c r="AO12" s="245">
        <f t="shared" si="30"/>
        <v>-5.0000000000000266E-2</v>
      </c>
      <c r="AP12" s="188" t="str">
        <f t="shared" si="31"/>
        <v>此花区</v>
      </c>
      <c r="AQ12" s="199">
        <f t="shared" si="32"/>
        <v>8944.0090598260922</v>
      </c>
      <c r="AR12" s="199">
        <f t="shared" si="33"/>
        <v>8851.0622009569379</v>
      </c>
      <c r="AS12" s="199">
        <f t="shared" si="34"/>
        <v>93</v>
      </c>
      <c r="AT12" s="15"/>
      <c r="AU12" s="105">
        <f t="shared" si="35"/>
        <v>46119.041087541758</v>
      </c>
      <c r="AV12" s="105">
        <f t="shared" si="36"/>
        <v>45768.544918422951</v>
      </c>
      <c r="AW12" s="105">
        <f t="shared" si="37"/>
        <v>350</v>
      </c>
      <c r="AX12" s="105">
        <f t="shared" si="38"/>
        <v>15757.451537879928</v>
      </c>
      <c r="AY12" s="105">
        <f t="shared" si="39"/>
        <v>16041.262670853561</v>
      </c>
      <c r="AZ12" s="105">
        <f t="shared" si="40"/>
        <v>-284</v>
      </c>
      <c r="BA12" s="105">
        <f t="shared" si="41"/>
        <v>79383.806123482515</v>
      </c>
      <c r="BB12" s="105">
        <f t="shared" si="42"/>
        <v>80156.432936676807</v>
      </c>
      <c r="BC12" s="105">
        <f t="shared" si="43"/>
        <v>-772</v>
      </c>
      <c r="BD12" s="90">
        <f t="shared" si="44"/>
        <v>0.58096283536472171</v>
      </c>
      <c r="BE12" s="90">
        <f t="shared" si="45"/>
        <v>0.57099029038105886</v>
      </c>
      <c r="BF12" s="315">
        <f t="shared" si="46"/>
        <v>1.0000000000000009</v>
      </c>
      <c r="BG12" s="316">
        <f t="shared" si="47"/>
        <v>2.926808372323054</v>
      </c>
      <c r="BH12" s="316">
        <f t="shared" si="48"/>
        <v>2.8531759536350507</v>
      </c>
      <c r="BI12" s="316">
        <f t="shared" si="49"/>
        <v>8.0000000000000071E-2</v>
      </c>
      <c r="BJ12" s="316">
        <f t="shared" si="50"/>
        <v>1.8569878295102245</v>
      </c>
      <c r="BK12" s="316">
        <f t="shared" si="51"/>
        <v>1.8883859337173088</v>
      </c>
      <c r="BL12" s="316">
        <f t="shared" si="52"/>
        <v>-2.9999999999999805E-2</v>
      </c>
      <c r="BM12" s="105">
        <f t="shared" si="53"/>
        <v>8485.4899356211263</v>
      </c>
      <c r="BN12" s="105">
        <f t="shared" si="54"/>
        <v>8494.6950644120498</v>
      </c>
      <c r="BO12" s="105">
        <f t="shared" si="55"/>
        <v>-10</v>
      </c>
      <c r="BP12" s="105">
        <v>0</v>
      </c>
    </row>
    <row r="13" spans="2:68" s="14" customFormat="1" ht="13.5" customHeight="1">
      <c r="B13" s="6">
        <v>8</v>
      </c>
      <c r="C13" s="12" t="s">
        <v>51</v>
      </c>
      <c r="D13" s="382">
        <v>10094</v>
      </c>
      <c r="E13" s="318">
        <v>30708</v>
      </c>
      <c r="F13" s="384">
        <v>448451410</v>
      </c>
      <c r="G13" s="384">
        <v>5725</v>
      </c>
      <c r="H13" s="382">
        <v>54820</v>
      </c>
      <c r="I13" s="112">
        <f t="shared" si="2"/>
        <v>44427.522290469584</v>
      </c>
      <c r="J13" s="112">
        <f t="shared" si="3"/>
        <v>14603.732252181842</v>
      </c>
      <c r="K13" s="112">
        <f t="shared" si="4"/>
        <v>78332.124017467242</v>
      </c>
      <c r="L13" s="146">
        <f t="shared" si="0"/>
        <v>0.5671686150188231</v>
      </c>
      <c r="M13" s="246">
        <f t="shared" si="5"/>
        <v>3.0422032890826234</v>
      </c>
      <c r="N13" s="245">
        <f t="shared" si="6"/>
        <v>1.7852025530806304</v>
      </c>
      <c r="O13" s="199">
        <f t="shared" si="7"/>
        <v>8180.4343305363009</v>
      </c>
      <c r="R13" s="188" t="str">
        <f t="shared" si="8"/>
        <v>豊中市</v>
      </c>
      <c r="S13" s="105">
        <f t="shared" si="9"/>
        <v>47511.908278450108</v>
      </c>
      <c r="T13" s="105">
        <f t="shared" si="10"/>
        <v>46727.481745520781</v>
      </c>
      <c r="U13" s="105">
        <f t="shared" si="11"/>
        <v>785</v>
      </c>
      <c r="V13" s="188" t="str">
        <f t="shared" si="12"/>
        <v>堺市西区</v>
      </c>
      <c r="W13" s="105">
        <f t="shared" si="13"/>
        <v>16802.622100359873</v>
      </c>
      <c r="X13" s="105">
        <f t="shared" si="14"/>
        <v>17161.413594297774</v>
      </c>
      <c r="Y13" s="105">
        <f t="shared" si="15"/>
        <v>-358</v>
      </c>
      <c r="Z13" s="188" t="str">
        <f t="shared" si="16"/>
        <v>旭区</v>
      </c>
      <c r="AA13" s="199">
        <f t="shared" si="17"/>
        <v>86683.639276722359</v>
      </c>
      <c r="AB13" s="105">
        <f t="shared" si="18"/>
        <v>86226.381818181821</v>
      </c>
      <c r="AC13" s="105">
        <f t="shared" si="19"/>
        <v>458</v>
      </c>
      <c r="AD13" s="188" t="str">
        <f t="shared" si="20"/>
        <v>豊中市</v>
      </c>
      <c r="AE13" s="90">
        <f t="shared" si="21"/>
        <v>0.5974861724413365</v>
      </c>
      <c r="AF13" s="90">
        <f t="shared" si="1"/>
        <v>0.58621610162837801</v>
      </c>
      <c r="AG13" s="315">
        <f t="shared" si="22"/>
        <v>1.100000000000001</v>
      </c>
      <c r="AH13" s="188" t="str">
        <f t="shared" si="23"/>
        <v>茨木市</v>
      </c>
      <c r="AI13" s="245">
        <f t="shared" si="24"/>
        <v>3.0433871450613732</v>
      </c>
      <c r="AJ13" s="316">
        <f t="shared" si="25"/>
        <v>2.9423450553720616</v>
      </c>
      <c r="AK13" s="316">
        <f t="shared" si="26"/>
        <v>0.10000000000000009</v>
      </c>
      <c r="AL13" s="188" t="str">
        <f t="shared" si="27"/>
        <v>堺市美原区</v>
      </c>
      <c r="AM13" s="245">
        <f t="shared" si="28"/>
        <v>2.0013173944864602</v>
      </c>
      <c r="AN13" s="245">
        <f t="shared" si="29"/>
        <v>1.9964071856287424</v>
      </c>
      <c r="AO13" s="245">
        <f t="shared" si="30"/>
        <v>0</v>
      </c>
      <c r="AP13" s="188" t="str">
        <f t="shared" si="31"/>
        <v>西区</v>
      </c>
      <c r="AQ13" s="199">
        <f t="shared" si="32"/>
        <v>8888.8522015827421</v>
      </c>
      <c r="AR13" s="199">
        <f t="shared" si="33"/>
        <v>8825.4395314013909</v>
      </c>
      <c r="AS13" s="199">
        <f t="shared" si="34"/>
        <v>64</v>
      </c>
      <c r="AT13" s="15"/>
      <c r="AU13" s="105">
        <f t="shared" si="35"/>
        <v>46119.041087541758</v>
      </c>
      <c r="AV13" s="105">
        <f t="shared" si="36"/>
        <v>45768.544918422951</v>
      </c>
      <c r="AW13" s="105">
        <f t="shared" si="37"/>
        <v>350</v>
      </c>
      <c r="AX13" s="105">
        <f t="shared" si="38"/>
        <v>15757.451537879928</v>
      </c>
      <c r="AY13" s="105">
        <f t="shared" si="39"/>
        <v>16041.262670853561</v>
      </c>
      <c r="AZ13" s="105">
        <f t="shared" si="40"/>
        <v>-284</v>
      </c>
      <c r="BA13" s="105">
        <f t="shared" si="41"/>
        <v>79383.806123482515</v>
      </c>
      <c r="BB13" s="105">
        <f t="shared" si="42"/>
        <v>80156.432936676807</v>
      </c>
      <c r="BC13" s="105">
        <f t="shared" si="43"/>
        <v>-772</v>
      </c>
      <c r="BD13" s="90">
        <f t="shared" si="44"/>
        <v>0.58096283536472171</v>
      </c>
      <c r="BE13" s="90">
        <f t="shared" si="45"/>
        <v>0.57099029038105886</v>
      </c>
      <c r="BF13" s="315">
        <f t="shared" si="46"/>
        <v>1.0000000000000009</v>
      </c>
      <c r="BG13" s="316">
        <f t="shared" si="47"/>
        <v>2.926808372323054</v>
      </c>
      <c r="BH13" s="316">
        <f t="shared" si="48"/>
        <v>2.8531759536350507</v>
      </c>
      <c r="BI13" s="316">
        <f t="shared" si="49"/>
        <v>8.0000000000000071E-2</v>
      </c>
      <c r="BJ13" s="316">
        <f t="shared" si="50"/>
        <v>1.8569878295102245</v>
      </c>
      <c r="BK13" s="316">
        <f t="shared" si="51"/>
        <v>1.8883859337173088</v>
      </c>
      <c r="BL13" s="316">
        <f t="shared" si="52"/>
        <v>-2.9999999999999805E-2</v>
      </c>
      <c r="BM13" s="105">
        <f t="shared" si="53"/>
        <v>8485.4899356211263</v>
      </c>
      <c r="BN13" s="105">
        <f t="shared" si="54"/>
        <v>8494.6950644120498</v>
      </c>
      <c r="BO13" s="105">
        <f t="shared" si="55"/>
        <v>-10</v>
      </c>
      <c r="BP13" s="105">
        <v>0</v>
      </c>
    </row>
    <row r="14" spans="2:68" s="14" customFormat="1" ht="13.5" customHeight="1">
      <c r="B14" s="6">
        <v>9</v>
      </c>
      <c r="C14" s="12" t="s">
        <v>73</v>
      </c>
      <c r="D14" s="382">
        <v>6537</v>
      </c>
      <c r="E14" s="317">
        <v>15086</v>
      </c>
      <c r="F14" s="382">
        <v>249710500</v>
      </c>
      <c r="G14" s="382">
        <v>2915</v>
      </c>
      <c r="H14" s="382">
        <v>28952</v>
      </c>
      <c r="I14" s="112">
        <f t="shared" si="2"/>
        <v>38199.556371424202</v>
      </c>
      <c r="J14" s="112">
        <f t="shared" si="3"/>
        <v>16552.46586238897</v>
      </c>
      <c r="K14" s="112">
        <f t="shared" si="4"/>
        <v>85663.979416809612</v>
      </c>
      <c r="L14" s="146">
        <f t="shared" si="0"/>
        <v>0.44592320636377542</v>
      </c>
      <c r="M14" s="246">
        <f t="shared" si="5"/>
        <v>2.3077864463821323</v>
      </c>
      <c r="N14" s="245">
        <f t="shared" si="6"/>
        <v>1.9191303195015246</v>
      </c>
      <c r="O14" s="199">
        <f t="shared" si="7"/>
        <v>8624.9827300359211</v>
      </c>
      <c r="R14" s="188" t="str">
        <f t="shared" si="8"/>
        <v>都島区</v>
      </c>
      <c r="S14" s="105">
        <f t="shared" si="9"/>
        <v>47291.932463842975</v>
      </c>
      <c r="T14" s="105">
        <f t="shared" si="10"/>
        <v>47597.667167030566</v>
      </c>
      <c r="U14" s="105">
        <f t="shared" si="11"/>
        <v>-306</v>
      </c>
      <c r="V14" s="188" t="str">
        <f t="shared" si="12"/>
        <v>堺市中区</v>
      </c>
      <c r="W14" s="105">
        <f t="shared" si="13"/>
        <v>16648.333896767075</v>
      </c>
      <c r="X14" s="105">
        <f t="shared" si="14"/>
        <v>17103.605613112726</v>
      </c>
      <c r="Y14" s="105">
        <f t="shared" si="15"/>
        <v>-456</v>
      </c>
      <c r="Z14" s="188" t="str">
        <f t="shared" si="16"/>
        <v>都島区</v>
      </c>
      <c r="AA14" s="199">
        <f t="shared" si="17"/>
        <v>86456.261803588292</v>
      </c>
      <c r="AB14" s="105">
        <f t="shared" si="18"/>
        <v>88381.022424933486</v>
      </c>
      <c r="AC14" s="105">
        <f t="shared" si="19"/>
        <v>-1925</v>
      </c>
      <c r="AD14" s="188" t="str">
        <f t="shared" si="20"/>
        <v>高槻市</v>
      </c>
      <c r="AE14" s="90">
        <f t="shared" si="21"/>
        <v>0.59249285391906126</v>
      </c>
      <c r="AF14" s="90">
        <f t="shared" si="1"/>
        <v>0.5847659266029025</v>
      </c>
      <c r="AG14" s="315">
        <f t="shared" si="22"/>
        <v>0.70000000000000062</v>
      </c>
      <c r="AH14" s="188" t="str">
        <f t="shared" si="23"/>
        <v>天王寺区</v>
      </c>
      <c r="AI14" s="245">
        <f t="shared" si="24"/>
        <v>3.0422032890826234</v>
      </c>
      <c r="AJ14" s="316">
        <f t="shared" si="25"/>
        <v>3.0149081364829398</v>
      </c>
      <c r="AK14" s="316">
        <f t="shared" si="26"/>
        <v>3.0000000000000249E-2</v>
      </c>
      <c r="AL14" s="188" t="str">
        <f t="shared" si="27"/>
        <v>太子町</v>
      </c>
      <c r="AM14" s="245">
        <f t="shared" si="28"/>
        <v>1.9952204748689486</v>
      </c>
      <c r="AN14" s="245">
        <f t="shared" si="29"/>
        <v>2.0647933884297522</v>
      </c>
      <c r="AO14" s="245">
        <f t="shared" si="30"/>
        <v>-6.0000000000000053E-2</v>
      </c>
      <c r="AP14" s="188" t="str">
        <f t="shared" si="31"/>
        <v>四條畷市</v>
      </c>
      <c r="AQ14" s="199">
        <f t="shared" si="32"/>
        <v>8868.4475244855785</v>
      </c>
      <c r="AR14" s="199">
        <f t="shared" si="33"/>
        <v>8908.204275198188</v>
      </c>
      <c r="AS14" s="199">
        <f t="shared" si="34"/>
        <v>-40</v>
      </c>
      <c r="AT14" s="15"/>
      <c r="AU14" s="105">
        <f t="shared" si="35"/>
        <v>46119.041087541758</v>
      </c>
      <c r="AV14" s="105">
        <f t="shared" si="36"/>
        <v>45768.544918422951</v>
      </c>
      <c r="AW14" s="105">
        <f t="shared" si="37"/>
        <v>350</v>
      </c>
      <c r="AX14" s="105">
        <f t="shared" si="38"/>
        <v>15757.451537879928</v>
      </c>
      <c r="AY14" s="105">
        <f t="shared" si="39"/>
        <v>16041.262670853561</v>
      </c>
      <c r="AZ14" s="105">
        <f t="shared" si="40"/>
        <v>-284</v>
      </c>
      <c r="BA14" s="105">
        <f t="shared" si="41"/>
        <v>79383.806123482515</v>
      </c>
      <c r="BB14" s="105">
        <f t="shared" si="42"/>
        <v>80156.432936676807</v>
      </c>
      <c r="BC14" s="105">
        <f t="shared" si="43"/>
        <v>-772</v>
      </c>
      <c r="BD14" s="90">
        <f t="shared" si="44"/>
        <v>0.58096283536472171</v>
      </c>
      <c r="BE14" s="90">
        <f t="shared" si="45"/>
        <v>0.57099029038105886</v>
      </c>
      <c r="BF14" s="315">
        <f t="shared" si="46"/>
        <v>1.0000000000000009</v>
      </c>
      <c r="BG14" s="316">
        <f t="shared" si="47"/>
        <v>2.926808372323054</v>
      </c>
      <c r="BH14" s="316">
        <f t="shared" si="48"/>
        <v>2.8531759536350507</v>
      </c>
      <c r="BI14" s="316">
        <f t="shared" si="49"/>
        <v>8.0000000000000071E-2</v>
      </c>
      <c r="BJ14" s="316">
        <f t="shared" si="50"/>
        <v>1.8569878295102245</v>
      </c>
      <c r="BK14" s="316">
        <f t="shared" si="51"/>
        <v>1.8883859337173088</v>
      </c>
      <c r="BL14" s="316">
        <f t="shared" si="52"/>
        <v>-2.9999999999999805E-2</v>
      </c>
      <c r="BM14" s="105">
        <f t="shared" si="53"/>
        <v>8485.4899356211263</v>
      </c>
      <c r="BN14" s="105">
        <f t="shared" si="54"/>
        <v>8494.6950644120498</v>
      </c>
      <c r="BO14" s="105">
        <f t="shared" si="55"/>
        <v>-10</v>
      </c>
      <c r="BP14" s="105">
        <v>0</v>
      </c>
    </row>
    <row r="15" spans="2:68" s="14" customFormat="1" ht="13.5" customHeight="1">
      <c r="B15" s="6">
        <v>10</v>
      </c>
      <c r="C15" s="12" t="s">
        <v>52</v>
      </c>
      <c r="D15" s="382">
        <v>14759</v>
      </c>
      <c r="E15" s="317">
        <v>42201</v>
      </c>
      <c r="F15" s="382">
        <v>626878710</v>
      </c>
      <c r="G15" s="382">
        <v>7999</v>
      </c>
      <c r="H15" s="382">
        <v>82408</v>
      </c>
      <c r="I15" s="112">
        <f t="shared" si="2"/>
        <v>42474.334982044857</v>
      </c>
      <c r="J15" s="112">
        <f t="shared" si="3"/>
        <v>14854.593730006398</v>
      </c>
      <c r="K15" s="112">
        <f t="shared" si="4"/>
        <v>78369.634954369292</v>
      </c>
      <c r="L15" s="146">
        <f t="shared" si="0"/>
        <v>0.54197438850870661</v>
      </c>
      <c r="M15" s="246">
        <f t="shared" si="5"/>
        <v>2.859340063689952</v>
      </c>
      <c r="N15" s="245">
        <f t="shared" si="6"/>
        <v>1.9527499348356674</v>
      </c>
      <c r="O15" s="199">
        <f t="shared" si="7"/>
        <v>7607.0127900203861</v>
      </c>
      <c r="R15" s="188" t="str">
        <f t="shared" si="8"/>
        <v>堺市</v>
      </c>
      <c r="S15" s="105">
        <f t="shared" si="9"/>
        <v>46938.92259834319</v>
      </c>
      <c r="T15" s="105">
        <f t="shared" si="10"/>
        <v>46531.741007605648</v>
      </c>
      <c r="U15" s="105">
        <f t="shared" si="11"/>
        <v>407</v>
      </c>
      <c r="V15" s="188" t="str">
        <f t="shared" si="12"/>
        <v>平野区</v>
      </c>
      <c r="W15" s="105">
        <f t="shared" si="13"/>
        <v>16635.57495193628</v>
      </c>
      <c r="X15" s="105">
        <f t="shared" si="14"/>
        <v>17500.942169711489</v>
      </c>
      <c r="Y15" s="105">
        <f t="shared" si="15"/>
        <v>-865</v>
      </c>
      <c r="Z15" s="188" t="str">
        <f t="shared" si="16"/>
        <v>東成区</v>
      </c>
      <c r="AA15" s="199">
        <f t="shared" si="17"/>
        <v>86252.405120481926</v>
      </c>
      <c r="AB15" s="105">
        <f t="shared" si="18"/>
        <v>86453.701050620817</v>
      </c>
      <c r="AC15" s="105">
        <f t="shared" si="19"/>
        <v>-202</v>
      </c>
      <c r="AD15" s="188" t="str">
        <f t="shared" si="20"/>
        <v>大阪狭山市</v>
      </c>
      <c r="AE15" s="90">
        <f t="shared" si="21"/>
        <v>0.58886570561456753</v>
      </c>
      <c r="AF15" s="90">
        <f t="shared" si="1"/>
        <v>0.58965065941810124</v>
      </c>
      <c r="AG15" s="315">
        <f t="shared" si="22"/>
        <v>-0.10000000000000009</v>
      </c>
      <c r="AH15" s="188" t="str">
        <f t="shared" si="23"/>
        <v>堺市東区</v>
      </c>
      <c r="AI15" s="245">
        <f t="shared" si="24"/>
        <v>3.0352879823849808</v>
      </c>
      <c r="AJ15" s="316">
        <f t="shared" si="25"/>
        <v>2.9411657889958236</v>
      </c>
      <c r="AK15" s="316">
        <f t="shared" si="26"/>
        <v>0.10000000000000009</v>
      </c>
      <c r="AL15" s="188" t="str">
        <f t="shared" si="27"/>
        <v>田尻町</v>
      </c>
      <c r="AM15" s="245">
        <f t="shared" si="28"/>
        <v>1.9918086500655308</v>
      </c>
      <c r="AN15" s="245">
        <f t="shared" si="29"/>
        <v>1.9954721862871927</v>
      </c>
      <c r="AO15" s="245">
        <f t="shared" si="30"/>
        <v>-1.0000000000000009E-2</v>
      </c>
      <c r="AP15" s="188" t="str">
        <f t="shared" si="31"/>
        <v>大阪狭山市</v>
      </c>
      <c r="AQ15" s="199">
        <f t="shared" si="32"/>
        <v>8849.4385872430157</v>
      </c>
      <c r="AR15" s="199">
        <f t="shared" si="33"/>
        <v>8740.6056696067481</v>
      </c>
      <c r="AS15" s="199">
        <f t="shared" si="34"/>
        <v>108</v>
      </c>
      <c r="AT15" s="15"/>
      <c r="AU15" s="105">
        <f t="shared" si="35"/>
        <v>46119.041087541758</v>
      </c>
      <c r="AV15" s="105">
        <f t="shared" si="36"/>
        <v>45768.544918422951</v>
      </c>
      <c r="AW15" s="105">
        <f t="shared" si="37"/>
        <v>350</v>
      </c>
      <c r="AX15" s="105">
        <f t="shared" si="38"/>
        <v>15757.451537879928</v>
      </c>
      <c r="AY15" s="105">
        <f t="shared" si="39"/>
        <v>16041.262670853561</v>
      </c>
      <c r="AZ15" s="105">
        <f t="shared" si="40"/>
        <v>-284</v>
      </c>
      <c r="BA15" s="105">
        <f t="shared" si="41"/>
        <v>79383.806123482515</v>
      </c>
      <c r="BB15" s="105">
        <f t="shared" si="42"/>
        <v>80156.432936676807</v>
      </c>
      <c r="BC15" s="105">
        <f t="shared" si="43"/>
        <v>-772</v>
      </c>
      <c r="BD15" s="90">
        <f t="shared" si="44"/>
        <v>0.58096283536472171</v>
      </c>
      <c r="BE15" s="90">
        <f t="shared" si="45"/>
        <v>0.57099029038105886</v>
      </c>
      <c r="BF15" s="315">
        <f t="shared" si="46"/>
        <v>1.0000000000000009</v>
      </c>
      <c r="BG15" s="316">
        <f t="shared" si="47"/>
        <v>2.926808372323054</v>
      </c>
      <c r="BH15" s="316">
        <f t="shared" si="48"/>
        <v>2.8531759536350507</v>
      </c>
      <c r="BI15" s="316">
        <f t="shared" si="49"/>
        <v>8.0000000000000071E-2</v>
      </c>
      <c r="BJ15" s="316">
        <f t="shared" si="50"/>
        <v>1.8569878295102245</v>
      </c>
      <c r="BK15" s="316">
        <f t="shared" si="51"/>
        <v>1.8883859337173088</v>
      </c>
      <c r="BL15" s="316">
        <f t="shared" si="52"/>
        <v>-2.9999999999999805E-2</v>
      </c>
      <c r="BM15" s="105">
        <f t="shared" si="53"/>
        <v>8485.4899356211263</v>
      </c>
      <c r="BN15" s="105">
        <f t="shared" si="54"/>
        <v>8494.6950644120498</v>
      </c>
      <c r="BO15" s="105">
        <f t="shared" si="55"/>
        <v>-10</v>
      </c>
      <c r="BP15" s="105">
        <v>0</v>
      </c>
    </row>
    <row r="16" spans="2:68" s="14" customFormat="1" ht="13.5" customHeight="1">
      <c r="B16" s="6">
        <v>11</v>
      </c>
      <c r="C16" s="12" t="s">
        <v>53</v>
      </c>
      <c r="D16" s="382">
        <v>25098</v>
      </c>
      <c r="E16" s="317">
        <v>66255</v>
      </c>
      <c r="F16" s="382">
        <v>1101323570</v>
      </c>
      <c r="G16" s="382">
        <v>13016</v>
      </c>
      <c r="H16" s="382">
        <v>128377</v>
      </c>
      <c r="I16" s="112">
        <f t="shared" si="2"/>
        <v>43880.929556139934</v>
      </c>
      <c r="J16" s="112">
        <f t="shared" si="3"/>
        <v>16622.497471888913</v>
      </c>
      <c r="K16" s="112">
        <f t="shared" si="4"/>
        <v>84613.058543331281</v>
      </c>
      <c r="L16" s="146">
        <f t="shared" si="0"/>
        <v>0.51860706032353177</v>
      </c>
      <c r="M16" s="246">
        <f t="shared" si="5"/>
        <v>2.6398517810184079</v>
      </c>
      <c r="N16" s="245">
        <f t="shared" si="6"/>
        <v>1.9376198022790734</v>
      </c>
      <c r="O16" s="199">
        <f t="shared" si="7"/>
        <v>8578.8230757846031</v>
      </c>
      <c r="R16" s="188" t="str">
        <f t="shared" si="8"/>
        <v>大阪市</v>
      </c>
      <c r="S16" s="105">
        <f t="shared" si="9"/>
        <v>46891.808004295453</v>
      </c>
      <c r="T16" s="105">
        <f t="shared" si="10"/>
        <v>46716.327817590936</v>
      </c>
      <c r="U16" s="105">
        <f t="shared" si="11"/>
        <v>176</v>
      </c>
      <c r="V16" s="188" t="str">
        <f t="shared" si="12"/>
        <v>東淀川区</v>
      </c>
      <c r="W16" s="105">
        <f t="shared" si="13"/>
        <v>16622.497471888913</v>
      </c>
      <c r="X16" s="105">
        <f t="shared" si="14"/>
        <v>16597.536999062107</v>
      </c>
      <c r="Y16" s="105">
        <f t="shared" si="15"/>
        <v>24</v>
      </c>
      <c r="Z16" s="188" t="str">
        <f t="shared" si="16"/>
        <v>福島区</v>
      </c>
      <c r="AA16" s="199">
        <f t="shared" si="17"/>
        <v>85915.610278372595</v>
      </c>
      <c r="AB16" s="105">
        <f t="shared" si="18"/>
        <v>87561.773315819097</v>
      </c>
      <c r="AC16" s="105">
        <f t="shared" si="19"/>
        <v>-1646</v>
      </c>
      <c r="AD16" s="188" t="str">
        <f t="shared" si="20"/>
        <v>島本町</v>
      </c>
      <c r="AE16" s="90">
        <f t="shared" si="21"/>
        <v>0.58496732026143794</v>
      </c>
      <c r="AF16" s="90">
        <f t="shared" si="1"/>
        <v>0.56972952234797625</v>
      </c>
      <c r="AG16" s="315">
        <f t="shared" si="22"/>
        <v>1.5000000000000013</v>
      </c>
      <c r="AH16" s="188" t="str">
        <f t="shared" si="23"/>
        <v>八尾市</v>
      </c>
      <c r="AI16" s="245">
        <f t="shared" si="24"/>
        <v>3.0157974835487535</v>
      </c>
      <c r="AJ16" s="316">
        <f t="shared" si="25"/>
        <v>2.9539467809625859</v>
      </c>
      <c r="AK16" s="316">
        <f t="shared" si="26"/>
        <v>6.999999999999984E-2</v>
      </c>
      <c r="AL16" s="188" t="str">
        <f t="shared" si="27"/>
        <v>旭区</v>
      </c>
      <c r="AM16" s="245">
        <f t="shared" si="28"/>
        <v>1.9915694326749669</v>
      </c>
      <c r="AN16" s="245">
        <f t="shared" si="29"/>
        <v>2.0162631934574429</v>
      </c>
      <c r="AO16" s="245">
        <f t="shared" si="30"/>
        <v>-3.0000000000000027E-2</v>
      </c>
      <c r="AP16" s="188" t="str">
        <f t="shared" si="31"/>
        <v>豊中市</v>
      </c>
      <c r="AQ16" s="199">
        <f t="shared" si="32"/>
        <v>8835.5941110195563</v>
      </c>
      <c r="AR16" s="199">
        <f t="shared" si="33"/>
        <v>8840.3906621351834</v>
      </c>
      <c r="AS16" s="199">
        <f t="shared" si="34"/>
        <v>-4</v>
      </c>
      <c r="AT16" s="15"/>
      <c r="AU16" s="105">
        <f t="shared" si="35"/>
        <v>46119.041087541758</v>
      </c>
      <c r="AV16" s="105">
        <f t="shared" si="36"/>
        <v>45768.544918422951</v>
      </c>
      <c r="AW16" s="105">
        <f t="shared" si="37"/>
        <v>350</v>
      </c>
      <c r="AX16" s="105">
        <f t="shared" si="38"/>
        <v>15757.451537879928</v>
      </c>
      <c r="AY16" s="105">
        <f t="shared" si="39"/>
        <v>16041.262670853561</v>
      </c>
      <c r="AZ16" s="105">
        <f t="shared" si="40"/>
        <v>-284</v>
      </c>
      <c r="BA16" s="105">
        <f t="shared" si="41"/>
        <v>79383.806123482515</v>
      </c>
      <c r="BB16" s="105">
        <f t="shared" si="42"/>
        <v>80156.432936676807</v>
      </c>
      <c r="BC16" s="105">
        <f t="shared" si="43"/>
        <v>-772</v>
      </c>
      <c r="BD16" s="90">
        <f t="shared" si="44"/>
        <v>0.58096283536472171</v>
      </c>
      <c r="BE16" s="90">
        <f t="shared" si="45"/>
        <v>0.57099029038105886</v>
      </c>
      <c r="BF16" s="315">
        <f t="shared" si="46"/>
        <v>1.0000000000000009</v>
      </c>
      <c r="BG16" s="316">
        <f t="shared" si="47"/>
        <v>2.926808372323054</v>
      </c>
      <c r="BH16" s="316">
        <f t="shared" si="48"/>
        <v>2.8531759536350507</v>
      </c>
      <c r="BI16" s="316">
        <f t="shared" si="49"/>
        <v>8.0000000000000071E-2</v>
      </c>
      <c r="BJ16" s="316">
        <f t="shared" si="50"/>
        <v>1.8569878295102245</v>
      </c>
      <c r="BK16" s="316">
        <f t="shared" si="51"/>
        <v>1.8883859337173088</v>
      </c>
      <c r="BL16" s="316">
        <f t="shared" si="52"/>
        <v>-2.9999999999999805E-2</v>
      </c>
      <c r="BM16" s="105">
        <f t="shared" si="53"/>
        <v>8485.4899356211263</v>
      </c>
      <c r="BN16" s="105">
        <f t="shared" si="54"/>
        <v>8494.6950644120498</v>
      </c>
      <c r="BO16" s="105">
        <f t="shared" si="55"/>
        <v>-10</v>
      </c>
      <c r="BP16" s="105">
        <v>0</v>
      </c>
    </row>
    <row r="17" spans="2:68" s="14" customFormat="1" ht="13.5" customHeight="1">
      <c r="B17" s="6">
        <v>12</v>
      </c>
      <c r="C17" s="12" t="s">
        <v>74</v>
      </c>
      <c r="D17" s="382">
        <v>12972</v>
      </c>
      <c r="E17" s="317">
        <v>35674</v>
      </c>
      <c r="F17" s="382">
        <v>572715970</v>
      </c>
      <c r="G17" s="382">
        <v>6640</v>
      </c>
      <c r="H17" s="382">
        <v>69911</v>
      </c>
      <c r="I17" s="112">
        <f t="shared" si="2"/>
        <v>44150.167283379589</v>
      </c>
      <c r="J17" s="112">
        <f t="shared" si="3"/>
        <v>16054.156248248024</v>
      </c>
      <c r="K17" s="112">
        <f t="shared" si="4"/>
        <v>86252.405120481926</v>
      </c>
      <c r="L17" s="146">
        <f t="shared" si="0"/>
        <v>0.5118717237126118</v>
      </c>
      <c r="M17" s="246">
        <f t="shared" si="5"/>
        <v>2.7500770891150168</v>
      </c>
      <c r="N17" s="245">
        <f t="shared" si="6"/>
        <v>1.9597185625385434</v>
      </c>
      <c r="O17" s="199">
        <f t="shared" si="7"/>
        <v>8192.0723491296085</v>
      </c>
      <c r="R17" s="188" t="str">
        <f t="shared" si="8"/>
        <v>吹田市</v>
      </c>
      <c r="S17" s="105">
        <f t="shared" si="9"/>
        <v>46766.617914307681</v>
      </c>
      <c r="T17" s="105">
        <f t="shared" si="10"/>
        <v>46698.852060097706</v>
      </c>
      <c r="U17" s="105">
        <f t="shared" si="11"/>
        <v>68</v>
      </c>
      <c r="V17" s="188" t="str">
        <f t="shared" si="12"/>
        <v>西区</v>
      </c>
      <c r="W17" s="105">
        <f t="shared" si="13"/>
        <v>16621.992195046558</v>
      </c>
      <c r="X17" s="105">
        <f t="shared" si="14"/>
        <v>16929.872006082878</v>
      </c>
      <c r="Y17" s="105">
        <f t="shared" si="15"/>
        <v>-308</v>
      </c>
      <c r="Z17" s="188" t="str">
        <f t="shared" si="16"/>
        <v>平野区</v>
      </c>
      <c r="AA17" s="199">
        <f t="shared" si="17"/>
        <v>85705.977473398234</v>
      </c>
      <c r="AB17" s="105">
        <f t="shared" si="18"/>
        <v>88391.784329848466</v>
      </c>
      <c r="AC17" s="105">
        <f t="shared" si="19"/>
        <v>-2686</v>
      </c>
      <c r="AD17" s="188" t="str">
        <f t="shared" si="20"/>
        <v>河南町</v>
      </c>
      <c r="AE17" s="90">
        <f t="shared" si="21"/>
        <v>0.58193277310924374</v>
      </c>
      <c r="AF17" s="90">
        <f t="shared" si="1"/>
        <v>0.56917743460447523</v>
      </c>
      <c r="AG17" s="315">
        <f t="shared" si="22"/>
        <v>1.3000000000000012</v>
      </c>
      <c r="AH17" s="188" t="str">
        <f t="shared" si="23"/>
        <v>河内長野市</v>
      </c>
      <c r="AI17" s="245">
        <f t="shared" si="24"/>
        <v>3.0115136562351208</v>
      </c>
      <c r="AJ17" s="316">
        <f t="shared" si="25"/>
        <v>2.9734525384299593</v>
      </c>
      <c r="AK17" s="316">
        <f t="shared" si="26"/>
        <v>3.9999999999999591E-2</v>
      </c>
      <c r="AL17" s="188" t="str">
        <f t="shared" si="27"/>
        <v>住吉区</v>
      </c>
      <c r="AM17" s="245">
        <f t="shared" si="28"/>
        <v>1.975706299223309</v>
      </c>
      <c r="AN17" s="245">
        <f t="shared" si="29"/>
        <v>2.0151846013680603</v>
      </c>
      <c r="AO17" s="245">
        <f t="shared" si="30"/>
        <v>-4.0000000000000036E-2</v>
      </c>
      <c r="AP17" s="188" t="str">
        <f t="shared" si="31"/>
        <v>太子町</v>
      </c>
      <c r="AQ17" s="199">
        <f t="shared" si="32"/>
        <v>8824.3675141024651</v>
      </c>
      <c r="AR17" s="199">
        <f t="shared" si="33"/>
        <v>8763.3157220621197</v>
      </c>
      <c r="AS17" s="199">
        <f t="shared" si="34"/>
        <v>61</v>
      </c>
      <c r="AT17" s="15"/>
      <c r="AU17" s="105">
        <f t="shared" si="35"/>
        <v>46119.041087541758</v>
      </c>
      <c r="AV17" s="105">
        <f t="shared" si="36"/>
        <v>45768.544918422951</v>
      </c>
      <c r="AW17" s="105">
        <f t="shared" si="37"/>
        <v>350</v>
      </c>
      <c r="AX17" s="105">
        <f t="shared" si="38"/>
        <v>15757.451537879928</v>
      </c>
      <c r="AY17" s="105">
        <f t="shared" si="39"/>
        <v>16041.262670853561</v>
      </c>
      <c r="AZ17" s="105">
        <f t="shared" si="40"/>
        <v>-284</v>
      </c>
      <c r="BA17" s="105">
        <f t="shared" si="41"/>
        <v>79383.806123482515</v>
      </c>
      <c r="BB17" s="105">
        <f t="shared" si="42"/>
        <v>80156.432936676807</v>
      </c>
      <c r="BC17" s="105">
        <f t="shared" si="43"/>
        <v>-772</v>
      </c>
      <c r="BD17" s="90">
        <f t="shared" si="44"/>
        <v>0.58096283536472171</v>
      </c>
      <c r="BE17" s="90">
        <f t="shared" si="45"/>
        <v>0.57099029038105886</v>
      </c>
      <c r="BF17" s="315">
        <f t="shared" si="46"/>
        <v>1.0000000000000009</v>
      </c>
      <c r="BG17" s="316">
        <f t="shared" si="47"/>
        <v>2.926808372323054</v>
      </c>
      <c r="BH17" s="316">
        <f t="shared" si="48"/>
        <v>2.8531759536350507</v>
      </c>
      <c r="BI17" s="316">
        <f t="shared" si="49"/>
        <v>8.0000000000000071E-2</v>
      </c>
      <c r="BJ17" s="316">
        <f t="shared" si="50"/>
        <v>1.8569878295102245</v>
      </c>
      <c r="BK17" s="316">
        <f t="shared" si="51"/>
        <v>1.8883859337173088</v>
      </c>
      <c r="BL17" s="316">
        <f t="shared" si="52"/>
        <v>-2.9999999999999805E-2</v>
      </c>
      <c r="BM17" s="105">
        <f t="shared" si="53"/>
        <v>8485.4899356211263</v>
      </c>
      <c r="BN17" s="105">
        <f t="shared" si="54"/>
        <v>8494.6950644120498</v>
      </c>
      <c r="BO17" s="105">
        <f t="shared" si="55"/>
        <v>-10</v>
      </c>
      <c r="BP17" s="105">
        <v>0</v>
      </c>
    </row>
    <row r="18" spans="2:68" s="14" customFormat="1" ht="13.5" customHeight="1">
      <c r="B18" s="6">
        <v>13</v>
      </c>
      <c r="C18" s="12" t="s">
        <v>75</v>
      </c>
      <c r="D18" s="382">
        <v>22027</v>
      </c>
      <c r="E18" s="317">
        <v>60347</v>
      </c>
      <c r="F18" s="382">
        <v>1017406560</v>
      </c>
      <c r="G18" s="382">
        <v>11424</v>
      </c>
      <c r="H18" s="382">
        <v>123196</v>
      </c>
      <c r="I18" s="112">
        <f t="shared" si="2"/>
        <v>46189.066146093428</v>
      </c>
      <c r="J18" s="112">
        <f t="shared" si="3"/>
        <v>16859.273203307537</v>
      </c>
      <c r="K18" s="112">
        <f t="shared" si="4"/>
        <v>89058.697478991598</v>
      </c>
      <c r="L18" s="146">
        <f t="shared" si="0"/>
        <v>0.51863621918554503</v>
      </c>
      <c r="M18" s="246">
        <f t="shared" si="5"/>
        <v>2.7396831161756028</v>
      </c>
      <c r="N18" s="245">
        <f t="shared" si="6"/>
        <v>2.0414602217177324</v>
      </c>
      <c r="O18" s="199">
        <f t="shared" si="7"/>
        <v>8258.4382609824988</v>
      </c>
      <c r="R18" s="188" t="str">
        <f t="shared" si="8"/>
        <v>堺市堺区</v>
      </c>
      <c r="S18" s="105">
        <f t="shared" si="9"/>
        <v>46731.084911374004</v>
      </c>
      <c r="T18" s="105">
        <f t="shared" si="10"/>
        <v>45553.651630870503</v>
      </c>
      <c r="U18" s="105">
        <f t="shared" si="11"/>
        <v>1177</v>
      </c>
      <c r="V18" s="188" t="str">
        <f t="shared" si="12"/>
        <v>大東市</v>
      </c>
      <c r="W18" s="105">
        <f t="shared" si="13"/>
        <v>16585.034090289268</v>
      </c>
      <c r="X18" s="105">
        <f t="shared" si="14"/>
        <v>16827.512416658614</v>
      </c>
      <c r="Y18" s="105">
        <f t="shared" si="15"/>
        <v>-243</v>
      </c>
      <c r="Z18" s="188" t="str">
        <f t="shared" si="16"/>
        <v>浪速区</v>
      </c>
      <c r="AA18" s="199">
        <f t="shared" si="17"/>
        <v>85663.979416809612</v>
      </c>
      <c r="AB18" s="105">
        <f t="shared" si="18"/>
        <v>85250.242753623184</v>
      </c>
      <c r="AC18" s="105">
        <f t="shared" si="19"/>
        <v>414</v>
      </c>
      <c r="AD18" s="188" t="str">
        <f t="shared" si="20"/>
        <v>北区</v>
      </c>
      <c r="AE18" s="90">
        <f t="shared" si="21"/>
        <v>0.5800958300958301</v>
      </c>
      <c r="AF18" s="90">
        <f t="shared" si="1"/>
        <v>0.57304604405407256</v>
      </c>
      <c r="AG18" s="315">
        <f t="shared" si="22"/>
        <v>0.70000000000000062</v>
      </c>
      <c r="AH18" s="188" t="str">
        <f t="shared" si="23"/>
        <v>都島区</v>
      </c>
      <c r="AI18" s="245">
        <f t="shared" si="24"/>
        <v>2.9869576446280992</v>
      </c>
      <c r="AJ18" s="316">
        <f t="shared" si="25"/>
        <v>2.9405021834061134</v>
      </c>
      <c r="AK18" s="316">
        <f t="shared" si="26"/>
        <v>5.0000000000000266E-2</v>
      </c>
      <c r="AL18" s="188" t="str">
        <f t="shared" si="27"/>
        <v>堺市西区</v>
      </c>
      <c r="AM18" s="245">
        <f t="shared" si="28"/>
        <v>1.9634984187321816</v>
      </c>
      <c r="AN18" s="245">
        <f t="shared" si="29"/>
        <v>1.9876052968248958</v>
      </c>
      <c r="AO18" s="245">
        <f t="shared" si="30"/>
        <v>-3.0000000000000027E-2</v>
      </c>
      <c r="AP18" s="188" t="str">
        <f t="shared" si="31"/>
        <v>箕面市</v>
      </c>
      <c r="AQ18" s="199">
        <f t="shared" si="32"/>
        <v>8822.05690689722</v>
      </c>
      <c r="AR18" s="199">
        <f t="shared" si="33"/>
        <v>8657.006005652378</v>
      </c>
      <c r="AS18" s="199">
        <f t="shared" si="34"/>
        <v>165</v>
      </c>
      <c r="AT18" s="15"/>
      <c r="AU18" s="105">
        <f t="shared" si="35"/>
        <v>46119.041087541758</v>
      </c>
      <c r="AV18" s="105">
        <f t="shared" si="36"/>
        <v>45768.544918422951</v>
      </c>
      <c r="AW18" s="105">
        <f t="shared" si="37"/>
        <v>350</v>
      </c>
      <c r="AX18" s="105">
        <f t="shared" si="38"/>
        <v>15757.451537879928</v>
      </c>
      <c r="AY18" s="105">
        <f t="shared" si="39"/>
        <v>16041.262670853561</v>
      </c>
      <c r="AZ18" s="105">
        <f t="shared" si="40"/>
        <v>-284</v>
      </c>
      <c r="BA18" s="105">
        <f t="shared" si="41"/>
        <v>79383.806123482515</v>
      </c>
      <c r="BB18" s="105">
        <f t="shared" si="42"/>
        <v>80156.432936676807</v>
      </c>
      <c r="BC18" s="105">
        <f t="shared" si="43"/>
        <v>-772</v>
      </c>
      <c r="BD18" s="90">
        <f t="shared" si="44"/>
        <v>0.58096283536472171</v>
      </c>
      <c r="BE18" s="90">
        <f t="shared" si="45"/>
        <v>0.57099029038105886</v>
      </c>
      <c r="BF18" s="315">
        <f t="shared" si="46"/>
        <v>1.0000000000000009</v>
      </c>
      <c r="BG18" s="316">
        <f t="shared" si="47"/>
        <v>2.926808372323054</v>
      </c>
      <c r="BH18" s="316">
        <f t="shared" si="48"/>
        <v>2.8531759536350507</v>
      </c>
      <c r="BI18" s="316">
        <f t="shared" si="49"/>
        <v>8.0000000000000071E-2</v>
      </c>
      <c r="BJ18" s="316">
        <f t="shared" si="50"/>
        <v>1.8569878295102245</v>
      </c>
      <c r="BK18" s="316">
        <f t="shared" si="51"/>
        <v>1.8883859337173088</v>
      </c>
      <c r="BL18" s="316">
        <f t="shared" si="52"/>
        <v>-2.9999999999999805E-2</v>
      </c>
      <c r="BM18" s="105">
        <f t="shared" si="53"/>
        <v>8485.4899356211263</v>
      </c>
      <c r="BN18" s="105">
        <f t="shared" si="54"/>
        <v>8494.6950644120498</v>
      </c>
      <c r="BO18" s="105">
        <f t="shared" si="55"/>
        <v>-10</v>
      </c>
      <c r="BP18" s="105">
        <v>0</v>
      </c>
    </row>
    <row r="19" spans="2:68" s="14" customFormat="1" ht="13.5" customHeight="1">
      <c r="B19" s="6">
        <v>14</v>
      </c>
      <c r="C19" s="12" t="s">
        <v>76</v>
      </c>
      <c r="D19" s="382">
        <v>16994</v>
      </c>
      <c r="E19" s="317">
        <v>46023</v>
      </c>
      <c r="F19" s="382">
        <v>757441640</v>
      </c>
      <c r="G19" s="382">
        <v>8738</v>
      </c>
      <c r="H19" s="382">
        <v>91658</v>
      </c>
      <c r="I19" s="112">
        <f t="shared" si="2"/>
        <v>44571.121572319644</v>
      </c>
      <c r="J19" s="112">
        <f t="shared" si="3"/>
        <v>16457.89366186472</v>
      </c>
      <c r="K19" s="112">
        <f t="shared" si="4"/>
        <v>86683.639276722359</v>
      </c>
      <c r="L19" s="146">
        <f t="shared" si="0"/>
        <v>0.51418147581499352</v>
      </c>
      <c r="M19" s="246">
        <f t="shared" si="5"/>
        <v>2.7081911262798637</v>
      </c>
      <c r="N19" s="245">
        <f t="shared" si="6"/>
        <v>1.9915694326749669</v>
      </c>
      <c r="O19" s="199">
        <f t="shared" si="7"/>
        <v>8263.7810120229551</v>
      </c>
      <c r="R19" s="188" t="str">
        <f t="shared" si="8"/>
        <v>東大阪市</v>
      </c>
      <c r="S19" s="105">
        <f t="shared" si="9"/>
        <v>46678.198148635398</v>
      </c>
      <c r="T19" s="105">
        <f t="shared" si="10"/>
        <v>46206.824436432587</v>
      </c>
      <c r="U19" s="105">
        <f t="shared" si="11"/>
        <v>471</v>
      </c>
      <c r="V19" s="188" t="str">
        <f t="shared" si="12"/>
        <v>門真市</v>
      </c>
      <c r="W19" s="105">
        <f t="shared" si="13"/>
        <v>16566.269031987707</v>
      </c>
      <c r="X19" s="105">
        <f t="shared" si="14"/>
        <v>17438.280677613107</v>
      </c>
      <c r="Y19" s="105">
        <f t="shared" si="15"/>
        <v>-872</v>
      </c>
      <c r="Z19" s="188" t="str">
        <f t="shared" si="16"/>
        <v>大阪市</v>
      </c>
      <c r="AA19" s="199">
        <f t="shared" si="17"/>
        <v>85646.410816904507</v>
      </c>
      <c r="AB19" s="105">
        <f t="shared" si="18"/>
        <v>86447.989181971236</v>
      </c>
      <c r="AC19" s="105">
        <f t="shared" si="19"/>
        <v>-802</v>
      </c>
      <c r="AD19" s="188" t="str">
        <f t="shared" si="20"/>
        <v>枚方市</v>
      </c>
      <c r="AE19" s="90">
        <f t="shared" si="21"/>
        <v>0.5795963489993764</v>
      </c>
      <c r="AF19" s="90">
        <f t="shared" si="1"/>
        <v>0.56678624813153966</v>
      </c>
      <c r="AG19" s="315">
        <f t="shared" si="22"/>
        <v>1.3000000000000012</v>
      </c>
      <c r="AH19" s="188" t="str">
        <f t="shared" si="23"/>
        <v>交野市</v>
      </c>
      <c r="AI19" s="245">
        <f t="shared" si="24"/>
        <v>2.9858392336526447</v>
      </c>
      <c r="AJ19" s="316">
        <f t="shared" si="25"/>
        <v>2.86231884057971</v>
      </c>
      <c r="AK19" s="316">
        <f t="shared" si="26"/>
        <v>0.13000000000000034</v>
      </c>
      <c r="AL19" s="188" t="str">
        <f t="shared" si="27"/>
        <v>東成区</v>
      </c>
      <c r="AM19" s="245">
        <f t="shared" si="28"/>
        <v>1.9597185625385434</v>
      </c>
      <c r="AN19" s="245">
        <f t="shared" si="29"/>
        <v>1.9969686965395119</v>
      </c>
      <c r="AO19" s="245">
        <f t="shared" si="30"/>
        <v>-4.0000000000000036E-2</v>
      </c>
      <c r="AP19" s="188" t="str">
        <f t="shared" si="31"/>
        <v>堺市南区</v>
      </c>
      <c r="AQ19" s="199">
        <f t="shared" si="32"/>
        <v>8786.0821088970624</v>
      </c>
      <c r="AR19" s="199">
        <f t="shared" si="33"/>
        <v>8705.9950147780746</v>
      </c>
      <c r="AS19" s="199">
        <f t="shared" si="34"/>
        <v>80</v>
      </c>
      <c r="AT19" s="15"/>
      <c r="AU19" s="105">
        <f t="shared" si="35"/>
        <v>46119.041087541758</v>
      </c>
      <c r="AV19" s="105">
        <f t="shared" si="36"/>
        <v>45768.544918422951</v>
      </c>
      <c r="AW19" s="105">
        <f t="shared" si="37"/>
        <v>350</v>
      </c>
      <c r="AX19" s="105">
        <f t="shared" si="38"/>
        <v>15757.451537879928</v>
      </c>
      <c r="AY19" s="105">
        <f t="shared" si="39"/>
        <v>16041.262670853561</v>
      </c>
      <c r="AZ19" s="105">
        <f t="shared" si="40"/>
        <v>-284</v>
      </c>
      <c r="BA19" s="105">
        <f t="shared" si="41"/>
        <v>79383.806123482515</v>
      </c>
      <c r="BB19" s="105">
        <f t="shared" si="42"/>
        <v>80156.432936676807</v>
      </c>
      <c r="BC19" s="105">
        <f t="shared" si="43"/>
        <v>-772</v>
      </c>
      <c r="BD19" s="90">
        <f t="shared" si="44"/>
        <v>0.58096283536472171</v>
      </c>
      <c r="BE19" s="90">
        <f t="shared" si="45"/>
        <v>0.57099029038105886</v>
      </c>
      <c r="BF19" s="315">
        <f t="shared" si="46"/>
        <v>1.0000000000000009</v>
      </c>
      <c r="BG19" s="316">
        <f t="shared" si="47"/>
        <v>2.926808372323054</v>
      </c>
      <c r="BH19" s="316">
        <f t="shared" si="48"/>
        <v>2.8531759536350507</v>
      </c>
      <c r="BI19" s="316">
        <f t="shared" si="49"/>
        <v>8.0000000000000071E-2</v>
      </c>
      <c r="BJ19" s="316">
        <f t="shared" si="50"/>
        <v>1.8569878295102245</v>
      </c>
      <c r="BK19" s="316">
        <f t="shared" si="51"/>
        <v>1.8883859337173088</v>
      </c>
      <c r="BL19" s="316">
        <f t="shared" si="52"/>
        <v>-2.9999999999999805E-2</v>
      </c>
      <c r="BM19" s="105">
        <f t="shared" si="53"/>
        <v>8485.4899356211263</v>
      </c>
      <c r="BN19" s="105">
        <f t="shared" si="54"/>
        <v>8494.6950644120498</v>
      </c>
      <c r="BO19" s="105">
        <f t="shared" si="55"/>
        <v>-10</v>
      </c>
      <c r="BP19" s="105">
        <v>0</v>
      </c>
    </row>
    <row r="20" spans="2:68" s="14" customFormat="1" ht="13.5" customHeight="1">
      <c r="B20" s="6">
        <v>15</v>
      </c>
      <c r="C20" s="12" t="s">
        <v>77</v>
      </c>
      <c r="D20" s="382">
        <v>27763</v>
      </c>
      <c r="E20" s="318">
        <v>75612</v>
      </c>
      <c r="F20" s="384">
        <v>1214441310</v>
      </c>
      <c r="G20" s="384">
        <v>14566</v>
      </c>
      <c r="H20" s="382">
        <v>144301</v>
      </c>
      <c r="I20" s="112">
        <f t="shared" si="2"/>
        <v>43743.158520332814</v>
      </c>
      <c r="J20" s="112">
        <f t="shared" si="3"/>
        <v>16061.489049357246</v>
      </c>
      <c r="K20" s="112">
        <f t="shared" si="4"/>
        <v>83375.072772209256</v>
      </c>
      <c r="L20" s="146">
        <f t="shared" si="0"/>
        <v>0.52465511652198971</v>
      </c>
      <c r="M20" s="246">
        <f t="shared" si="5"/>
        <v>2.723480891834456</v>
      </c>
      <c r="N20" s="245">
        <f t="shared" si="6"/>
        <v>1.9084404591863726</v>
      </c>
      <c r="O20" s="199">
        <f t="shared" si="7"/>
        <v>8416.0283712517594</v>
      </c>
      <c r="R20" s="188" t="str">
        <f t="shared" si="8"/>
        <v>堺市西区</v>
      </c>
      <c r="S20" s="105">
        <f t="shared" si="9"/>
        <v>46674.03107149039</v>
      </c>
      <c r="T20" s="105">
        <f t="shared" si="10"/>
        <v>46749.977369421562</v>
      </c>
      <c r="U20" s="105">
        <f t="shared" si="11"/>
        <v>-76</v>
      </c>
      <c r="V20" s="188" t="str">
        <f t="shared" si="12"/>
        <v>浪速区</v>
      </c>
      <c r="W20" s="105">
        <f t="shared" si="13"/>
        <v>16552.46586238897</v>
      </c>
      <c r="X20" s="105">
        <f t="shared" si="14"/>
        <v>16513.943711398089</v>
      </c>
      <c r="Y20" s="105">
        <f t="shared" si="15"/>
        <v>38</v>
      </c>
      <c r="Z20" s="188" t="str">
        <f t="shared" si="16"/>
        <v>淀川区</v>
      </c>
      <c r="AA20" s="199">
        <f t="shared" si="17"/>
        <v>84637.970918704566</v>
      </c>
      <c r="AB20" s="105">
        <f t="shared" si="18"/>
        <v>84637.103109656295</v>
      </c>
      <c r="AC20" s="105">
        <f t="shared" si="19"/>
        <v>1</v>
      </c>
      <c r="AD20" s="188" t="str">
        <f t="shared" si="20"/>
        <v>福島区</v>
      </c>
      <c r="AE20" s="90">
        <f t="shared" si="21"/>
        <v>0.57600986740672222</v>
      </c>
      <c r="AF20" s="90">
        <f t="shared" si="1"/>
        <v>0.57264130668385993</v>
      </c>
      <c r="AG20" s="315">
        <f t="shared" si="22"/>
        <v>0.30000000000000027</v>
      </c>
      <c r="AH20" s="188" t="str">
        <f t="shared" si="23"/>
        <v>豊能町</v>
      </c>
      <c r="AI20" s="245">
        <f t="shared" si="24"/>
        <v>2.9795414462081129</v>
      </c>
      <c r="AJ20" s="316">
        <f t="shared" si="25"/>
        <v>2.9062383264848712</v>
      </c>
      <c r="AK20" s="316">
        <f t="shared" si="26"/>
        <v>6.999999999999984E-2</v>
      </c>
      <c r="AL20" s="188" t="str">
        <f t="shared" si="27"/>
        <v>西淀川区</v>
      </c>
      <c r="AM20" s="245">
        <f t="shared" si="28"/>
        <v>1.9527499348356674</v>
      </c>
      <c r="AN20" s="245">
        <f t="shared" si="29"/>
        <v>1.9983754873537938</v>
      </c>
      <c r="AO20" s="245">
        <f t="shared" si="30"/>
        <v>-5.0000000000000044E-2</v>
      </c>
      <c r="AP20" s="188" t="str">
        <f t="shared" si="31"/>
        <v>門真市</v>
      </c>
      <c r="AQ20" s="199">
        <f t="shared" si="32"/>
        <v>8772.1977107564853</v>
      </c>
      <c r="AR20" s="199">
        <f t="shared" si="33"/>
        <v>8911.4481198863468</v>
      </c>
      <c r="AS20" s="199">
        <f t="shared" si="34"/>
        <v>-139</v>
      </c>
      <c r="AT20" s="15"/>
      <c r="AU20" s="105">
        <f t="shared" si="35"/>
        <v>46119.041087541758</v>
      </c>
      <c r="AV20" s="105">
        <f t="shared" si="36"/>
        <v>45768.544918422951</v>
      </c>
      <c r="AW20" s="105">
        <f t="shared" si="37"/>
        <v>350</v>
      </c>
      <c r="AX20" s="105">
        <f t="shared" si="38"/>
        <v>15757.451537879928</v>
      </c>
      <c r="AY20" s="105">
        <f t="shared" si="39"/>
        <v>16041.262670853561</v>
      </c>
      <c r="AZ20" s="105">
        <f t="shared" si="40"/>
        <v>-284</v>
      </c>
      <c r="BA20" s="105">
        <f t="shared" si="41"/>
        <v>79383.806123482515</v>
      </c>
      <c r="BB20" s="105">
        <f t="shared" si="42"/>
        <v>80156.432936676807</v>
      </c>
      <c r="BC20" s="105">
        <f t="shared" si="43"/>
        <v>-772</v>
      </c>
      <c r="BD20" s="90">
        <f t="shared" si="44"/>
        <v>0.58096283536472171</v>
      </c>
      <c r="BE20" s="90">
        <f t="shared" si="45"/>
        <v>0.57099029038105886</v>
      </c>
      <c r="BF20" s="315">
        <f t="shared" si="46"/>
        <v>1.0000000000000009</v>
      </c>
      <c r="BG20" s="316">
        <f t="shared" si="47"/>
        <v>2.926808372323054</v>
      </c>
      <c r="BH20" s="316">
        <f t="shared" si="48"/>
        <v>2.8531759536350507</v>
      </c>
      <c r="BI20" s="316">
        <f t="shared" si="49"/>
        <v>8.0000000000000071E-2</v>
      </c>
      <c r="BJ20" s="316">
        <f t="shared" si="50"/>
        <v>1.8569878295102245</v>
      </c>
      <c r="BK20" s="316">
        <f t="shared" si="51"/>
        <v>1.8883859337173088</v>
      </c>
      <c r="BL20" s="316">
        <f t="shared" si="52"/>
        <v>-2.9999999999999805E-2</v>
      </c>
      <c r="BM20" s="105">
        <f t="shared" si="53"/>
        <v>8485.4899356211263</v>
      </c>
      <c r="BN20" s="105">
        <f t="shared" si="54"/>
        <v>8494.6950644120498</v>
      </c>
      <c r="BO20" s="105">
        <f t="shared" si="55"/>
        <v>-10</v>
      </c>
      <c r="BP20" s="105">
        <v>0</v>
      </c>
    </row>
    <row r="21" spans="2:68" s="14" customFormat="1" ht="13.5" customHeight="1">
      <c r="B21" s="6">
        <v>16</v>
      </c>
      <c r="C21" s="12" t="s">
        <v>54</v>
      </c>
      <c r="D21" s="382">
        <v>18326</v>
      </c>
      <c r="E21" s="318">
        <v>51929</v>
      </c>
      <c r="F21" s="384">
        <v>826940830</v>
      </c>
      <c r="G21" s="384">
        <v>9824</v>
      </c>
      <c r="H21" s="382">
        <v>98896</v>
      </c>
      <c r="I21" s="112">
        <f t="shared" si="2"/>
        <v>45123.913019753352</v>
      </c>
      <c r="J21" s="112">
        <f t="shared" si="3"/>
        <v>15924.451270003274</v>
      </c>
      <c r="K21" s="112">
        <f t="shared" si="4"/>
        <v>84175.573086319215</v>
      </c>
      <c r="L21" s="146">
        <f t="shared" si="0"/>
        <v>0.536068973043763</v>
      </c>
      <c r="M21" s="246">
        <f t="shared" si="5"/>
        <v>2.833624358834443</v>
      </c>
      <c r="N21" s="245">
        <f t="shared" si="6"/>
        <v>1.9044464557376417</v>
      </c>
      <c r="O21" s="199">
        <f t="shared" si="7"/>
        <v>8361.721707652483</v>
      </c>
      <c r="R21" s="188" t="str">
        <f t="shared" si="8"/>
        <v>茨木市</v>
      </c>
      <c r="S21" s="105">
        <f t="shared" si="9"/>
        <v>46641.485618220759</v>
      </c>
      <c r="T21" s="105">
        <f t="shared" si="10"/>
        <v>45572.434913541867</v>
      </c>
      <c r="U21" s="105">
        <f t="shared" si="11"/>
        <v>1069</v>
      </c>
      <c r="V21" s="188" t="str">
        <f t="shared" si="12"/>
        <v>摂津市</v>
      </c>
      <c r="W21" s="105">
        <f t="shared" si="13"/>
        <v>16542.665108288507</v>
      </c>
      <c r="X21" s="105">
        <f t="shared" si="14"/>
        <v>16672.217026120667</v>
      </c>
      <c r="Y21" s="105">
        <f t="shared" si="15"/>
        <v>-129</v>
      </c>
      <c r="Z21" s="188" t="str">
        <f t="shared" si="16"/>
        <v>東淀川区</v>
      </c>
      <c r="AA21" s="199">
        <f t="shared" si="17"/>
        <v>84613.058543331281</v>
      </c>
      <c r="AB21" s="105">
        <f t="shared" si="18"/>
        <v>84535.767144360783</v>
      </c>
      <c r="AC21" s="105">
        <f t="shared" si="19"/>
        <v>77</v>
      </c>
      <c r="AD21" s="188" t="str">
        <f t="shared" si="20"/>
        <v>堺市南区</v>
      </c>
      <c r="AE21" s="90">
        <f t="shared" si="21"/>
        <v>0.57597744122679173</v>
      </c>
      <c r="AF21" s="90">
        <f t="shared" si="1"/>
        <v>0.57548600114551396</v>
      </c>
      <c r="AG21" s="315">
        <f t="shared" si="22"/>
        <v>0.10000000000000009</v>
      </c>
      <c r="AH21" s="188" t="str">
        <f t="shared" si="23"/>
        <v>堺市堺区</v>
      </c>
      <c r="AI21" s="245">
        <f t="shared" si="24"/>
        <v>2.9588565429805791</v>
      </c>
      <c r="AJ21" s="316">
        <f t="shared" si="25"/>
        <v>2.8491075572808979</v>
      </c>
      <c r="AK21" s="316">
        <f t="shared" si="26"/>
        <v>0.10999999999999988</v>
      </c>
      <c r="AL21" s="188" t="str">
        <f t="shared" si="27"/>
        <v>泉佐野市</v>
      </c>
      <c r="AM21" s="245">
        <f t="shared" si="28"/>
        <v>1.9420003295435821</v>
      </c>
      <c r="AN21" s="245">
        <f t="shared" si="29"/>
        <v>1.9969666919442337</v>
      </c>
      <c r="AO21" s="245">
        <f t="shared" si="30"/>
        <v>-6.0000000000000053E-2</v>
      </c>
      <c r="AP21" s="188" t="str">
        <f t="shared" si="31"/>
        <v>茨木市</v>
      </c>
      <c r="AQ21" s="199">
        <f t="shared" si="32"/>
        <v>8762.5825502310363</v>
      </c>
      <c r="AR21" s="199">
        <f t="shared" si="33"/>
        <v>8738.4712604603719</v>
      </c>
      <c r="AS21" s="199">
        <f t="shared" si="34"/>
        <v>25</v>
      </c>
      <c r="AT21" s="15"/>
      <c r="AU21" s="105">
        <f t="shared" si="35"/>
        <v>46119.041087541758</v>
      </c>
      <c r="AV21" s="105">
        <f t="shared" si="36"/>
        <v>45768.544918422951</v>
      </c>
      <c r="AW21" s="105">
        <f t="shared" si="37"/>
        <v>350</v>
      </c>
      <c r="AX21" s="105">
        <f t="shared" si="38"/>
        <v>15757.451537879928</v>
      </c>
      <c r="AY21" s="105">
        <f t="shared" si="39"/>
        <v>16041.262670853561</v>
      </c>
      <c r="AZ21" s="105">
        <f t="shared" si="40"/>
        <v>-284</v>
      </c>
      <c r="BA21" s="105">
        <f t="shared" si="41"/>
        <v>79383.806123482515</v>
      </c>
      <c r="BB21" s="105">
        <f t="shared" si="42"/>
        <v>80156.432936676807</v>
      </c>
      <c r="BC21" s="105">
        <f t="shared" si="43"/>
        <v>-772</v>
      </c>
      <c r="BD21" s="90">
        <f t="shared" si="44"/>
        <v>0.58096283536472171</v>
      </c>
      <c r="BE21" s="90">
        <f t="shared" si="45"/>
        <v>0.57099029038105886</v>
      </c>
      <c r="BF21" s="315">
        <f t="shared" si="46"/>
        <v>1.0000000000000009</v>
      </c>
      <c r="BG21" s="316">
        <f t="shared" si="47"/>
        <v>2.926808372323054</v>
      </c>
      <c r="BH21" s="316">
        <f t="shared" si="48"/>
        <v>2.8531759536350507</v>
      </c>
      <c r="BI21" s="316">
        <f t="shared" si="49"/>
        <v>8.0000000000000071E-2</v>
      </c>
      <c r="BJ21" s="316">
        <f t="shared" si="50"/>
        <v>1.8569878295102245</v>
      </c>
      <c r="BK21" s="316">
        <f t="shared" si="51"/>
        <v>1.8883859337173088</v>
      </c>
      <c r="BL21" s="316">
        <f t="shared" si="52"/>
        <v>-2.9999999999999805E-2</v>
      </c>
      <c r="BM21" s="105">
        <f t="shared" si="53"/>
        <v>8485.4899356211263</v>
      </c>
      <c r="BN21" s="105">
        <f t="shared" si="54"/>
        <v>8494.6950644120498</v>
      </c>
      <c r="BO21" s="105">
        <f t="shared" si="55"/>
        <v>-10</v>
      </c>
      <c r="BP21" s="105">
        <v>0</v>
      </c>
    </row>
    <row r="22" spans="2:68" s="14" customFormat="1" ht="13.5" customHeight="1">
      <c r="B22" s="6">
        <v>17</v>
      </c>
      <c r="C22" s="12" t="s">
        <v>78</v>
      </c>
      <c r="D22" s="382">
        <v>25948</v>
      </c>
      <c r="E22" s="317">
        <v>73517</v>
      </c>
      <c r="F22" s="382">
        <v>1188327330</v>
      </c>
      <c r="G22" s="382">
        <v>13676</v>
      </c>
      <c r="H22" s="382">
        <v>145248</v>
      </c>
      <c r="I22" s="112">
        <f t="shared" si="2"/>
        <v>45796.490288268848</v>
      </c>
      <c r="J22" s="112">
        <f t="shared" si="3"/>
        <v>16163.980167852333</v>
      </c>
      <c r="K22" s="112">
        <f t="shared" si="4"/>
        <v>86891.439748464458</v>
      </c>
      <c r="L22" s="146">
        <f t="shared" si="0"/>
        <v>0.52705410821643284</v>
      </c>
      <c r="M22" s="246">
        <f t="shared" si="5"/>
        <v>2.8332434098967165</v>
      </c>
      <c r="N22" s="245">
        <f t="shared" si="6"/>
        <v>1.975706299223309</v>
      </c>
      <c r="O22" s="199">
        <f t="shared" si="7"/>
        <v>8181.3679362194316</v>
      </c>
      <c r="R22" s="188" t="str">
        <f t="shared" si="8"/>
        <v>生野区</v>
      </c>
      <c r="S22" s="105">
        <f t="shared" si="9"/>
        <v>46189.066146093428</v>
      </c>
      <c r="T22" s="105">
        <f t="shared" si="10"/>
        <v>47214.220797454138</v>
      </c>
      <c r="U22" s="105">
        <f t="shared" si="11"/>
        <v>-1025</v>
      </c>
      <c r="V22" s="188" t="str">
        <f t="shared" si="12"/>
        <v>泉大津市</v>
      </c>
      <c r="W22" s="105">
        <f t="shared" si="13"/>
        <v>16499.854065104577</v>
      </c>
      <c r="X22" s="105">
        <f t="shared" si="14"/>
        <v>17138.493579080445</v>
      </c>
      <c r="Y22" s="105">
        <f t="shared" si="15"/>
        <v>-638</v>
      </c>
      <c r="Z22" s="188" t="str">
        <f t="shared" si="16"/>
        <v>堺市西区</v>
      </c>
      <c r="AA22" s="199">
        <f t="shared" si="17"/>
        <v>84241.46762477544</v>
      </c>
      <c r="AB22" s="105">
        <f t="shared" si="18"/>
        <v>85215.24626680967</v>
      </c>
      <c r="AC22" s="105">
        <f t="shared" si="19"/>
        <v>-974</v>
      </c>
      <c r="AD22" s="188" t="str">
        <f t="shared" si="20"/>
        <v>八尾市</v>
      </c>
      <c r="AE22" s="90">
        <f t="shared" si="21"/>
        <v>0.57434677298351655</v>
      </c>
      <c r="AF22" s="90">
        <f t="shared" si="1"/>
        <v>0.56505045093311901</v>
      </c>
      <c r="AG22" s="315">
        <f t="shared" si="22"/>
        <v>0.9000000000000008</v>
      </c>
      <c r="AH22" s="188" t="str">
        <f t="shared" si="23"/>
        <v>東大阪市</v>
      </c>
      <c r="AI22" s="245">
        <f t="shared" si="24"/>
        <v>2.9315545243619487</v>
      </c>
      <c r="AJ22" s="316">
        <f t="shared" si="25"/>
        <v>2.8675257924874313</v>
      </c>
      <c r="AK22" s="316">
        <f t="shared" si="26"/>
        <v>6.0000000000000053E-2</v>
      </c>
      <c r="AL22" s="188" t="str">
        <f t="shared" si="27"/>
        <v>大正区</v>
      </c>
      <c r="AM22" s="245">
        <f t="shared" si="28"/>
        <v>1.9383946024339491</v>
      </c>
      <c r="AN22" s="245">
        <f t="shared" si="29"/>
        <v>1.9286455717394944</v>
      </c>
      <c r="AO22" s="245">
        <f t="shared" si="30"/>
        <v>1.0000000000000009E-2</v>
      </c>
      <c r="AP22" s="188" t="str">
        <f t="shared" si="31"/>
        <v>淀川区</v>
      </c>
      <c r="AQ22" s="199">
        <f t="shared" si="32"/>
        <v>8711.1141764421336</v>
      </c>
      <c r="AR22" s="199">
        <f t="shared" si="33"/>
        <v>8663.0184750873505</v>
      </c>
      <c r="AS22" s="199">
        <f t="shared" si="34"/>
        <v>48</v>
      </c>
      <c r="AT22" s="15"/>
      <c r="AU22" s="105">
        <f t="shared" si="35"/>
        <v>46119.041087541758</v>
      </c>
      <c r="AV22" s="105">
        <f t="shared" si="36"/>
        <v>45768.544918422951</v>
      </c>
      <c r="AW22" s="105">
        <f t="shared" si="37"/>
        <v>350</v>
      </c>
      <c r="AX22" s="105">
        <f t="shared" si="38"/>
        <v>15757.451537879928</v>
      </c>
      <c r="AY22" s="105">
        <f t="shared" si="39"/>
        <v>16041.262670853561</v>
      </c>
      <c r="AZ22" s="105">
        <f t="shared" si="40"/>
        <v>-284</v>
      </c>
      <c r="BA22" s="105">
        <f t="shared" si="41"/>
        <v>79383.806123482515</v>
      </c>
      <c r="BB22" s="105">
        <f t="shared" si="42"/>
        <v>80156.432936676807</v>
      </c>
      <c r="BC22" s="105">
        <f t="shared" si="43"/>
        <v>-772</v>
      </c>
      <c r="BD22" s="90">
        <f t="shared" si="44"/>
        <v>0.58096283536472171</v>
      </c>
      <c r="BE22" s="90">
        <f t="shared" si="45"/>
        <v>0.57099029038105886</v>
      </c>
      <c r="BF22" s="315">
        <f t="shared" si="46"/>
        <v>1.0000000000000009</v>
      </c>
      <c r="BG22" s="316">
        <f t="shared" si="47"/>
        <v>2.926808372323054</v>
      </c>
      <c r="BH22" s="316">
        <f t="shared" si="48"/>
        <v>2.8531759536350507</v>
      </c>
      <c r="BI22" s="316">
        <f t="shared" si="49"/>
        <v>8.0000000000000071E-2</v>
      </c>
      <c r="BJ22" s="316">
        <f t="shared" si="50"/>
        <v>1.8569878295102245</v>
      </c>
      <c r="BK22" s="316">
        <f t="shared" si="51"/>
        <v>1.8883859337173088</v>
      </c>
      <c r="BL22" s="316">
        <f t="shared" si="52"/>
        <v>-2.9999999999999805E-2</v>
      </c>
      <c r="BM22" s="105">
        <f t="shared" si="53"/>
        <v>8485.4899356211263</v>
      </c>
      <c r="BN22" s="105">
        <f t="shared" si="54"/>
        <v>8494.6950644120498</v>
      </c>
      <c r="BO22" s="105">
        <f t="shared" si="55"/>
        <v>-10</v>
      </c>
      <c r="BP22" s="105">
        <v>0</v>
      </c>
    </row>
    <row r="23" spans="2:68" s="14" customFormat="1" ht="13.5" customHeight="1">
      <c r="B23" s="6">
        <v>18</v>
      </c>
      <c r="C23" s="12" t="s">
        <v>55</v>
      </c>
      <c r="D23" s="382">
        <v>23197</v>
      </c>
      <c r="E23" s="317">
        <v>72649</v>
      </c>
      <c r="F23" s="382">
        <v>1184359090</v>
      </c>
      <c r="G23" s="382">
        <v>12662</v>
      </c>
      <c r="H23" s="382">
        <v>139706</v>
      </c>
      <c r="I23" s="112">
        <f t="shared" si="2"/>
        <v>51056.562917618656</v>
      </c>
      <c r="J23" s="112">
        <f t="shared" si="3"/>
        <v>16302.483034866274</v>
      </c>
      <c r="K23" s="112">
        <f t="shared" si="4"/>
        <v>93536.494234718048</v>
      </c>
      <c r="L23" s="146">
        <f t="shared" si="0"/>
        <v>0.54584644566107687</v>
      </c>
      <c r="M23" s="246">
        <f t="shared" si="5"/>
        <v>3.1318273914730352</v>
      </c>
      <c r="N23" s="245">
        <f t="shared" si="6"/>
        <v>1.9230271579787745</v>
      </c>
      <c r="O23" s="199">
        <f t="shared" si="7"/>
        <v>8477.5105578858456</v>
      </c>
      <c r="R23" s="188" t="str">
        <f t="shared" si="8"/>
        <v>太子町</v>
      </c>
      <c r="S23" s="105">
        <f t="shared" si="9"/>
        <v>46102.599919257169</v>
      </c>
      <c r="T23" s="105">
        <f t="shared" si="10"/>
        <v>46963.251823251827</v>
      </c>
      <c r="U23" s="105">
        <f t="shared" si="11"/>
        <v>-860</v>
      </c>
      <c r="V23" s="188" t="str">
        <f t="shared" si="12"/>
        <v>旭区</v>
      </c>
      <c r="W23" s="105">
        <f t="shared" si="13"/>
        <v>16457.89366186472</v>
      </c>
      <c r="X23" s="105">
        <f t="shared" si="14"/>
        <v>16574.655746872013</v>
      </c>
      <c r="Y23" s="105">
        <f t="shared" si="15"/>
        <v>-117</v>
      </c>
      <c r="Z23" s="188" t="str">
        <f t="shared" si="16"/>
        <v>阿倍野区</v>
      </c>
      <c r="AA23" s="199">
        <f t="shared" si="17"/>
        <v>84175.573086319215</v>
      </c>
      <c r="AB23" s="105">
        <f t="shared" si="18"/>
        <v>86430.131985098458</v>
      </c>
      <c r="AC23" s="105">
        <f t="shared" si="19"/>
        <v>-2254</v>
      </c>
      <c r="AD23" s="188" t="str">
        <f t="shared" si="20"/>
        <v>堺市東区</v>
      </c>
      <c r="AE23" s="90">
        <f t="shared" si="21"/>
        <v>0.57283578630200482</v>
      </c>
      <c r="AF23" s="90">
        <f t="shared" si="1"/>
        <v>0.56594637128503122</v>
      </c>
      <c r="AG23" s="315">
        <f t="shared" si="22"/>
        <v>0.70000000000000062</v>
      </c>
      <c r="AH23" s="188" t="str">
        <f t="shared" si="23"/>
        <v>堺市</v>
      </c>
      <c r="AI23" s="245">
        <f t="shared" si="24"/>
        <v>2.9194195045912776</v>
      </c>
      <c r="AJ23" s="316">
        <f t="shared" si="25"/>
        <v>2.846064219134214</v>
      </c>
      <c r="AK23" s="316">
        <f t="shared" si="26"/>
        <v>6.999999999999984E-2</v>
      </c>
      <c r="AL23" s="188" t="str">
        <f t="shared" si="27"/>
        <v>東淀川区</v>
      </c>
      <c r="AM23" s="245">
        <f t="shared" si="28"/>
        <v>1.9376198022790734</v>
      </c>
      <c r="AN23" s="245">
        <f t="shared" si="29"/>
        <v>1.9465878201154085</v>
      </c>
      <c r="AO23" s="245">
        <f t="shared" si="30"/>
        <v>-1.0000000000000009E-2</v>
      </c>
      <c r="AP23" s="188" t="str">
        <f t="shared" si="31"/>
        <v>貝塚市</v>
      </c>
      <c r="AQ23" s="199">
        <f t="shared" si="32"/>
        <v>8698.7890618454785</v>
      </c>
      <c r="AR23" s="199">
        <f t="shared" si="33"/>
        <v>8654.2438168742319</v>
      </c>
      <c r="AS23" s="199">
        <f t="shared" si="34"/>
        <v>45</v>
      </c>
      <c r="AT23" s="15"/>
      <c r="AU23" s="105">
        <f t="shared" si="35"/>
        <v>46119.041087541758</v>
      </c>
      <c r="AV23" s="105">
        <f t="shared" si="36"/>
        <v>45768.544918422951</v>
      </c>
      <c r="AW23" s="105">
        <f t="shared" si="37"/>
        <v>350</v>
      </c>
      <c r="AX23" s="105">
        <f t="shared" si="38"/>
        <v>15757.451537879928</v>
      </c>
      <c r="AY23" s="105">
        <f t="shared" si="39"/>
        <v>16041.262670853561</v>
      </c>
      <c r="AZ23" s="105">
        <f t="shared" si="40"/>
        <v>-284</v>
      </c>
      <c r="BA23" s="105">
        <f t="shared" si="41"/>
        <v>79383.806123482515</v>
      </c>
      <c r="BB23" s="105">
        <f t="shared" si="42"/>
        <v>80156.432936676807</v>
      </c>
      <c r="BC23" s="105">
        <f t="shared" si="43"/>
        <v>-772</v>
      </c>
      <c r="BD23" s="90">
        <f t="shared" si="44"/>
        <v>0.58096283536472171</v>
      </c>
      <c r="BE23" s="90">
        <f t="shared" si="45"/>
        <v>0.57099029038105886</v>
      </c>
      <c r="BF23" s="315">
        <f t="shared" si="46"/>
        <v>1.0000000000000009</v>
      </c>
      <c r="BG23" s="316">
        <f t="shared" si="47"/>
        <v>2.926808372323054</v>
      </c>
      <c r="BH23" s="316">
        <f t="shared" si="48"/>
        <v>2.8531759536350507</v>
      </c>
      <c r="BI23" s="316">
        <f t="shared" si="49"/>
        <v>8.0000000000000071E-2</v>
      </c>
      <c r="BJ23" s="316">
        <f t="shared" si="50"/>
        <v>1.8569878295102245</v>
      </c>
      <c r="BK23" s="316">
        <f t="shared" si="51"/>
        <v>1.8883859337173088</v>
      </c>
      <c r="BL23" s="316">
        <f t="shared" si="52"/>
        <v>-2.9999999999999805E-2</v>
      </c>
      <c r="BM23" s="105">
        <f t="shared" si="53"/>
        <v>8485.4899356211263</v>
      </c>
      <c r="BN23" s="105">
        <f t="shared" si="54"/>
        <v>8494.6950644120498</v>
      </c>
      <c r="BO23" s="105">
        <f t="shared" si="55"/>
        <v>-10</v>
      </c>
      <c r="BP23" s="105">
        <v>0</v>
      </c>
    </row>
    <row r="24" spans="2:68" s="14" customFormat="1" ht="13.5" customHeight="1">
      <c r="B24" s="6">
        <v>19</v>
      </c>
      <c r="C24" s="12" t="s">
        <v>79</v>
      </c>
      <c r="D24" s="382">
        <v>16046</v>
      </c>
      <c r="E24" s="317">
        <v>37407</v>
      </c>
      <c r="F24" s="382">
        <v>642379990</v>
      </c>
      <c r="G24" s="382">
        <v>6800</v>
      </c>
      <c r="H24" s="382">
        <v>77948</v>
      </c>
      <c r="I24" s="112">
        <f t="shared" si="2"/>
        <v>40033.652623706839</v>
      </c>
      <c r="J24" s="112">
        <f t="shared" si="3"/>
        <v>17172.721415777796</v>
      </c>
      <c r="K24" s="112">
        <f t="shared" si="4"/>
        <v>94467.645588235289</v>
      </c>
      <c r="L24" s="146">
        <f t="shared" si="0"/>
        <v>0.42378162782001744</v>
      </c>
      <c r="M24" s="246">
        <f t="shared" si="5"/>
        <v>2.3312351988034403</v>
      </c>
      <c r="N24" s="245">
        <f t="shared" si="6"/>
        <v>2.083781110487342</v>
      </c>
      <c r="O24" s="199">
        <f t="shared" si="7"/>
        <v>8241.1349874275165</v>
      </c>
      <c r="R24" s="188" t="str">
        <f t="shared" si="8"/>
        <v>淀川区</v>
      </c>
      <c r="S24" s="105">
        <f t="shared" si="9"/>
        <v>45920.601243126941</v>
      </c>
      <c r="T24" s="105">
        <f t="shared" si="10"/>
        <v>45640.861982012269</v>
      </c>
      <c r="U24" s="105">
        <f t="shared" si="11"/>
        <v>280</v>
      </c>
      <c r="V24" s="188" t="str">
        <f t="shared" si="12"/>
        <v>忠岡町</v>
      </c>
      <c r="W24" s="105">
        <f t="shared" si="13"/>
        <v>16371.927885248058</v>
      </c>
      <c r="X24" s="105">
        <f t="shared" si="14"/>
        <v>17257.974393530996</v>
      </c>
      <c r="Y24" s="105">
        <f t="shared" si="15"/>
        <v>-886</v>
      </c>
      <c r="Z24" s="188" t="str">
        <f t="shared" si="16"/>
        <v>八尾市</v>
      </c>
      <c r="AA24" s="199">
        <f t="shared" si="17"/>
        <v>83980.639298376569</v>
      </c>
      <c r="AB24" s="105">
        <f t="shared" si="18"/>
        <v>85018.08865360303</v>
      </c>
      <c r="AC24" s="105">
        <f t="shared" si="19"/>
        <v>-1037</v>
      </c>
      <c r="AD24" s="188" t="str">
        <f t="shared" si="20"/>
        <v>堺市</v>
      </c>
      <c r="AE24" s="90">
        <f t="shared" si="21"/>
        <v>0.57168723495497209</v>
      </c>
      <c r="AF24" s="90">
        <f t="shared" si="1"/>
        <v>0.56353291016183449</v>
      </c>
      <c r="AG24" s="315">
        <f t="shared" si="22"/>
        <v>0.80000000000000071</v>
      </c>
      <c r="AH24" s="188" t="str">
        <f t="shared" si="23"/>
        <v>大阪市</v>
      </c>
      <c r="AI24" s="245">
        <f t="shared" si="24"/>
        <v>2.8994833915009246</v>
      </c>
      <c r="AJ24" s="316">
        <f t="shared" si="25"/>
        <v>2.8372337449441933</v>
      </c>
      <c r="AK24" s="316">
        <f t="shared" si="26"/>
        <v>6.0000000000000053E-2</v>
      </c>
      <c r="AL24" s="188" t="str">
        <f t="shared" si="27"/>
        <v>大阪市</v>
      </c>
      <c r="AM24" s="245">
        <f t="shared" si="28"/>
        <v>1.9264698374293994</v>
      </c>
      <c r="AN24" s="245">
        <f t="shared" si="29"/>
        <v>1.9579925321695411</v>
      </c>
      <c r="AO24" s="245">
        <f t="shared" si="30"/>
        <v>-3.0000000000000027E-2</v>
      </c>
      <c r="AP24" s="188" t="str">
        <f t="shared" si="31"/>
        <v>千早赤阪村</v>
      </c>
      <c r="AQ24" s="199">
        <f t="shared" si="32"/>
        <v>8690.2874550851429</v>
      </c>
      <c r="AR24" s="199">
        <f t="shared" si="33"/>
        <v>9134.2495667244366</v>
      </c>
      <c r="AS24" s="199">
        <f t="shared" si="34"/>
        <v>-444</v>
      </c>
      <c r="AT24" s="15"/>
      <c r="AU24" s="105">
        <f t="shared" si="35"/>
        <v>46119.041087541758</v>
      </c>
      <c r="AV24" s="105">
        <f t="shared" si="36"/>
        <v>45768.544918422951</v>
      </c>
      <c r="AW24" s="105">
        <f t="shared" si="37"/>
        <v>350</v>
      </c>
      <c r="AX24" s="105">
        <f t="shared" si="38"/>
        <v>15757.451537879928</v>
      </c>
      <c r="AY24" s="105">
        <f t="shared" si="39"/>
        <v>16041.262670853561</v>
      </c>
      <c r="AZ24" s="105">
        <f t="shared" si="40"/>
        <v>-284</v>
      </c>
      <c r="BA24" s="105">
        <f t="shared" si="41"/>
        <v>79383.806123482515</v>
      </c>
      <c r="BB24" s="105">
        <f t="shared" si="42"/>
        <v>80156.432936676807</v>
      </c>
      <c r="BC24" s="105">
        <f t="shared" si="43"/>
        <v>-772</v>
      </c>
      <c r="BD24" s="90">
        <f t="shared" si="44"/>
        <v>0.58096283536472171</v>
      </c>
      <c r="BE24" s="90">
        <f t="shared" si="45"/>
        <v>0.57099029038105886</v>
      </c>
      <c r="BF24" s="315">
        <f t="shared" si="46"/>
        <v>1.0000000000000009</v>
      </c>
      <c r="BG24" s="316">
        <f t="shared" si="47"/>
        <v>2.926808372323054</v>
      </c>
      <c r="BH24" s="316">
        <f t="shared" si="48"/>
        <v>2.8531759536350507</v>
      </c>
      <c r="BI24" s="316">
        <f t="shared" si="49"/>
        <v>8.0000000000000071E-2</v>
      </c>
      <c r="BJ24" s="316">
        <f t="shared" si="50"/>
        <v>1.8569878295102245</v>
      </c>
      <c r="BK24" s="316">
        <f t="shared" si="51"/>
        <v>1.8883859337173088</v>
      </c>
      <c r="BL24" s="316">
        <f t="shared" si="52"/>
        <v>-2.9999999999999805E-2</v>
      </c>
      <c r="BM24" s="105">
        <f t="shared" si="53"/>
        <v>8485.4899356211263</v>
      </c>
      <c r="BN24" s="105">
        <f t="shared" si="54"/>
        <v>8494.6950644120498</v>
      </c>
      <c r="BO24" s="105">
        <f t="shared" si="55"/>
        <v>-10</v>
      </c>
      <c r="BP24" s="105">
        <v>0</v>
      </c>
    </row>
    <row r="25" spans="2:68" s="14" customFormat="1" ht="13.5" customHeight="1">
      <c r="B25" s="6">
        <v>20</v>
      </c>
      <c r="C25" s="12" t="s">
        <v>80</v>
      </c>
      <c r="D25" s="382">
        <v>25098</v>
      </c>
      <c r="E25" s="317">
        <v>71986</v>
      </c>
      <c r="F25" s="382">
        <v>1152515250</v>
      </c>
      <c r="G25" s="382">
        <v>13617</v>
      </c>
      <c r="H25" s="382">
        <v>132304</v>
      </c>
      <c r="I25" s="112">
        <f t="shared" si="2"/>
        <v>45920.601243126941</v>
      </c>
      <c r="J25" s="112">
        <f t="shared" si="3"/>
        <v>16010.269357930709</v>
      </c>
      <c r="K25" s="112">
        <f t="shared" si="4"/>
        <v>84637.970918704566</v>
      </c>
      <c r="L25" s="146">
        <f t="shared" si="0"/>
        <v>0.54255319148936165</v>
      </c>
      <c r="M25" s="246">
        <f t="shared" si="5"/>
        <v>2.8681966690572955</v>
      </c>
      <c r="N25" s="245">
        <f t="shared" si="6"/>
        <v>1.8379129275136832</v>
      </c>
      <c r="O25" s="199">
        <f t="shared" si="7"/>
        <v>8711.1141764421336</v>
      </c>
      <c r="R25" s="188" t="str">
        <f t="shared" si="8"/>
        <v>住吉区</v>
      </c>
      <c r="S25" s="105">
        <f t="shared" si="9"/>
        <v>45796.490288268848</v>
      </c>
      <c r="T25" s="105">
        <f t="shared" si="10"/>
        <v>45405.802632635045</v>
      </c>
      <c r="U25" s="105">
        <f t="shared" si="11"/>
        <v>390</v>
      </c>
      <c r="V25" s="188" t="str">
        <f t="shared" si="12"/>
        <v>和泉市</v>
      </c>
      <c r="W25" s="105">
        <f t="shared" si="13"/>
        <v>16319.485506690204</v>
      </c>
      <c r="X25" s="105">
        <f t="shared" si="14"/>
        <v>16688.014108803276</v>
      </c>
      <c r="Y25" s="105">
        <f t="shared" si="15"/>
        <v>-369</v>
      </c>
      <c r="Z25" s="188" t="str">
        <f t="shared" si="16"/>
        <v>堺市堺区</v>
      </c>
      <c r="AA25" s="199">
        <f t="shared" si="17"/>
        <v>83923.484881444427</v>
      </c>
      <c r="AB25" s="105">
        <f t="shared" si="18"/>
        <v>83655.636574970937</v>
      </c>
      <c r="AC25" s="105">
        <f t="shared" si="19"/>
        <v>267</v>
      </c>
      <c r="AD25" s="188" t="str">
        <f t="shared" si="20"/>
        <v>富田林市</v>
      </c>
      <c r="AE25" s="90">
        <f t="shared" si="21"/>
        <v>0.56969267139479907</v>
      </c>
      <c r="AF25" s="90">
        <f t="shared" si="1"/>
        <v>0.56100223269660132</v>
      </c>
      <c r="AG25" s="315">
        <f t="shared" si="22"/>
        <v>0.8999999999999897</v>
      </c>
      <c r="AH25" s="188" t="str">
        <f t="shared" si="23"/>
        <v>堺市南区</v>
      </c>
      <c r="AI25" s="245">
        <f t="shared" si="24"/>
        <v>2.8879031747037578</v>
      </c>
      <c r="AJ25" s="316">
        <f t="shared" si="25"/>
        <v>2.8793841177857891</v>
      </c>
      <c r="AK25" s="316">
        <f t="shared" si="26"/>
        <v>1.0000000000000231E-2</v>
      </c>
      <c r="AL25" s="188" t="str">
        <f t="shared" si="27"/>
        <v>大東市</v>
      </c>
      <c r="AM25" s="245">
        <f t="shared" si="28"/>
        <v>1.9263649751822693</v>
      </c>
      <c r="AN25" s="245">
        <f t="shared" si="29"/>
        <v>1.9762682384771475</v>
      </c>
      <c r="AO25" s="245">
        <f t="shared" si="30"/>
        <v>-5.0000000000000044E-2</v>
      </c>
      <c r="AP25" s="188" t="str">
        <f t="shared" si="31"/>
        <v>港区</v>
      </c>
      <c r="AQ25" s="199">
        <f t="shared" si="32"/>
        <v>8683.4932181315708</v>
      </c>
      <c r="AR25" s="199">
        <f t="shared" si="33"/>
        <v>8710.7458487159893</v>
      </c>
      <c r="AS25" s="199">
        <f t="shared" si="34"/>
        <v>-28</v>
      </c>
      <c r="AT25" s="15"/>
      <c r="AU25" s="105">
        <f t="shared" si="35"/>
        <v>46119.041087541758</v>
      </c>
      <c r="AV25" s="105">
        <f t="shared" si="36"/>
        <v>45768.544918422951</v>
      </c>
      <c r="AW25" s="105">
        <f t="shared" si="37"/>
        <v>350</v>
      </c>
      <c r="AX25" s="105">
        <f t="shared" si="38"/>
        <v>15757.451537879928</v>
      </c>
      <c r="AY25" s="105">
        <f t="shared" si="39"/>
        <v>16041.262670853561</v>
      </c>
      <c r="AZ25" s="105">
        <f t="shared" si="40"/>
        <v>-284</v>
      </c>
      <c r="BA25" s="105">
        <f t="shared" si="41"/>
        <v>79383.806123482515</v>
      </c>
      <c r="BB25" s="105">
        <f t="shared" si="42"/>
        <v>80156.432936676807</v>
      </c>
      <c r="BC25" s="105">
        <f t="shared" si="43"/>
        <v>-772</v>
      </c>
      <c r="BD25" s="90">
        <f t="shared" si="44"/>
        <v>0.58096283536472171</v>
      </c>
      <c r="BE25" s="90">
        <f t="shared" si="45"/>
        <v>0.57099029038105886</v>
      </c>
      <c r="BF25" s="315">
        <f t="shared" si="46"/>
        <v>1.0000000000000009</v>
      </c>
      <c r="BG25" s="316">
        <f t="shared" si="47"/>
        <v>2.926808372323054</v>
      </c>
      <c r="BH25" s="316">
        <f t="shared" si="48"/>
        <v>2.8531759536350507</v>
      </c>
      <c r="BI25" s="316">
        <f t="shared" si="49"/>
        <v>8.0000000000000071E-2</v>
      </c>
      <c r="BJ25" s="316">
        <f t="shared" si="50"/>
        <v>1.8569878295102245</v>
      </c>
      <c r="BK25" s="316">
        <f t="shared" si="51"/>
        <v>1.8883859337173088</v>
      </c>
      <c r="BL25" s="316">
        <f t="shared" si="52"/>
        <v>-2.9999999999999805E-2</v>
      </c>
      <c r="BM25" s="105">
        <f t="shared" si="53"/>
        <v>8485.4899356211263</v>
      </c>
      <c r="BN25" s="105">
        <f t="shared" si="54"/>
        <v>8494.6950644120498</v>
      </c>
      <c r="BO25" s="105">
        <f t="shared" si="55"/>
        <v>-10</v>
      </c>
      <c r="BP25" s="105">
        <v>0</v>
      </c>
    </row>
    <row r="26" spans="2:68" s="14" customFormat="1" ht="13.5" customHeight="1">
      <c r="B26" s="6">
        <v>21</v>
      </c>
      <c r="C26" s="12" t="s">
        <v>81</v>
      </c>
      <c r="D26" s="382">
        <v>16365</v>
      </c>
      <c r="E26" s="317">
        <v>47257</v>
      </c>
      <c r="F26" s="382">
        <v>745697150</v>
      </c>
      <c r="G26" s="382">
        <v>8914</v>
      </c>
      <c r="H26" s="382">
        <v>90271</v>
      </c>
      <c r="I26" s="112">
        <f t="shared" si="2"/>
        <v>45566.584173541094</v>
      </c>
      <c r="J26" s="112">
        <f t="shared" si="3"/>
        <v>15779.612544173349</v>
      </c>
      <c r="K26" s="112">
        <f t="shared" si="4"/>
        <v>83654.605115548577</v>
      </c>
      <c r="L26" s="146">
        <f t="shared" si="0"/>
        <v>0.54469905285670639</v>
      </c>
      <c r="M26" s="246">
        <f t="shared" si="5"/>
        <v>2.8876871371830126</v>
      </c>
      <c r="N26" s="245">
        <f t="shared" si="6"/>
        <v>1.9102143597773875</v>
      </c>
      <c r="O26" s="199">
        <f t="shared" si="7"/>
        <v>8260.6501534269028</v>
      </c>
      <c r="R26" s="188" t="str">
        <f t="shared" si="8"/>
        <v>堺市南区</v>
      </c>
      <c r="S26" s="105">
        <f t="shared" si="9"/>
        <v>45640.470185666309</v>
      </c>
      <c r="T26" s="105">
        <f t="shared" si="10"/>
        <v>46246.400390822411</v>
      </c>
      <c r="U26" s="105">
        <f t="shared" si="11"/>
        <v>-606</v>
      </c>
      <c r="V26" s="188" t="str">
        <f t="shared" si="12"/>
        <v>堺市美原区</v>
      </c>
      <c r="W26" s="105">
        <f t="shared" si="13"/>
        <v>16315.310075628202</v>
      </c>
      <c r="X26" s="105">
        <f t="shared" si="14"/>
        <v>16341.704953728906</v>
      </c>
      <c r="Y26" s="105">
        <f t="shared" si="15"/>
        <v>-27</v>
      </c>
      <c r="Z26" s="188" t="str">
        <f t="shared" si="16"/>
        <v>門真市</v>
      </c>
      <c r="AA26" s="199">
        <f t="shared" si="17"/>
        <v>83733.418056658731</v>
      </c>
      <c r="AB26" s="105">
        <f t="shared" si="18"/>
        <v>86566.825440782792</v>
      </c>
      <c r="AC26" s="105">
        <f t="shared" si="19"/>
        <v>-2834</v>
      </c>
      <c r="AD26" s="188" t="str">
        <f t="shared" si="20"/>
        <v>羽曳野市</v>
      </c>
      <c r="AE26" s="90">
        <f t="shared" si="21"/>
        <v>0.56924236003201956</v>
      </c>
      <c r="AF26" s="90">
        <f t="shared" si="1"/>
        <v>0.56327678043006513</v>
      </c>
      <c r="AG26" s="315">
        <f t="shared" si="22"/>
        <v>0.60000000000000053</v>
      </c>
      <c r="AH26" s="188" t="str">
        <f t="shared" si="23"/>
        <v>鶴見区</v>
      </c>
      <c r="AI26" s="245">
        <f t="shared" si="24"/>
        <v>2.8876871371830126</v>
      </c>
      <c r="AJ26" s="316">
        <f t="shared" si="25"/>
        <v>2.8146942423081835</v>
      </c>
      <c r="AK26" s="316">
        <f t="shared" si="26"/>
        <v>8.0000000000000071E-2</v>
      </c>
      <c r="AL26" s="188" t="str">
        <f t="shared" si="27"/>
        <v>泉大津市</v>
      </c>
      <c r="AM26" s="245">
        <f t="shared" si="28"/>
        <v>1.9255228809561251</v>
      </c>
      <c r="AN26" s="245">
        <f t="shared" si="29"/>
        <v>1.979206866724333</v>
      </c>
      <c r="AO26" s="245">
        <f t="shared" si="30"/>
        <v>-5.0000000000000044E-2</v>
      </c>
      <c r="AP26" s="188" t="str">
        <f t="shared" si="31"/>
        <v>摂津市</v>
      </c>
      <c r="AQ26" s="199">
        <f t="shared" si="32"/>
        <v>8662.4057633317607</v>
      </c>
      <c r="AR26" s="199">
        <f t="shared" si="33"/>
        <v>8625.0886547399241</v>
      </c>
      <c r="AS26" s="199">
        <f t="shared" si="34"/>
        <v>37</v>
      </c>
      <c r="AT26" s="15"/>
      <c r="AU26" s="105">
        <f t="shared" si="35"/>
        <v>46119.041087541758</v>
      </c>
      <c r="AV26" s="105">
        <f t="shared" si="36"/>
        <v>45768.544918422951</v>
      </c>
      <c r="AW26" s="105">
        <f t="shared" si="37"/>
        <v>350</v>
      </c>
      <c r="AX26" s="105">
        <f t="shared" si="38"/>
        <v>15757.451537879928</v>
      </c>
      <c r="AY26" s="105">
        <f t="shared" si="39"/>
        <v>16041.262670853561</v>
      </c>
      <c r="AZ26" s="105">
        <f t="shared" si="40"/>
        <v>-284</v>
      </c>
      <c r="BA26" s="105">
        <f t="shared" si="41"/>
        <v>79383.806123482515</v>
      </c>
      <c r="BB26" s="105">
        <f t="shared" si="42"/>
        <v>80156.432936676807</v>
      </c>
      <c r="BC26" s="105">
        <f t="shared" si="43"/>
        <v>-772</v>
      </c>
      <c r="BD26" s="90">
        <f t="shared" si="44"/>
        <v>0.58096283536472171</v>
      </c>
      <c r="BE26" s="90">
        <f t="shared" si="45"/>
        <v>0.57099029038105886</v>
      </c>
      <c r="BF26" s="315">
        <f t="shared" si="46"/>
        <v>1.0000000000000009</v>
      </c>
      <c r="BG26" s="316">
        <f t="shared" si="47"/>
        <v>2.926808372323054</v>
      </c>
      <c r="BH26" s="316">
        <f t="shared" si="48"/>
        <v>2.8531759536350507</v>
      </c>
      <c r="BI26" s="316">
        <f t="shared" si="49"/>
        <v>8.0000000000000071E-2</v>
      </c>
      <c r="BJ26" s="316">
        <f t="shared" si="50"/>
        <v>1.8569878295102245</v>
      </c>
      <c r="BK26" s="316">
        <f t="shared" si="51"/>
        <v>1.8883859337173088</v>
      </c>
      <c r="BL26" s="316">
        <f t="shared" si="52"/>
        <v>-2.9999999999999805E-2</v>
      </c>
      <c r="BM26" s="105">
        <f t="shared" si="53"/>
        <v>8485.4899356211263</v>
      </c>
      <c r="BN26" s="105">
        <f t="shared" si="54"/>
        <v>8494.6950644120498</v>
      </c>
      <c r="BO26" s="105">
        <f t="shared" si="55"/>
        <v>-10</v>
      </c>
      <c r="BP26" s="105">
        <v>0</v>
      </c>
    </row>
    <row r="27" spans="2:68" s="14" customFormat="1" ht="13.5" customHeight="1">
      <c r="B27" s="6">
        <v>22</v>
      </c>
      <c r="C27" s="12" t="s">
        <v>56</v>
      </c>
      <c r="D27" s="382">
        <v>21781</v>
      </c>
      <c r="E27" s="317">
        <v>58487</v>
      </c>
      <c r="F27" s="382">
        <v>987831060</v>
      </c>
      <c r="G27" s="382">
        <v>11318</v>
      </c>
      <c r="H27" s="382">
        <v>117625</v>
      </c>
      <c r="I27" s="112">
        <f t="shared" si="2"/>
        <v>45352.879114824849</v>
      </c>
      <c r="J27" s="112">
        <f t="shared" si="3"/>
        <v>16889.754304375332</v>
      </c>
      <c r="K27" s="112">
        <f t="shared" si="4"/>
        <v>87279.648347764625</v>
      </c>
      <c r="L27" s="146">
        <f t="shared" si="0"/>
        <v>0.51962719801661994</v>
      </c>
      <c r="M27" s="246">
        <f t="shared" si="5"/>
        <v>2.6852302465451539</v>
      </c>
      <c r="N27" s="245">
        <f t="shared" si="6"/>
        <v>2.0111306786123411</v>
      </c>
      <c r="O27" s="199">
        <f t="shared" si="7"/>
        <v>8398.1386609989368</v>
      </c>
      <c r="R27" s="188" t="str">
        <f t="shared" si="8"/>
        <v>豊能町</v>
      </c>
      <c r="S27" s="105">
        <f t="shared" si="9"/>
        <v>45590.072310405645</v>
      </c>
      <c r="T27" s="105">
        <f t="shared" si="10"/>
        <v>46309.331341053417</v>
      </c>
      <c r="U27" s="105">
        <f t="shared" si="11"/>
        <v>-719</v>
      </c>
      <c r="V27" s="188" t="str">
        <f t="shared" si="12"/>
        <v>東住吉区</v>
      </c>
      <c r="W27" s="105">
        <f t="shared" si="13"/>
        <v>16302.483034866274</v>
      </c>
      <c r="X27" s="105">
        <f t="shared" si="14"/>
        <v>16349.744445420216</v>
      </c>
      <c r="Y27" s="105">
        <f t="shared" si="15"/>
        <v>-48</v>
      </c>
      <c r="Z27" s="188" t="str">
        <f t="shared" si="16"/>
        <v>鶴見区</v>
      </c>
      <c r="AA27" s="199">
        <f t="shared" si="17"/>
        <v>83654.605115548577</v>
      </c>
      <c r="AB27" s="105">
        <f t="shared" si="18"/>
        <v>83054.936813511275</v>
      </c>
      <c r="AC27" s="105">
        <f t="shared" si="19"/>
        <v>600</v>
      </c>
      <c r="AD27" s="188" t="str">
        <f t="shared" si="20"/>
        <v>高石市</v>
      </c>
      <c r="AE27" s="90">
        <f t="shared" si="21"/>
        <v>0.56755946432140714</v>
      </c>
      <c r="AF27" s="90">
        <f t="shared" si="1"/>
        <v>0.56668747399084474</v>
      </c>
      <c r="AG27" s="315">
        <f t="shared" si="22"/>
        <v>0.10000000000000009</v>
      </c>
      <c r="AH27" s="188" t="str">
        <f t="shared" si="23"/>
        <v>中央区</v>
      </c>
      <c r="AI27" s="245">
        <f t="shared" si="24"/>
        <v>2.8866741530975109</v>
      </c>
      <c r="AJ27" s="316">
        <f t="shared" si="25"/>
        <v>2.8768418956591</v>
      </c>
      <c r="AK27" s="316">
        <f t="shared" si="26"/>
        <v>1.0000000000000231E-2</v>
      </c>
      <c r="AL27" s="188" t="str">
        <f t="shared" si="27"/>
        <v>東住吉区</v>
      </c>
      <c r="AM27" s="245">
        <f t="shared" si="28"/>
        <v>1.9230271579787745</v>
      </c>
      <c r="AN27" s="245">
        <f t="shared" si="29"/>
        <v>1.950294195134803</v>
      </c>
      <c r="AO27" s="245">
        <f t="shared" si="30"/>
        <v>-3.0000000000000027E-2</v>
      </c>
      <c r="AP27" s="188" t="str">
        <f t="shared" si="31"/>
        <v>八尾市</v>
      </c>
      <c r="AQ27" s="199">
        <f t="shared" si="32"/>
        <v>8661.8136502034322</v>
      </c>
      <c r="AR27" s="199">
        <f t="shared" si="33"/>
        <v>8676.5953689405324</v>
      </c>
      <c r="AS27" s="199">
        <f t="shared" si="34"/>
        <v>-15</v>
      </c>
      <c r="AT27" s="15"/>
      <c r="AU27" s="105">
        <f t="shared" si="35"/>
        <v>46119.041087541758</v>
      </c>
      <c r="AV27" s="105">
        <f t="shared" si="36"/>
        <v>45768.544918422951</v>
      </c>
      <c r="AW27" s="105">
        <f t="shared" si="37"/>
        <v>350</v>
      </c>
      <c r="AX27" s="105">
        <f t="shared" si="38"/>
        <v>15757.451537879928</v>
      </c>
      <c r="AY27" s="105">
        <f t="shared" si="39"/>
        <v>16041.262670853561</v>
      </c>
      <c r="AZ27" s="105">
        <f t="shared" si="40"/>
        <v>-284</v>
      </c>
      <c r="BA27" s="105">
        <f t="shared" si="41"/>
        <v>79383.806123482515</v>
      </c>
      <c r="BB27" s="105">
        <f t="shared" si="42"/>
        <v>80156.432936676807</v>
      </c>
      <c r="BC27" s="105">
        <f t="shared" si="43"/>
        <v>-772</v>
      </c>
      <c r="BD27" s="90">
        <f t="shared" si="44"/>
        <v>0.58096283536472171</v>
      </c>
      <c r="BE27" s="90">
        <f t="shared" si="45"/>
        <v>0.57099029038105886</v>
      </c>
      <c r="BF27" s="315">
        <f t="shared" si="46"/>
        <v>1.0000000000000009</v>
      </c>
      <c r="BG27" s="316">
        <f t="shared" si="47"/>
        <v>2.926808372323054</v>
      </c>
      <c r="BH27" s="316">
        <f t="shared" si="48"/>
        <v>2.8531759536350507</v>
      </c>
      <c r="BI27" s="316">
        <f t="shared" si="49"/>
        <v>8.0000000000000071E-2</v>
      </c>
      <c r="BJ27" s="316">
        <f t="shared" si="50"/>
        <v>1.8569878295102245</v>
      </c>
      <c r="BK27" s="316">
        <f t="shared" si="51"/>
        <v>1.8883859337173088</v>
      </c>
      <c r="BL27" s="316">
        <f t="shared" si="52"/>
        <v>-2.9999999999999805E-2</v>
      </c>
      <c r="BM27" s="105">
        <f t="shared" si="53"/>
        <v>8485.4899356211263</v>
      </c>
      <c r="BN27" s="105">
        <f t="shared" si="54"/>
        <v>8494.6950644120498</v>
      </c>
      <c r="BO27" s="105">
        <f t="shared" si="55"/>
        <v>-10</v>
      </c>
      <c r="BP27" s="105">
        <v>0</v>
      </c>
    </row>
    <row r="28" spans="2:68" s="14" customFormat="1" ht="13.5" customHeight="1">
      <c r="B28" s="6">
        <v>23</v>
      </c>
      <c r="C28" s="12" t="s">
        <v>82</v>
      </c>
      <c r="D28" s="382">
        <v>33821</v>
      </c>
      <c r="E28" s="318">
        <v>91025</v>
      </c>
      <c r="F28" s="384">
        <v>1514253210</v>
      </c>
      <c r="G28" s="384">
        <v>17668</v>
      </c>
      <c r="H28" s="382">
        <v>184664</v>
      </c>
      <c r="I28" s="112">
        <f t="shared" si="2"/>
        <v>44772.573548978442</v>
      </c>
      <c r="J28" s="112">
        <f t="shared" si="3"/>
        <v>16635.57495193628</v>
      </c>
      <c r="K28" s="112">
        <f t="shared" si="4"/>
        <v>85705.977473398234</v>
      </c>
      <c r="L28" s="146">
        <f t="shared" si="0"/>
        <v>0.52239732710446174</v>
      </c>
      <c r="M28" s="246">
        <f t="shared" si="5"/>
        <v>2.6913751811004998</v>
      </c>
      <c r="N28" s="245">
        <f t="shared" si="6"/>
        <v>2.0287173853336995</v>
      </c>
      <c r="O28" s="199">
        <f t="shared" si="7"/>
        <v>8200.0455421738934</v>
      </c>
      <c r="R28" s="188" t="str">
        <f t="shared" si="8"/>
        <v>鶴見区</v>
      </c>
      <c r="S28" s="105">
        <f t="shared" si="9"/>
        <v>45566.584173541094</v>
      </c>
      <c r="T28" s="105">
        <f t="shared" si="10"/>
        <v>44888.68568875271</v>
      </c>
      <c r="U28" s="105">
        <f t="shared" si="11"/>
        <v>678</v>
      </c>
      <c r="V28" s="188" t="str">
        <f t="shared" si="12"/>
        <v>泉南市</v>
      </c>
      <c r="W28" s="105">
        <f t="shared" si="13"/>
        <v>16294.167461741023</v>
      </c>
      <c r="X28" s="105">
        <f t="shared" si="14"/>
        <v>16748.711153243756</v>
      </c>
      <c r="Y28" s="105">
        <f t="shared" si="15"/>
        <v>-455</v>
      </c>
      <c r="Z28" s="188" t="str">
        <f t="shared" si="16"/>
        <v>堺市東区</v>
      </c>
      <c r="AA28" s="199">
        <f t="shared" si="17"/>
        <v>83503.422010924536</v>
      </c>
      <c r="AB28" s="105">
        <f t="shared" si="18"/>
        <v>83781.299465240649</v>
      </c>
      <c r="AC28" s="105">
        <f t="shared" si="19"/>
        <v>-278</v>
      </c>
      <c r="AD28" s="188" t="str">
        <f t="shared" si="20"/>
        <v>天王寺区</v>
      </c>
      <c r="AE28" s="90">
        <f t="shared" si="21"/>
        <v>0.5671686150188231</v>
      </c>
      <c r="AF28" s="90">
        <f t="shared" si="1"/>
        <v>0.55832020997375331</v>
      </c>
      <c r="AG28" s="315">
        <f t="shared" si="22"/>
        <v>0.8999999999999897</v>
      </c>
      <c r="AH28" s="188" t="str">
        <f t="shared" si="23"/>
        <v>河南町</v>
      </c>
      <c r="AI28" s="245">
        <f t="shared" si="24"/>
        <v>2.8829531812725091</v>
      </c>
      <c r="AJ28" s="316">
        <f t="shared" si="25"/>
        <v>2.8046013236684524</v>
      </c>
      <c r="AK28" s="316">
        <f t="shared" si="26"/>
        <v>8.0000000000000071E-2</v>
      </c>
      <c r="AL28" s="188" t="str">
        <f t="shared" si="27"/>
        <v>浪速区</v>
      </c>
      <c r="AM28" s="245">
        <f t="shared" si="28"/>
        <v>1.9191303195015246</v>
      </c>
      <c r="AN28" s="245">
        <f t="shared" si="29"/>
        <v>1.9614682762492981</v>
      </c>
      <c r="AO28" s="245">
        <f t="shared" si="30"/>
        <v>-4.0000000000000036E-2</v>
      </c>
      <c r="AP28" s="188" t="str">
        <f t="shared" si="31"/>
        <v>岸和田市</v>
      </c>
      <c r="AQ28" s="199">
        <f t="shared" si="32"/>
        <v>8630.3584914744788</v>
      </c>
      <c r="AR28" s="199">
        <f t="shared" si="33"/>
        <v>8784.5691955360071</v>
      </c>
      <c r="AS28" s="199">
        <f t="shared" si="34"/>
        <v>-155</v>
      </c>
      <c r="AT28" s="15"/>
      <c r="AU28" s="105">
        <f t="shared" si="35"/>
        <v>46119.041087541758</v>
      </c>
      <c r="AV28" s="105">
        <f t="shared" si="36"/>
        <v>45768.544918422951</v>
      </c>
      <c r="AW28" s="105">
        <f t="shared" si="37"/>
        <v>350</v>
      </c>
      <c r="AX28" s="105">
        <f t="shared" si="38"/>
        <v>15757.451537879928</v>
      </c>
      <c r="AY28" s="105">
        <f t="shared" si="39"/>
        <v>16041.262670853561</v>
      </c>
      <c r="AZ28" s="105">
        <f t="shared" si="40"/>
        <v>-284</v>
      </c>
      <c r="BA28" s="105">
        <f t="shared" si="41"/>
        <v>79383.806123482515</v>
      </c>
      <c r="BB28" s="105">
        <f t="shared" si="42"/>
        <v>80156.432936676807</v>
      </c>
      <c r="BC28" s="105">
        <f t="shared" si="43"/>
        <v>-772</v>
      </c>
      <c r="BD28" s="90">
        <f t="shared" si="44"/>
        <v>0.58096283536472171</v>
      </c>
      <c r="BE28" s="90">
        <f t="shared" si="45"/>
        <v>0.57099029038105886</v>
      </c>
      <c r="BF28" s="315">
        <f t="shared" si="46"/>
        <v>1.0000000000000009</v>
      </c>
      <c r="BG28" s="316">
        <f t="shared" si="47"/>
        <v>2.926808372323054</v>
      </c>
      <c r="BH28" s="316">
        <f t="shared" si="48"/>
        <v>2.8531759536350507</v>
      </c>
      <c r="BI28" s="316">
        <f t="shared" si="49"/>
        <v>8.0000000000000071E-2</v>
      </c>
      <c r="BJ28" s="316">
        <f t="shared" si="50"/>
        <v>1.8569878295102245</v>
      </c>
      <c r="BK28" s="316">
        <f t="shared" si="51"/>
        <v>1.8883859337173088</v>
      </c>
      <c r="BL28" s="316">
        <f t="shared" si="52"/>
        <v>-2.9999999999999805E-2</v>
      </c>
      <c r="BM28" s="105">
        <f t="shared" si="53"/>
        <v>8485.4899356211263</v>
      </c>
      <c r="BN28" s="105">
        <f t="shared" si="54"/>
        <v>8494.6950644120498</v>
      </c>
      <c r="BO28" s="105">
        <f t="shared" si="55"/>
        <v>-10</v>
      </c>
      <c r="BP28" s="105">
        <v>0</v>
      </c>
    </row>
    <row r="29" spans="2:68" s="14" customFormat="1" ht="13.5" customHeight="1">
      <c r="B29" s="6">
        <v>24</v>
      </c>
      <c r="C29" s="12" t="s">
        <v>83</v>
      </c>
      <c r="D29" s="382">
        <v>15444</v>
      </c>
      <c r="E29" s="318">
        <v>49118</v>
      </c>
      <c r="F29" s="384">
        <v>781902450</v>
      </c>
      <c r="G29" s="384">
        <v>8959</v>
      </c>
      <c r="H29" s="382">
        <v>90848</v>
      </c>
      <c r="I29" s="112">
        <f t="shared" si="2"/>
        <v>50628.234265734267</v>
      </c>
      <c r="J29" s="112">
        <f t="shared" si="3"/>
        <v>15918.857648927074</v>
      </c>
      <c r="K29" s="112">
        <f t="shared" si="4"/>
        <v>87275.639022212301</v>
      </c>
      <c r="L29" s="146">
        <f t="shared" si="0"/>
        <v>0.5800958300958301</v>
      </c>
      <c r="M29" s="246">
        <f t="shared" si="5"/>
        <v>3.1803936803936805</v>
      </c>
      <c r="N29" s="245">
        <f t="shared" si="6"/>
        <v>1.8495867095565781</v>
      </c>
      <c r="O29" s="199">
        <f t="shared" si="7"/>
        <v>8606.7106595632267</v>
      </c>
      <c r="R29" s="188" t="str">
        <f t="shared" si="8"/>
        <v>藤井寺市</v>
      </c>
      <c r="S29" s="105">
        <f t="shared" si="9"/>
        <v>45549.221919209136</v>
      </c>
      <c r="T29" s="105">
        <f t="shared" si="10"/>
        <v>45721.357276535069</v>
      </c>
      <c r="U29" s="105">
        <f t="shared" si="11"/>
        <v>-172</v>
      </c>
      <c r="V29" s="188" t="str">
        <f t="shared" si="12"/>
        <v>熊取町</v>
      </c>
      <c r="W29" s="105">
        <f t="shared" si="13"/>
        <v>16211.903642773208</v>
      </c>
      <c r="X29" s="105">
        <f t="shared" si="14"/>
        <v>16525.560477420942</v>
      </c>
      <c r="Y29" s="105">
        <f t="shared" si="15"/>
        <v>-314</v>
      </c>
      <c r="Z29" s="188" t="str">
        <f t="shared" si="16"/>
        <v>城東区</v>
      </c>
      <c r="AA29" s="199">
        <f t="shared" si="17"/>
        <v>83375.072772209256</v>
      </c>
      <c r="AB29" s="105">
        <f t="shared" si="18"/>
        <v>83897.568565019174</v>
      </c>
      <c r="AC29" s="105">
        <f t="shared" si="19"/>
        <v>-523</v>
      </c>
      <c r="AD29" s="188" t="str">
        <f t="shared" si="20"/>
        <v>和泉市</v>
      </c>
      <c r="AE29" s="90">
        <f t="shared" si="21"/>
        <v>0.56675406397482953</v>
      </c>
      <c r="AF29" s="90">
        <f t="shared" si="1"/>
        <v>0.55457216168978474</v>
      </c>
      <c r="AG29" s="315">
        <f t="shared" si="22"/>
        <v>1.19999999999999</v>
      </c>
      <c r="AH29" s="188" t="str">
        <f t="shared" si="23"/>
        <v>高槻市</v>
      </c>
      <c r="AI29" s="245">
        <f t="shared" si="24"/>
        <v>2.8816608996539794</v>
      </c>
      <c r="AJ29" s="316">
        <f t="shared" si="25"/>
        <v>2.8210138190756817</v>
      </c>
      <c r="AK29" s="316">
        <f t="shared" si="26"/>
        <v>6.0000000000000053E-2</v>
      </c>
      <c r="AL29" s="188" t="str">
        <f t="shared" si="27"/>
        <v>守口市</v>
      </c>
      <c r="AM29" s="245">
        <f t="shared" si="28"/>
        <v>1.9156988052236732</v>
      </c>
      <c r="AN29" s="245">
        <f t="shared" si="29"/>
        <v>1.9395748570080784</v>
      </c>
      <c r="AO29" s="245">
        <f t="shared" si="30"/>
        <v>-2.0000000000000018E-2</v>
      </c>
      <c r="AP29" s="188" t="str">
        <f t="shared" si="31"/>
        <v>浪速区</v>
      </c>
      <c r="AQ29" s="199">
        <f t="shared" si="32"/>
        <v>8624.9827300359211</v>
      </c>
      <c r="AR29" s="199">
        <f t="shared" si="33"/>
        <v>8419.1745088918306</v>
      </c>
      <c r="AS29" s="199">
        <f t="shared" si="34"/>
        <v>206</v>
      </c>
      <c r="AT29" s="15"/>
      <c r="AU29" s="105">
        <f t="shared" si="35"/>
        <v>46119.041087541758</v>
      </c>
      <c r="AV29" s="105">
        <f t="shared" si="36"/>
        <v>45768.544918422951</v>
      </c>
      <c r="AW29" s="105">
        <f t="shared" si="37"/>
        <v>350</v>
      </c>
      <c r="AX29" s="105">
        <f t="shared" si="38"/>
        <v>15757.451537879928</v>
      </c>
      <c r="AY29" s="105">
        <f t="shared" si="39"/>
        <v>16041.262670853561</v>
      </c>
      <c r="AZ29" s="105">
        <f t="shared" si="40"/>
        <v>-284</v>
      </c>
      <c r="BA29" s="105">
        <f t="shared" si="41"/>
        <v>79383.806123482515</v>
      </c>
      <c r="BB29" s="105">
        <f t="shared" si="42"/>
        <v>80156.432936676807</v>
      </c>
      <c r="BC29" s="105">
        <f t="shared" si="43"/>
        <v>-772</v>
      </c>
      <c r="BD29" s="90">
        <f t="shared" si="44"/>
        <v>0.58096283536472171</v>
      </c>
      <c r="BE29" s="90">
        <f t="shared" si="45"/>
        <v>0.57099029038105886</v>
      </c>
      <c r="BF29" s="315">
        <f t="shared" si="46"/>
        <v>1.0000000000000009</v>
      </c>
      <c r="BG29" s="316">
        <f t="shared" si="47"/>
        <v>2.926808372323054</v>
      </c>
      <c r="BH29" s="316">
        <f t="shared" si="48"/>
        <v>2.8531759536350507</v>
      </c>
      <c r="BI29" s="316">
        <f t="shared" si="49"/>
        <v>8.0000000000000071E-2</v>
      </c>
      <c r="BJ29" s="316">
        <f t="shared" si="50"/>
        <v>1.8569878295102245</v>
      </c>
      <c r="BK29" s="316">
        <f t="shared" si="51"/>
        <v>1.8883859337173088</v>
      </c>
      <c r="BL29" s="316">
        <f t="shared" si="52"/>
        <v>-2.9999999999999805E-2</v>
      </c>
      <c r="BM29" s="105">
        <f t="shared" si="53"/>
        <v>8485.4899356211263</v>
      </c>
      <c r="BN29" s="105">
        <f t="shared" si="54"/>
        <v>8494.6950644120498</v>
      </c>
      <c r="BO29" s="105">
        <f t="shared" si="55"/>
        <v>-10</v>
      </c>
      <c r="BP29" s="105">
        <v>0</v>
      </c>
    </row>
    <row r="30" spans="2:68" s="14" customFormat="1" ht="13.5" customHeight="1">
      <c r="B30" s="6">
        <v>25</v>
      </c>
      <c r="C30" s="12" t="s">
        <v>84</v>
      </c>
      <c r="D30" s="382">
        <v>10686</v>
      </c>
      <c r="E30" s="317">
        <v>30847</v>
      </c>
      <c r="F30" s="382">
        <v>471108970</v>
      </c>
      <c r="G30" s="382">
        <v>5745</v>
      </c>
      <c r="H30" s="382">
        <v>55672</v>
      </c>
      <c r="I30" s="112">
        <f t="shared" si="2"/>
        <v>44086.55904922328</v>
      </c>
      <c r="J30" s="112">
        <f t="shared" si="3"/>
        <v>15272.440431808604</v>
      </c>
      <c r="K30" s="112">
        <f t="shared" si="4"/>
        <v>82003.302001740638</v>
      </c>
      <c r="L30" s="146">
        <f t="shared" si="0"/>
        <v>0.53761931499157778</v>
      </c>
      <c r="M30" s="246">
        <f t="shared" si="5"/>
        <v>2.8866741530975109</v>
      </c>
      <c r="N30" s="245">
        <f t="shared" si="6"/>
        <v>1.8047784225370376</v>
      </c>
      <c r="O30" s="199">
        <f t="shared" si="7"/>
        <v>8462.2246371605124</v>
      </c>
      <c r="R30" s="188" t="str">
        <f t="shared" si="8"/>
        <v>住之江区</v>
      </c>
      <c r="S30" s="105">
        <f t="shared" si="9"/>
        <v>45352.879114824849</v>
      </c>
      <c r="T30" s="105">
        <f t="shared" si="10"/>
        <v>45701.949885214672</v>
      </c>
      <c r="U30" s="105">
        <f t="shared" si="11"/>
        <v>-349</v>
      </c>
      <c r="V30" s="188" t="str">
        <f t="shared" si="12"/>
        <v>大阪市</v>
      </c>
      <c r="W30" s="105">
        <f t="shared" si="13"/>
        <v>16172.469944731014</v>
      </c>
      <c r="X30" s="105">
        <f t="shared" si="14"/>
        <v>16465.449101906768</v>
      </c>
      <c r="Y30" s="105">
        <f t="shared" si="15"/>
        <v>-293</v>
      </c>
      <c r="Z30" s="188" t="str">
        <f t="shared" si="16"/>
        <v>堺市中区</v>
      </c>
      <c r="AA30" s="199">
        <f t="shared" si="17"/>
        <v>82782.120675926752</v>
      </c>
      <c r="AB30" s="105">
        <f t="shared" si="18"/>
        <v>84628.169472073452</v>
      </c>
      <c r="AC30" s="105">
        <f t="shared" si="19"/>
        <v>-1846</v>
      </c>
      <c r="AD30" s="188" t="str">
        <f t="shared" si="20"/>
        <v>東大阪市</v>
      </c>
      <c r="AE30" s="90">
        <f t="shared" si="21"/>
        <v>0.56636448441648524</v>
      </c>
      <c r="AF30" s="90">
        <f t="shared" si="1"/>
        <v>0.55836524906747842</v>
      </c>
      <c r="AG30" s="315">
        <f t="shared" si="22"/>
        <v>0.79999999999998961</v>
      </c>
      <c r="AH30" s="188" t="str">
        <f t="shared" si="23"/>
        <v>淀川区</v>
      </c>
      <c r="AI30" s="245">
        <f t="shared" si="24"/>
        <v>2.8681966690572955</v>
      </c>
      <c r="AJ30" s="316">
        <f t="shared" si="25"/>
        <v>2.8114650752290493</v>
      </c>
      <c r="AK30" s="316">
        <f t="shared" si="26"/>
        <v>6.0000000000000053E-2</v>
      </c>
      <c r="AL30" s="188" t="str">
        <f t="shared" si="27"/>
        <v>堺市北区</v>
      </c>
      <c r="AM30" s="245">
        <f t="shared" si="28"/>
        <v>1.9130764584416131</v>
      </c>
      <c r="AN30" s="245">
        <f t="shared" si="29"/>
        <v>1.9411329863468356</v>
      </c>
      <c r="AO30" s="245">
        <f t="shared" si="30"/>
        <v>-3.0000000000000027E-2</v>
      </c>
      <c r="AP30" s="188" t="str">
        <f t="shared" si="31"/>
        <v>河内長野市</v>
      </c>
      <c r="AQ30" s="199">
        <f t="shared" si="32"/>
        <v>8623.5378114285231</v>
      </c>
      <c r="AR30" s="199">
        <f t="shared" si="33"/>
        <v>8607.6100612582632</v>
      </c>
      <c r="AS30" s="199">
        <f t="shared" si="34"/>
        <v>16</v>
      </c>
      <c r="AT30" s="15"/>
      <c r="AU30" s="105">
        <f t="shared" si="35"/>
        <v>46119.041087541758</v>
      </c>
      <c r="AV30" s="105">
        <f t="shared" si="36"/>
        <v>45768.544918422951</v>
      </c>
      <c r="AW30" s="105">
        <f t="shared" si="37"/>
        <v>350</v>
      </c>
      <c r="AX30" s="105">
        <f t="shared" si="38"/>
        <v>15757.451537879928</v>
      </c>
      <c r="AY30" s="105">
        <f t="shared" si="39"/>
        <v>16041.262670853561</v>
      </c>
      <c r="AZ30" s="105">
        <f t="shared" si="40"/>
        <v>-284</v>
      </c>
      <c r="BA30" s="105">
        <f t="shared" si="41"/>
        <v>79383.806123482515</v>
      </c>
      <c r="BB30" s="105">
        <f t="shared" si="42"/>
        <v>80156.432936676807</v>
      </c>
      <c r="BC30" s="105">
        <f t="shared" si="43"/>
        <v>-772</v>
      </c>
      <c r="BD30" s="90">
        <f t="shared" si="44"/>
        <v>0.58096283536472171</v>
      </c>
      <c r="BE30" s="90">
        <f t="shared" si="45"/>
        <v>0.57099029038105886</v>
      </c>
      <c r="BF30" s="315">
        <f t="shared" si="46"/>
        <v>1.0000000000000009</v>
      </c>
      <c r="BG30" s="316">
        <f t="shared" si="47"/>
        <v>2.926808372323054</v>
      </c>
      <c r="BH30" s="316">
        <f t="shared" si="48"/>
        <v>2.8531759536350507</v>
      </c>
      <c r="BI30" s="316">
        <f t="shared" si="49"/>
        <v>8.0000000000000071E-2</v>
      </c>
      <c r="BJ30" s="316">
        <f t="shared" si="50"/>
        <v>1.8569878295102245</v>
      </c>
      <c r="BK30" s="316">
        <f t="shared" si="51"/>
        <v>1.8883859337173088</v>
      </c>
      <c r="BL30" s="316">
        <f t="shared" si="52"/>
        <v>-2.9999999999999805E-2</v>
      </c>
      <c r="BM30" s="105">
        <f t="shared" si="53"/>
        <v>8485.4899356211263</v>
      </c>
      <c r="BN30" s="105">
        <f t="shared" si="54"/>
        <v>8494.6950644120498</v>
      </c>
      <c r="BO30" s="105">
        <f t="shared" si="55"/>
        <v>-10</v>
      </c>
      <c r="BP30" s="105">
        <v>0</v>
      </c>
    </row>
    <row r="31" spans="2:68" s="14" customFormat="1" ht="13.5" customHeight="1">
      <c r="B31" s="6">
        <v>26</v>
      </c>
      <c r="C31" s="12" t="s">
        <v>30</v>
      </c>
      <c r="D31" s="382">
        <v>146909</v>
      </c>
      <c r="E31" s="317">
        <v>428889</v>
      </c>
      <c r="F31" s="382">
        <v>6895750180</v>
      </c>
      <c r="G31" s="382">
        <v>83986</v>
      </c>
      <c r="H31" s="382">
        <v>818975</v>
      </c>
      <c r="I31" s="112">
        <f t="shared" si="2"/>
        <v>46938.92259834319</v>
      </c>
      <c r="J31" s="112">
        <f t="shared" si="3"/>
        <v>16078.169829489681</v>
      </c>
      <c r="K31" s="112">
        <f t="shared" si="4"/>
        <v>82105.948372347775</v>
      </c>
      <c r="L31" s="146">
        <f t="shared" si="0"/>
        <v>0.57168723495497209</v>
      </c>
      <c r="M31" s="246">
        <f t="shared" si="5"/>
        <v>2.9194195045912776</v>
      </c>
      <c r="N31" s="245">
        <f t="shared" si="6"/>
        <v>1.9095267073765008</v>
      </c>
      <c r="O31" s="199">
        <f t="shared" si="7"/>
        <v>8419.9764095363098</v>
      </c>
      <c r="R31" s="188" t="str">
        <f t="shared" si="8"/>
        <v>阿倍野区</v>
      </c>
      <c r="S31" s="105">
        <f t="shared" si="9"/>
        <v>45123.913019753352</v>
      </c>
      <c r="T31" s="105">
        <f t="shared" si="10"/>
        <v>46178.974636032755</v>
      </c>
      <c r="U31" s="105">
        <f t="shared" si="11"/>
        <v>-1055</v>
      </c>
      <c r="V31" s="188" t="str">
        <f t="shared" si="12"/>
        <v>住吉区</v>
      </c>
      <c r="W31" s="105">
        <f t="shared" si="13"/>
        <v>16163.980167852333</v>
      </c>
      <c r="X31" s="105">
        <f t="shared" si="14"/>
        <v>16362.084628844957</v>
      </c>
      <c r="Y31" s="105">
        <f t="shared" si="15"/>
        <v>-198</v>
      </c>
      <c r="Z31" s="188" t="str">
        <f t="shared" si="16"/>
        <v>太子町</v>
      </c>
      <c r="AA31" s="199">
        <f t="shared" si="17"/>
        <v>82452.086642599272</v>
      </c>
      <c r="AB31" s="105">
        <f t="shared" si="18"/>
        <v>87228.159362549806</v>
      </c>
      <c r="AC31" s="105">
        <f t="shared" si="19"/>
        <v>-4776</v>
      </c>
      <c r="AD31" s="188" t="str">
        <f t="shared" si="20"/>
        <v>阪南市</v>
      </c>
      <c r="AE31" s="90">
        <f t="shared" si="21"/>
        <v>0.56113138686131392</v>
      </c>
      <c r="AF31" s="90">
        <f t="shared" si="1"/>
        <v>0.55136168179646439</v>
      </c>
      <c r="AG31" s="315">
        <f t="shared" si="22"/>
        <v>1.0000000000000009</v>
      </c>
      <c r="AH31" s="188" t="str">
        <f t="shared" si="23"/>
        <v>大阪狭山市</v>
      </c>
      <c r="AI31" s="245">
        <f t="shared" si="24"/>
        <v>2.8638088012139606</v>
      </c>
      <c r="AJ31" s="316">
        <f t="shared" si="25"/>
        <v>2.884224302828954</v>
      </c>
      <c r="AK31" s="316">
        <f t="shared" si="26"/>
        <v>-2.0000000000000018E-2</v>
      </c>
      <c r="AL31" s="188" t="str">
        <f t="shared" si="27"/>
        <v>堺市堺区</v>
      </c>
      <c r="AM31" s="245">
        <f t="shared" si="28"/>
        <v>1.9102644578477661</v>
      </c>
      <c r="AN31" s="245">
        <f t="shared" si="29"/>
        <v>1.905925563898639</v>
      </c>
      <c r="AO31" s="245">
        <f t="shared" si="30"/>
        <v>0</v>
      </c>
      <c r="AP31" s="188" t="str">
        <f t="shared" si="31"/>
        <v>大東市</v>
      </c>
      <c r="AQ31" s="199">
        <f t="shared" si="32"/>
        <v>8609.4973195409239</v>
      </c>
      <c r="AR31" s="199">
        <f t="shared" si="33"/>
        <v>8514.791711486183</v>
      </c>
      <c r="AS31" s="199">
        <f t="shared" si="34"/>
        <v>94</v>
      </c>
      <c r="AT31" s="15"/>
      <c r="AU31" s="105">
        <f t="shared" si="35"/>
        <v>46119.041087541758</v>
      </c>
      <c r="AV31" s="105">
        <f t="shared" si="36"/>
        <v>45768.544918422951</v>
      </c>
      <c r="AW31" s="105">
        <f t="shared" si="37"/>
        <v>350</v>
      </c>
      <c r="AX31" s="105">
        <f t="shared" si="38"/>
        <v>15757.451537879928</v>
      </c>
      <c r="AY31" s="105">
        <f t="shared" si="39"/>
        <v>16041.262670853561</v>
      </c>
      <c r="AZ31" s="105">
        <f t="shared" si="40"/>
        <v>-284</v>
      </c>
      <c r="BA31" s="105">
        <f t="shared" si="41"/>
        <v>79383.806123482515</v>
      </c>
      <c r="BB31" s="105">
        <f t="shared" si="42"/>
        <v>80156.432936676807</v>
      </c>
      <c r="BC31" s="105">
        <f t="shared" si="43"/>
        <v>-772</v>
      </c>
      <c r="BD31" s="90">
        <f t="shared" si="44"/>
        <v>0.58096283536472171</v>
      </c>
      <c r="BE31" s="90">
        <f t="shared" si="45"/>
        <v>0.57099029038105886</v>
      </c>
      <c r="BF31" s="315">
        <f t="shared" si="46"/>
        <v>1.0000000000000009</v>
      </c>
      <c r="BG31" s="316">
        <f t="shared" si="47"/>
        <v>2.926808372323054</v>
      </c>
      <c r="BH31" s="316">
        <f t="shared" si="48"/>
        <v>2.8531759536350507</v>
      </c>
      <c r="BI31" s="316">
        <f t="shared" si="49"/>
        <v>8.0000000000000071E-2</v>
      </c>
      <c r="BJ31" s="316">
        <f t="shared" si="50"/>
        <v>1.8569878295102245</v>
      </c>
      <c r="BK31" s="316">
        <f t="shared" si="51"/>
        <v>1.8883859337173088</v>
      </c>
      <c r="BL31" s="316">
        <f t="shared" si="52"/>
        <v>-2.9999999999999805E-2</v>
      </c>
      <c r="BM31" s="105">
        <f t="shared" si="53"/>
        <v>8485.4899356211263</v>
      </c>
      <c r="BN31" s="105">
        <f t="shared" si="54"/>
        <v>8494.6950644120498</v>
      </c>
      <c r="BO31" s="105">
        <f t="shared" si="55"/>
        <v>-10</v>
      </c>
      <c r="BP31" s="105">
        <v>0</v>
      </c>
    </row>
    <row r="32" spans="2:68" s="14" customFormat="1" ht="13.5" customHeight="1">
      <c r="B32" s="6">
        <v>27</v>
      </c>
      <c r="C32" s="12" t="s">
        <v>31</v>
      </c>
      <c r="D32" s="382">
        <v>24767</v>
      </c>
      <c r="E32" s="317">
        <v>73282</v>
      </c>
      <c r="F32" s="382">
        <v>1157388780</v>
      </c>
      <c r="G32" s="382">
        <v>13791</v>
      </c>
      <c r="H32" s="382">
        <v>139988</v>
      </c>
      <c r="I32" s="112">
        <f t="shared" si="2"/>
        <v>46731.084911374004</v>
      </c>
      <c r="J32" s="112">
        <f t="shared" si="3"/>
        <v>15793.62981359679</v>
      </c>
      <c r="K32" s="112">
        <f t="shared" si="4"/>
        <v>83923.484881444427</v>
      </c>
      <c r="L32" s="146">
        <f t="shared" si="0"/>
        <v>0.55682965235999515</v>
      </c>
      <c r="M32" s="246">
        <f t="shared" si="5"/>
        <v>2.9588565429805791</v>
      </c>
      <c r="N32" s="245">
        <f t="shared" si="6"/>
        <v>1.9102644578477661</v>
      </c>
      <c r="O32" s="199">
        <f t="shared" si="7"/>
        <v>8267.7713804040341</v>
      </c>
      <c r="R32" s="188" t="str">
        <f t="shared" si="8"/>
        <v>河内長野市</v>
      </c>
      <c r="S32" s="105">
        <f t="shared" si="9"/>
        <v>44960.870882569361</v>
      </c>
      <c r="T32" s="105">
        <f t="shared" si="10"/>
        <v>45314.514436892758</v>
      </c>
      <c r="U32" s="105">
        <f t="shared" si="11"/>
        <v>-354</v>
      </c>
      <c r="V32" s="188" t="str">
        <f t="shared" si="12"/>
        <v>港区</v>
      </c>
      <c r="W32" s="105">
        <f t="shared" si="13"/>
        <v>16162.535844148166</v>
      </c>
      <c r="X32" s="105">
        <f t="shared" si="14"/>
        <v>16672.818764786454</v>
      </c>
      <c r="Y32" s="105">
        <f t="shared" si="15"/>
        <v>-510</v>
      </c>
      <c r="Z32" s="188" t="str">
        <f t="shared" si="16"/>
        <v>東大阪市</v>
      </c>
      <c r="AA32" s="199">
        <f t="shared" si="17"/>
        <v>82417.240898724558</v>
      </c>
      <c r="AB32" s="105">
        <f t="shared" si="18"/>
        <v>82753.761115331334</v>
      </c>
      <c r="AC32" s="105">
        <f t="shared" si="19"/>
        <v>-337</v>
      </c>
      <c r="AD32" s="188" t="str">
        <f t="shared" si="20"/>
        <v>松原市</v>
      </c>
      <c r="AE32" s="90">
        <f t="shared" si="21"/>
        <v>0.55929613134224088</v>
      </c>
      <c r="AF32" s="90">
        <f t="shared" si="1"/>
        <v>0.55065396709656833</v>
      </c>
      <c r="AG32" s="315">
        <f t="shared" si="22"/>
        <v>0.80000000000000071</v>
      </c>
      <c r="AH32" s="188" t="str">
        <f t="shared" si="23"/>
        <v>高石市</v>
      </c>
      <c r="AI32" s="245">
        <f t="shared" si="24"/>
        <v>2.8611832900259846</v>
      </c>
      <c r="AJ32" s="316">
        <f t="shared" si="25"/>
        <v>2.8684977111943404</v>
      </c>
      <c r="AK32" s="316">
        <f t="shared" si="26"/>
        <v>-1.0000000000000231E-2</v>
      </c>
      <c r="AL32" s="188" t="str">
        <f t="shared" si="27"/>
        <v>鶴見区</v>
      </c>
      <c r="AM32" s="245">
        <f t="shared" si="28"/>
        <v>1.9102143597773875</v>
      </c>
      <c r="AN32" s="245">
        <f t="shared" si="29"/>
        <v>1.9403106928223155</v>
      </c>
      <c r="AO32" s="245">
        <f t="shared" si="30"/>
        <v>-3.0000000000000027E-2</v>
      </c>
      <c r="AP32" s="188" t="str">
        <f t="shared" si="31"/>
        <v>北区</v>
      </c>
      <c r="AQ32" s="199">
        <f t="shared" si="32"/>
        <v>8606.7106595632267</v>
      </c>
      <c r="AR32" s="199">
        <f t="shared" si="33"/>
        <v>8577.6629460887088</v>
      </c>
      <c r="AS32" s="199">
        <f t="shared" si="34"/>
        <v>29</v>
      </c>
      <c r="AT32" s="15"/>
      <c r="AU32" s="105">
        <f t="shared" si="35"/>
        <v>46119.041087541758</v>
      </c>
      <c r="AV32" s="105">
        <f t="shared" si="36"/>
        <v>45768.544918422951</v>
      </c>
      <c r="AW32" s="105">
        <f t="shared" si="37"/>
        <v>350</v>
      </c>
      <c r="AX32" s="105">
        <f t="shared" si="38"/>
        <v>15757.451537879928</v>
      </c>
      <c r="AY32" s="105">
        <f t="shared" si="39"/>
        <v>16041.262670853561</v>
      </c>
      <c r="AZ32" s="105">
        <f t="shared" si="40"/>
        <v>-284</v>
      </c>
      <c r="BA32" s="105">
        <f t="shared" si="41"/>
        <v>79383.806123482515</v>
      </c>
      <c r="BB32" s="105">
        <f t="shared" si="42"/>
        <v>80156.432936676807</v>
      </c>
      <c r="BC32" s="105">
        <f t="shared" si="43"/>
        <v>-772</v>
      </c>
      <c r="BD32" s="90">
        <f t="shared" si="44"/>
        <v>0.58096283536472171</v>
      </c>
      <c r="BE32" s="90">
        <f t="shared" si="45"/>
        <v>0.57099029038105886</v>
      </c>
      <c r="BF32" s="315">
        <f t="shared" si="46"/>
        <v>1.0000000000000009</v>
      </c>
      <c r="BG32" s="316">
        <f t="shared" si="47"/>
        <v>2.926808372323054</v>
      </c>
      <c r="BH32" s="316">
        <f t="shared" si="48"/>
        <v>2.8531759536350507</v>
      </c>
      <c r="BI32" s="316">
        <f t="shared" si="49"/>
        <v>8.0000000000000071E-2</v>
      </c>
      <c r="BJ32" s="316">
        <f t="shared" si="50"/>
        <v>1.8569878295102245</v>
      </c>
      <c r="BK32" s="316">
        <f t="shared" si="51"/>
        <v>1.8883859337173088</v>
      </c>
      <c r="BL32" s="316">
        <f t="shared" si="52"/>
        <v>-2.9999999999999805E-2</v>
      </c>
      <c r="BM32" s="105">
        <f t="shared" si="53"/>
        <v>8485.4899356211263</v>
      </c>
      <c r="BN32" s="105">
        <f t="shared" si="54"/>
        <v>8494.6950644120498</v>
      </c>
      <c r="BO32" s="105">
        <f t="shared" si="55"/>
        <v>-10</v>
      </c>
      <c r="BP32" s="105">
        <v>0</v>
      </c>
    </row>
    <row r="33" spans="2:68" s="14" customFormat="1" ht="13.5" customHeight="1">
      <c r="B33" s="6">
        <v>28</v>
      </c>
      <c r="C33" s="12" t="s">
        <v>32</v>
      </c>
      <c r="D33" s="382">
        <v>21008</v>
      </c>
      <c r="E33" s="317">
        <v>56203</v>
      </c>
      <c r="F33" s="382">
        <v>935686310</v>
      </c>
      <c r="G33" s="382">
        <v>11303</v>
      </c>
      <c r="H33" s="382">
        <v>113141</v>
      </c>
      <c r="I33" s="112">
        <f t="shared" si="2"/>
        <v>44539.523514851484</v>
      </c>
      <c r="J33" s="112">
        <f t="shared" si="3"/>
        <v>16648.333896767075</v>
      </c>
      <c r="K33" s="112">
        <f t="shared" si="4"/>
        <v>82782.120675926752</v>
      </c>
      <c r="L33" s="146">
        <f t="shared" si="0"/>
        <v>0.53803313023610055</v>
      </c>
      <c r="M33" s="246">
        <f t="shared" si="5"/>
        <v>2.6753141660319879</v>
      </c>
      <c r="N33" s="245">
        <f t="shared" si="6"/>
        <v>2.013077593722755</v>
      </c>
      <c r="O33" s="199">
        <f t="shared" si="7"/>
        <v>8270.090506536093</v>
      </c>
      <c r="R33" s="188" t="str">
        <f t="shared" si="8"/>
        <v>平野区</v>
      </c>
      <c r="S33" s="105">
        <f t="shared" si="9"/>
        <v>44772.573548978442</v>
      </c>
      <c r="T33" s="105">
        <f t="shared" si="10"/>
        <v>46031.642503211595</v>
      </c>
      <c r="U33" s="105">
        <f t="shared" si="11"/>
        <v>-1259</v>
      </c>
      <c r="V33" s="188" t="str">
        <f t="shared" si="12"/>
        <v>藤井寺市</v>
      </c>
      <c r="W33" s="105">
        <f t="shared" si="13"/>
        <v>16158.495933730386</v>
      </c>
      <c r="X33" s="105">
        <f t="shared" si="14"/>
        <v>16873.519158033218</v>
      </c>
      <c r="Y33" s="105">
        <f t="shared" si="15"/>
        <v>-716</v>
      </c>
      <c r="Z33" s="188" t="str">
        <f t="shared" si="16"/>
        <v>藤井寺市</v>
      </c>
      <c r="AA33" s="199">
        <f t="shared" si="17"/>
        <v>82138.40018441678</v>
      </c>
      <c r="AB33" s="105">
        <f t="shared" si="18"/>
        <v>84298.282944462699</v>
      </c>
      <c r="AC33" s="105">
        <f t="shared" si="19"/>
        <v>-2160</v>
      </c>
      <c r="AD33" s="188" t="str">
        <f t="shared" si="20"/>
        <v>太子町</v>
      </c>
      <c r="AE33" s="90">
        <f t="shared" si="21"/>
        <v>0.55914412595882113</v>
      </c>
      <c r="AF33" s="90">
        <f t="shared" si="1"/>
        <v>0.53839553839553844</v>
      </c>
      <c r="AG33" s="315">
        <f t="shared" si="22"/>
        <v>2.1000000000000019</v>
      </c>
      <c r="AH33" s="188" t="str">
        <f t="shared" si="23"/>
        <v>西淀川区</v>
      </c>
      <c r="AI33" s="245">
        <f t="shared" si="24"/>
        <v>2.859340063689952</v>
      </c>
      <c r="AJ33" s="316">
        <f t="shared" si="25"/>
        <v>2.8383343973895157</v>
      </c>
      <c r="AK33" s="316">
        <f t="shared" si="26"/>
        <v>2.0000000000000018E-2</v>
      </c>
      <c r="AL33" s="188" t="str">
        <f t="shared" si="27"/>
        <v>和泉市</v>
      </c>
      <c r="AM33" s="245">
        <f t="shared" si="28"/>
        <v>1.9098293550285261</v>
      </c>
      <c r="AN33" s="245">
        <f t="shared" si="29"/>
        <v>1.9413909653170274</v>
      </c>
      <c r="AO33" s="245">
        <f t="shared" si="30"/>
        <v>-3.0000000000000027E-2</v>
      </c>
      <c r="AP33" s="188" t="str">
        <f t="shared" si="31"/>
        <v>富田林市</v>
      </c>
      <c r="AQ33" s="199">
        <f t="shared" si="32"/>
        <v>8603.3338789973895</v>
      </c>
      <c r="AR33" s="199">
        <f t="shared" si="33"/>
        <v>8551.7523560792415</v>
      </c>
      <c r="AS33" s="199">
        <f t="shared" si="34"/>
        <v>51</v>
      </c>
      <c r="AT33" s="15"/>
      <c r="AU33" s="105">
        <f t="shared" si="35"/>
        <v>46119.041087541758</v>
      </c>
      <c r="AV33" s="105">
        <f t="shared" si="36"/>
        <v>45768.544918422951</v>
      </c>
      <c r="AW33" s="105">
        <f t="shared" si="37"/>
        <v>350</v>
      </c>
      <c r="AX33" s="105">
        <f t="shared" si="38"/>
        <v>15757.451537879928</v>
      </c>
      <c r="AY33" s="105">
        <f t="shared" si="39"/>
        <v>16041.262670853561</v>
      </c>
      <c r="AZ33" s="105">
        <f t="shared" si="40"/>
        <v>-284</v>
      </c>
      <c r="BA33" s="105">
        <f t="shared" si="41"/>
        <v>79383.806123482515</v>
      </c>
      <c r="BB33" s="105">
        <f t="shared" si="42"/>
        <v>80156.432936676807</v>
      </c>
      <c r="BC33" s="105">
        <f t="shared" si="43"/>
        <v>-772</v>
      </c>
      <c r="BD33" s="90">
        <f t="shared" si="44"/>
        <v>0.58096283536472171</v>
      </c>
      <c r="BE33" s="90">
        <f t="shared" si="45"/>
        <v>0.57099029038105886</v>
      </c>
      <c r="BF33" s="315">
        <f t="shared" si="46"/>
        <v>1.0000000000000009</v>
      </c>
      <c r="BG33" s="316">
        <f t="shared" si="47"/>
        <v>2.926808372323054</v>
      </c>
      <c r="BH33" s="316">
        <f t="shared" si="48"/>
        <v>2.8531759536350507</v>
      </c>
      <c r="BI33" s="316">
        <f t="shared" si="49"/>
        <v>8.0000000000000071E-2</v>
      </c>
      <c r="BJ33" s="316">
        <f t="shared" si="50"/>
        <v>1.8569878295102245</v>
      </c>
      <c r="BK33" s="316">
        <f t="shared" si="51"/>
        <v>1.8883859337173088</v>
      </c>
      <c r="BL33" s="316">
        <f t="shared" si="52"/>
        <v>-2.9999999999999805E-2</v>
      </c>
      <c r="BM33" s="105">
        <f t="shared" si="53"/>
        <v>8485.4899356211263</v>
      </c>
      <c r="BN33" s="105">
        <f t="shared" si="54"/>
        <v>8494.6950644120498</v>
      </c>
      <c r="BO33" s="105">
        <f t="shared" si="55"/>
        <v>-10</v>
      </c>
      <c r="BP33" s="105">
        <v>0</v>
      </c>
    </row>
    <row r="34" spans="2:68" s="14" customFormat="1" ht="13.5" customHeight="1">
      <c r="B34" s="6">
        <v>29</v>
      </c>
      <c r="C34" s="12" t="s">
        <v>33</v>
      </c>
      <c r="D34" s="382">
        <v>17258</v>
      </c>
      <c r="E34" s="317">
        <v>52383</v>
      </c>
      <c r="F34" s="382">
        <v>825514830</v>
      </c>
      <c r="G34" s="382">
        <v>9886</v>
      </c>
      <c r="H34" s="382">
        <v>98651</v>
      </c>
      <c r="I34" s="112">
        <f t="shared" si="2"/>
        <v>47833.748406536099</v>
      </c>
      <c r="J34" s="112">
        <f t="shared" si="3"/>
        <v>15759.212530782888</v>
      </c>
      <c r="K34" s="112">
        <f t="shared" si="4"/>
        <v>83503.422010924536</v>
      </c>
      <c r="L34" s="146">
        <f t="shared" si="0"/>
        <v>0.57283578630200482</v>
      </c>
      <c r="M34" s="246">
        <f t="shared" si="5"/>
        <v>3.0352879823849808</v>
      </c>
      <c r="N34" s="245">
        <f t="shared" si="6"/>
        <v>1.8832636542389707</v>
      </c>
      <c r="O34" s="199">
        <f t="shared" si="7"/>
        <v>8368.0330660611653</v>
      </c>
      <c r="R34" s="188" t="str">
        <f t="shared" si="8"/>
        <v>池田市</v>
      </c>
      <c r="S34" s="105">
        <f t="shared" si="9"/>
        <v>44630.529169377573</v>
      </c>
      <c r="T34" s="105">
        <f t="shared" si="10"/>
        <v>43688.296094149751</v>
      </c>
      <c r="U34" s="105">
        <f t="shared" si="11"/>
        <v>943</v>
      </c>
      <c r="V34" s="188" t="str">
        <f t="shared" si="12"/>
        <v>岸和田市</v>
      </c>
      <c r="W34" s="105">
        <f t="shared" si="13"/>
        <v>16144.804678452869</v>
      </c>
      <c r="X34" s="105">
        <f t="shared" si="14"/>
        <v>16552.826494965408</v>
      </c>
      <c r="Y34" s="105">
        <f t="shared" si="15"/>
        <v>-408</v>
      </c>
      <c r="Z34" s="188" t="str">
        <f t="shared" si="16"/>
        <v>堺市</v>
      </c>
      <c r="AA34" s="199">
        <f t="shared" si="17"/>
        <v>82105.948372347775</v>
      </c>
      <c r="AB34" s="105">
        <f t="shared" si="18"/>
        <v>82571.470394236138</v>
      </c>
      <c r="AC34" s="105">
        <f t="shared" si="19"/>
        <v>-465</v>
      </c>
      <c r="AD34" s="188" t="str">
        <f t="shared" si="20"/>
        <v>堺市美原区</v>
      </c>
      <c r="AE34" s="90">
        <f t="shared" si="21"/>
        <v>0.55804103242885505</v>
      </c>
      <c r="AF34" s="90">
        <f t="shared" si="1"/>
        <v>0.54863157894736847</v>
      </c>
      <c r="AG34" s="315">
        <f t="shared" si="22"/>
        <v>0.9000000000000008</v>
      </c>
      <c r="AH34" s="188" t="str">
        <f t="shared" si="23"/>
        <v>此花区</v>
      </c>
      <c r="AI34" s="245">
        <f t="shared" si="24"/>
        <v>2.8339193190229461</v>
      </c>
      <c r="AJ34" s="316">
        <f t="shared" si="25"/>
        <v>2.7782254196642686</v>
      </c>
      <c r="AK34" s="316">
        <f t="shared" si="26"/>
        <v>5.0000000000000266E-2</v>
      </c>
      <c r="AL34" s="188" t="str">
        <f t="shared" si="27"/>
        <v>摂津市</v>
      </c>
      <c r="AM34" s="245">
        <f t="shared" si="28"/>
        <v>1.9097079449122709</v>
      </c>
      <c r="AN34" s="245">
        <f t="shared" si="29"/>
        <v>1.9329908008491523</v>
      </c>
      <c r="AO34" s="245">
        <f t="shared" si="30"/>
        <v>-2.0000000000000018E-2</v>
      </c>
      <c r="AP34" s="188" t="str">
        <f t="shared" si="31"/>
        <v>東淀川区</v>
      </c>
      <c r="AQ34" s="199">
        <f t="shared" si="32"/>
        <v>8578.8230757846031</v>
      </c>
      <c r="AR34" s="199">
        <f t="shared" si="33"/>
        <v>8526.4773710944519</v>
      </c>
      <c r="AS34" s="199">
        <f t="shared" si="34"/>
        <v>53</v>
      </c>
      <c r="AT34" s="15"/>
      <c r="AU34" s="105">
        <f t="shared" si="35"/>
        <v>46119.041087541758</v>
      </c>
      <c r="AV34" s="105">
        <f t="shared" si="36"/>
        <v>45768.544918422951</v>
      </c>
      <c r="AW34" s="105">
        <f t="shared" si="37"/>
        <v>350</v>
      </c>
      <c r="AX34" s="105">
        <f t="shared" si="38"/>
        <v>15757.451537879928</v>
      </c>
      <c r="AY34" s="105">
        <f t="shared" si="39"/>
        <v>16041.262670853561</v>
      </c>
      <c r="AZ34" s="105">
        <f t="shared" si="40"/>
        <v>-284</v>
      </c>
      <c r="BA34" s="105">
        <f t="shared" si="41"/>
        <v>79383.806123482515</v>
      </c>
      <c r="BB34" s="105">
        <f t="shared" si="42"/>
        <v>80156.432936676807</v>
      </c>
      <c r="BC34" s="105">
        <f t="shared" si="43"/>
        <v>-772</v>
      </c>
      <c r="BD34" s="90">
        <f t="shared" si="44"/>
        <v>0.58096283536472171</v>
      </c>
      <c r="BE34" s="90">
        <f t="shared" si="45"/>
        <v>0.57099029038105886</v>
      </c>
      <c r="BF34" s="315">
        <f t="shared" si="46"/>
        <v>1.0000000000000009</v>
      </c>
      <c r="BG34" s="316">
        <f t="shared" si="47"/>
        <v>2.926808372323054</v>
      </c>
      <c r="BH34" s="316">
        <f t="shared" si="48"/>
        <v>2.8531759536350507</v>
      </c>
      <c r="BI34" s="316">
        <f t="shared" si="49"/>
        <v>8.0000000000000071E-2</v>
      </c>
      <c r="BJ34" s="316">
        <f t="shared" si="50"/>
        <v>1.8569878295102245</v>
      </c>
      <c r="BK34" s="316">
        <f t="shared" si="51"/>
        <v>1.8883859337173088</v>
      </c>
      <c r="BL34" s="316">
        <f t="shared" si="52"/>
        <v>-2.9999999999999805E-2</v>
      </c>
      <c r="BM34" s="105">
        <f t="shared" si="53"/>
        <v>8485.4899356211263</v>
      </c>
      <c r="BN34" s="105">
        <f t="shared" si="54"/>
        <v>8494.6950644120498</v>
      </c>
      <c r="BO34" s="105">
        <f t="shared" si="55"/>
        <v>-10</v>
      </c>
      <c r="BP34" s="105">
        <v>0</v>
      </c>
    </row>
    <row r="35" spans="2:68" s="14" customFormat="1" ht="13.5" customHeight="1">
      <c r="B35" s="6">
        <v>30</v>
      </c>
      <c r="C35" s="12" t="s">
        <v>34</v>
      </c>
      <c r="D35" s="382">
        <v>23108</v>
      </c>
      <c r="E35" s="317">
        <v>64189</v>
      </c>
      <c r="F35" s="382">
        <v>1078543510</v>
      </c>
      <c r="G35" s="382">
        <v>12803</v>
      </c>
      <c r="H35" s="382">
        <v>126035</v>
      </c>
      <c r="I35" s="112">
        <f t="shared" si="2"/>
        <v>46674.03107149039</v>
      </c>
      <c r="J35" s="112">
        <f t="shared" si="3"/>
        <v>16802.622100359873</v>
      </c>
      <c r="K35" s="112">
        <f t="shared" si="4"/>
        <v>84241.46762477544</v>
      </c>
      <c r="L35" s="146">
        <f t="shared" si="0"/>
        <v>0.55405054526570885</v>
      </c>
      <c r="M35" s="246">
        <f t="shared" si="5"/>
        <v>2.777782586117362</v>
      </c>
      <c r="N35" s="245">
        <f t="shared" si="6"/>
        <v>1.9634984187321816</v>
      </c>
      <c r="O35" s="199">
        <f t="shared" si="7"/>
        <v>8557.4920458602774</v>
      </c>
      <c r="R35" s="188" t="str">
        <f t="shared" si="8"/>
        <v>和泉市</v>
      </c>
      <c r="S35" s="105">
        <f t="shared" si="9"/>
        <v>44599.177066946337</v>
      </c>
      <c r="T35" s="105">
        <f t="shared" si="10"/>
        <v>44249.208657171541</v>
      </c>
      <c r="U35" s="105">
        <f t="shared" si="11"/>
        <v>350</v>
      </c>
      <c r="V35" s="188" t="str">
        <f t="shared" si="12"/>
        <v>四條畷市</v>
      </c>
      <c r="W35" s="105">
        <f t="shared" si="13"/>
        <v>16136.840792969548</v>
      </c>
      <c r="X35" s="105">
        <f t="shared" si="14"/>
        <v>16610.150455325325</v>
      </c>
      <c r="Y35" s="105">
        <f t="shared" si="15"/>
        <v>-473</v>
      </c>
      <c r="Z35" s="188" t="str">
        <f t="shared" si="16"/>
        <v>中央区</v>
      </c>
      <c r="AA35" s="199">
        <f t="shared" si="17"/>
        <v>82003.302001740638</v>
      </c>
      <c r="AB35" s="105">
        <f t="shared" si="18"/>
        <v>79245.748558675841</v>
      </c>
      <c r="AC35" s="105">
        <f t="shared" si="19"/>
        <v>2757</v>
      </c>
      <c r="AD35" s="188" t="str">
        <f t="shared" si="20"/>
        <v>堺市堺区</v>
      </c>
      <c r="AE35" s="90">
        <f t="shared" si="21"/>
        <v>0.55682965235999515</v>
      </c>
      <c r="AF35" s="90">
        <f t="shared" si="1"/>
        <v>0.54453774420861645</v>
      </c>
      <c r="AG35" s="315">
        <f t="shared" si="22"/>
        <v>1.2000000000000011</v>
      </c>
      <c r="AH35" s="188" t="str">
        <f t="shared" si="23"/>
        <v>阿倍野区</v>
      </c>
      <c r="AI35" s="245">
        <f t="shared" si="24"/>
        <v>2.833624358834443</v>
      </c>
      <c r="AJ35" s="316">
        <f t="shared" si="25"/>
        <v>2.8134667879890811</v>
      </c>
      <c r="AK35" s="316">
        <f t="shared" si="26"/>
        <v>2.0000000000000018E-2</v>
      </c>
      <c r="AL35" s="188" t="str">
        <f t="shared" si="27"/>
        <v>堺市</v>
      </c>
      <c r="AM35" s="245">
        <f t="shared" si="28"/>
        <v>1.9095267073765008</v>
      </c>
      <c r="AN35" s="245">
        <f t="shared" si="29"/>
        <v>1.9368584438645446</v>
      </c>
      <c r="AO35" s="245">
        <f t="shared" si="30"/>
        <v>-3.0000000000000027E-2</v>
      </c>
      <c r="AP35" s="188" t="str">
        <f t="shared" si="31"/>
        <v>高石市</v>
      </c>
      <c r="AQ35" s="199">
        <f t="shared" si="32"/>
        <v>8575.1950078003119</v>
      </c>
      <c r="AR35" s="199">
        <f t="shared" si="33"/>
        <v>8363.37561759862</v>
      </c>
      <c r="AS35" s="199">
        <f t="shared" si="34"/>
        <v>212</v>
      </c>
      <c r="AT35" s="15"/>
      <c r="AU35" s="105">
        <f t="shared" si="35"/>
        <v>46119.041087541758</v>
      </c>
      <c r="AV35" s="105">
        <f t="shared" si="36"/>
        <v>45768.544918422951</v>
      </c>
      <c r="AW35" s="105">
        <f t="shared" si="37"/>
        <v>350</v>
      </c>
      <c r="AX35" s="105">
        <f t="shared" si="38"/>
        <v>15757.451537879928</v>
      </c>
      <c r="AY35" s="105">
        <f t="shared" si="39"/>
        <v>16041.262670853561</v>
      </c>
      <c r="AZ35" s="105">
        <f t="shared" si="40"/>
        <v>-284</v>
      </c>
      <c r="BA35" s="105">
        <f t="shared" si="41"/>
        <v>79383.806123482515</v>
      </c>
      <c r="BB35" s="105">
        <f t="shared" si="42"/>
        <v>80156.432936676807</v>
      </c>
      <c r="BC35" s="105">
        <f t="shared" si="43"/>
        <v>-772</v>
      </c>
      <c r="BD35" s="90">
        <f t="shared" si="44"/>
        <v>0.58096283536472171</v>
      </c>
      <c r="BE35" s="90">
        <f t="shared" si="45"/>
        <v>0.57099029038105886</v>
      </c>
      <c r="BF35" s="315">
        <f t="shared" si="46"/>
        <v>1.0000000000000009</v>
      </c>
      <c r="BG35" s="316">
        <f t="shared" si="47"/>
        <v>2.926808372323054</v>
      </c>
      <c r="BH35" s="316">
        <f t="shared" si="48"/>
        <v>2.8531759536350507</v>
      </c>
      <c r="BI35" s="316">
        <f t="shared" si="49"/>
        <v>8.0000000000000071E-2</v>
      </c>
      <c r="BJ35" s="316">
        <f t="shared" si="50"/>
        <v>1.8569878295102245</v>
      </c>
      <c r="BK35" s="316">
        <f t="shared" si="51"/>
        <v>1.8883859337173088</v>
      </c>
      <c r="BL35" s="316">
        <f t="shared" si="52"/>
        <v>-2.9999999999999805E-2</v>
      </c>
      <c r="BM35" s="105">
        <f t="shared" si="53"/>
        <v>8485.4899356211263</v>
      </c>
      <c r="BN35" s="105">
        <f t="shared" si="54"/>
        <v>8494.6950644120498</v>
      </c>
      <c r="BO35" s="105">
        <f t="shared" si="55"/>
        <v>-10</v>
      </c>
      <c r="BP35" s="105">
        <v>0</v>
      </c>
    </row>
    <row r="36" spans="2:68" s="14" customFormat="1" ht="13.5" customHeight="1">
      <c r="B36" s="6">
        <v>31</v>
      </c>
      <c r="C36" s="12" t="s">
        <v>35</v>
      </c>
      <c r="D36" s="382">
        <v>31562</v>
      </c>
      <c r="E36" s="318">
        <v>91148</v>
      </c>
      <c r="F36" s="384">
        <v>1440504520</v>
      </c>
      <c r="G36" s="384">
        <v>18179</v>
      </c>
      <c r="H36" s="382">
        <v>163953</v>
      </c>
      <c r="I36" s="112">
        <f t="shared" si="2"/>
        <v>45640.470185666309</v>
      </c>
      <c r="J36" s="112">
        <f t="shared" si="3"/>
        <v>15804.016763944353</v>
      </c>
      <c r="K36" s="112">
        <f t="shared" si="4"/>
        <v>79240.030804774738</v>
      </c>
      <c r="L36" s="146">
        <f t="shared" si="0"/>
        <v>0.57597744122679173</v>
      </c>
      <c r="M36" s="246">
        <f t="shared" si="5"/>
        <v>2.8879031747037578</v>
      </c>
      <c r="N36" s="245">
        <f t="shared" si="6"/>
        <v>1.7987558695747576</v>
      </c>
      <c r="O36" s="199">
        <f t="shared" si="7"/>
        <v>8786.0821088970624</v>
      </c>
      <c r="R36" s="188" t="str">
        <f t="shared" si="8"/>
        <v>大阪狭山市</v>
      </c>
      <c r="S36" s="105">
        <f t="shared" si="9"/>
        <v>44579.550455235207</v>
      </c>
      <c r="T36" s="105">
        <f t="shared" si="10"/>
        <v>45692.609483539716</v>
      </c>
      <c r="U36" s="105">
        <f t="shared" si="11"/>
        <v>-1113</v>
      </c>
      <c r="V36" s="188" t="str">
        <f t="shared" si="12"/>
        <v>堺市</v>
      </c>
      <c r="W36" s="105">
        <f t="shared" si="13"/>
        <v>16078.169829489681</v>
      </c>
      <c r="X36" s="105">
        <f t="shared" si="14"/>
        <v>16349.504939056091</v>
      </c>
      <c r="Y36" s="105">
        <f t="shared" si="15"/>
        <v>-272</v>
      </c>
      <c r="Z36" s="188" t="str">
        <f t="shared" si="16"/>
        <v>西区</v>
      </c>
      <c r="AA36" s="199">
        <f t="shared" si="17"/>
        <v>81832.562297888537</v>
      </c>
      <c r="AB36" s="105">
        <f t="shared" si="18"/>
        <v>84713.772986683573</v>
      </c>
      <c r="AC36" s="105">
        <f t="shared" si="19"/>
        <v>-2881</v>
      </c>
      <c r="AD36" s="188" t="str">
        <f t="shared" si="20"/>
        <v>寝屋川市</v>
      </c>
      <c r="AE36" s="90">
        <f t="shared" si="21"/>
        <v>0.555891168475104</v>
      </c>
      <c r="AF36" s="90">
        <f t="shared" si="1"/>
        <v>0.54481998530492282</v>
      </c>
      <c r="AG36" s="315">
        <f t="shared" si="22"/>
        <v>1.100000000000001</v>
      </c>
      <c r="AH36" s="188" t="str">
        <f t="shared" si="23"/>
        <v>住吉区</v>
      </c>
      <c r="AI36" s="245">
        <f t="shared" si="24"/>
        <v>2.8332434098967165</v>
      </c>
      <c r="AJ36" s="316">
        <f t="shared" si="25"/>
        <v>2.7750622040292159</v>
      </c>
      <c r="AK36" s="316">
        <f t="shared" si="26"/>
        <v>5.0000000000000266E-2</v>
      </c>
      <c r="AL36" s="188" t="str">
        <f t="shared" si="27"/>
        <v>城東区</v>
      </c>
      <c r="AM36" s="245">
        <f t="shared" si="28"/>
        <v>1.9084404591863726</v>
      </c>
      <c r="AN36" s="245">
        <f t="shared" si="29"/>
        <v>1.9295577770247374</v>
      </c>
      <c r="AO36" s="245">
        <f t="shared" si="30"/>
        <v>-2.0000000000000018E-2</v>
      </c>
      <c r="AP36" s="188" t="str">
        <f t="shared" si="31"/>
        <v>泉大津市</v>
      </c>
      <c r="AQ36" s="199">
        <f t="shared" si="32"/>
        <v>8569.0251870242719</v>
      </c>
      <c r="AR36" s="199">
        <f t="shared" si="33"/>
        <v>8659.2735035551596</v>
      </c>
      <c r="AS36" s="199">
        <f t="shared" si="34"/>
        <v>-90</v>
      </c>
      <c r="AT36" s="15"/>
      <c r="AU36" s="105">
        <f t="shared" si="35"/>
        <v>46119.041087541758</v>
      </c>
      <c r="AV36" s="105">
        <f t="shared" si="36"/>
        <v>45768.544918422951</v>
      </c>
      <c r="AW36" s="105">
        <f t="shared" si="37"/>
        <v>350</v>
      </c>
      <c r="AX36" s="105">
        <f t="shared" si="38"/>
        <v>15757.451537879928</v>
      </c>
      <c r="AY36" s="105">
        <f t="shared" si="39"/>
        <v>16041.262670853561</v>
      </c>
      <c r="AZ36" s="105">
        <f t="shared" si="40"/>
        <v>-284</v>
      </c>
      <c r="BA36" s="105">
        <f t="shared" si="41"/>
        <v>79383.806123482515</v>
      </c>
      <c r="BB36" s="105">
        <f t="shared" si="42"/>
        <v>80156.432936676807</v>
      </c>
      <c r="BC36" s="105">
        <f t="shared" si="43"/>
        <v>-772</v>
      </c>
      <c r="BD36" s="90">
        <f t="shared" si="44"/>
        <v>0.58096283536472171</v>
      </c>
      <c r="BE36" s="90">
        <f t="shared" si="45"/>
        <v>0.57099029038105886</v>
      </c>
      <c r="BF36" s="315">
        <f t="shared" si="46"/>
        <v>1.0000000000000009</v>
      </c>
      <c r="BG36" s="316">
        <f t="shared" si="47"/>
        <v>2.926808372323054</v>
      </c>
      <c r="BH36" s="316">
        <f t="shared" si="48"/>
        <v>2.8531759536350507</v>
      </c>
      <c r="BI36" s="316">
        <f t="shared" si="49"/>
        <v>8.0000000000000071E-2</v>
      </c>
      <c r="BJ36" s="316">
        <f t="shared" si="50"/>
        <v>1.8569878295102245</v>
      </c>
      <c r="BK36" s="316">
        <f t="shared" si="51"/>
        <v>1.8883859337173088</v>
      </c>
      <c r="BL36" s="316">
        <f t="shared" si="52"/>
        <v>-2.9999999999999805E-2</v>
      </c>
      <c r="BM36" s="105">
        <f t="shared" si="53"/>
        <v>8485.4899356211263</v>
      </c>
      <c r="BN36" s="105">
        <f t="shared" si="54"/>
        <v>8494.6950644120498</v>
      </c>
      <c r="BO36" s="105">
        <f t="shared" si="55"/>
        <v>-10</v>
      </c>
      <c r="BP36" s="105">
        <v>0</v>
      </c>
    </row>
    <row r="37" spans="2:68" s="14" customFormat="1" ht="13.5" customHeight="1">
      <c r="B37" s="6">
        <v>32</v>
      </c>
      <c r="C37" s="12" t="s">
        <v>36</v>
      </c>
      <c r="D37" s="382">
        <v>25703</v>
      </c>
      <c r="E37" s="318">
        <v>71189</v>
      </c>
      <c r="F37" s="384">
        <v>1123729950</v>
      </c>
      <c r="G37" s="384">
        <v>13810</v>
      </c>
      <c r="H37" s="382">
        <v>136190</v>
      </c>
      <c r="I37" s="112">
        <f t="shared" si="2"/>
        <v>43719.797299926082</v>
      </c>
      <c r="J37" s="112">
        <f t="shared" si="3"/>
        <v>15785.162735815926</v>
      </c>
      <c r="K37" s="112">
        <f t="shared" si="4"/>
        <v>81370.742215785664</v>
      </c>
      <c r="L37" s="146">
        <f t="shared" si="0"/>
        <v>0.53729136676652534</v>
      </c>
      <c r="M37" s="246">
        <f t="shared" si="5"/>
        <v>2.7696766914367972</v>
      </c>
      <c r="N37" s="245">
        <f t="shared" si="6"/>
        <v>1.9130764584416131</v>
      </c>
      <c r="O37" s="199">
        <f t="shared" si="7"/>
        <v>8251.1928188560105</v>
      </c>
      <c r="R37" s="188" t="str">
        <f t="shared" si="8"/>
        <v>旭区</v>
      </c>
      <c r="S37" s="105">
        <f t="shared" si="9"/>
        <v>44571.121572319644</v>
      </c>
      <c r="T37" s="105">
        <f t="shared" si="10"/>
        <v>43736.098985551798</v>
      </c>
      <c r="U37" s="105">
        <f t="shared" si="11"/>
        <v>835</v>
      </c>
      <c r="V37" s="188" t="str">
        <f t="shared" si="12"/>
        <v>城東区</v>
      </c>
      <c r="W37" s="105">
        <f t="shared" si="13"/>
        <v>16061.489049357246</v>
      </c>
      <c r="X37" s="105">
        <f t="shared" si="14"/>
        <v>16369.881678527054</v>
      </c>
      <c r="Y37" s="105">
        <f t="shared" si="15"/>
        <v>-309</v>
      </c>
      <c r="Z37" s="188" t="str">
        <f t="shared" si="16"/>
        <v>守口市</v>
      </c>
      <c r="AA37" s="199">
        <f t="shared" si="17"/>
        <v>81623.951934015931</v>
      </c>
      <c r="AB37" s="105">
        <f t="shared" si="18"/>
        <v>82619.302013422814</v>
      </c>
      <c r="AC37" s="105">
        <f t="shared" si="19"/>
        <v>-995</v>
      </c>
      <c r="AD37" s="188" t="str">
        <f t="shared" si="20"/>
        <v>藤井寺市</v>
      </c>
      <c r="AE37" s="90">
        <f t="shared" si="21"/>
        <v>0.55454235554798026</v>
      </c>
      <c r="AF37" s="90">
        <f t="shared" si="1"/>
        <v>0.54237590232599586</v>
      </c>
      <c r="AG37" s="315">
        <f t="shared" si="22"/>
        <v>1.3000000000000012</v>
      </c>
      <c r="AH37" s="188" t="str">
        <f t="shared" si="23"/>
        <v>羽曳野市</v>
      </c>
      <c r="AI37" s="245">
        <f t="shared" si="24"/>
        <v>2.8320855111362246</v>
      </c>
      <c r="AJ37" s="316">
        <f t="shared" si="25"/>
        <v>2.7492108897218386</v>
      </c>
      <c r="AK37" s="316">
        <f t="shared" si="26"/>
        <v>8.0000000000000071E-2</v>
      </c>
      <c r="AL37" s="188" t="str">
        <f t="shared" si="27"/>
        <v>阿倍野区</v>
      </c>
      <c r="AM37" s="245">
        <f t="shared" si="28"/>
        <v>1.9044464557376417</v>
      </c>
      <c r="AN37" s="245">
        <f t="shared" si="29"/>
        <v>1.9454034605433377</v>
      </c>
      <c r="AO37" s="245">
        <f t="shared" si="30"/>
        <v>-5.0000000000000044E-2</v>
      </c>
      <c r="AP37" s="188" t="str">
        <f t="shared" si="31"/>
        <v>田尻町</v>
      </c>
      <c r="AQ37" s="199">
        <f t="shared" si="32"/>
        <v>8561.35713110709</v>
      </c>
      <c r="AR37" s="199">
        <f t="shared" si="33"/>
        <v>8564.9497568881688</v>
      </c>
      <c r="AS37" s="199">
        <f t="shared" si="34"/>
        <v>-4</v>
      </c>
      <c r="AT37" s="15"/>
      <c r="AU37" s="105">
        <f t="shared" si="35"/>
        <v>46119.041087541758</v>
      </c>
      <c r="AV37" s="105">
        <f t="shared" si="36"/>
        <v>45768.544918422951</v>
      </c>
      <c r="AW37" s="105">
        <f t="shared" si="37"/>
        <v>350</v>
      </c>
      <c r="AX37" s="105">
        <f t="shared" si="38"/>
        <v>15757.451537879928</v>
      </c>
      <c r="AY37" s="105">
        <f t="shared" si="39"/>
        <v>16041.262670853561</v>
      </c>
      <c r="AZ37" s="105">
        <f t="shared" si="40"/>
        <v>-284</v>
      </c>
      <c r="BA37" s="105">
        <f t="shared" si="41"/>
        <v>79383.806123482515</v>
      </c>
      <c r="BB37" s="105">
        <f t="shared" si="42"/>
        <v>80156.432936676807</v>
      </c>
      <c r="BC37" s="105">
        <f t="shared" si="43"/>
        <v>-772</v>
      </c>
      <c r="BD37" s="90">
        <f t="shared" si="44"/>
        <v>0.58096283536472171</v>
      </c>
      <c r="BE37" s="90">
        <f t="shared" si="45"/>
        <v>0.57099029038105886</v>
      </c>
      <c r="BF37" s="315">
        <f t="shared" si="46"/>
        <v>1.0000000000000009</v>
      </c>
      <c r="BG37" s="316">
        <f t="shared" si="47"/>
        <v>2.926808372323054</v>
      </c>
      <c r="BH37" s="316">
        <f t="shared" si="48"/>
        <v>2.8531759536350507</v>
      </c>
      <c r="BI37" s="316">
        <f t="shared" si="49"/>
        <v>8.0000000000000071E-2</v>
      </c>
      <c r="BJ37" s="316">
        <f t="shared" si="50"/>
        <v>1.8569878295102245</v>
      </c>
      <c r="BK37" s="316">
        <f t="shared" si="51"/>
        <v>1.8883859337173088</v>
      </c>
      <c r="BL37" s="316">
        <f t="shared" si="52"/>
        <v>-2.9999999999999805E-2</v>
      </c>
      <c r="BM37" s="105">
        <f t="shared" si="53"/>
        <v>8485.4899356211263</v>
      </c>
      <c r="BN37" s="105">
        <f t="shared" si="54"/>
        <v>8494.6950644120498</v>
      </c>
      <c r="BO37" s="105">
        <f t="shared" si="55"/>
        <v>-10</v>
      </c>
      <c r="BP37" s="105">
        <v>0</v>
      </c>
    </row>
    <row r="38" spans="2:68" s="14" customFormat="1" ht="13.5" customHeight="1">
      <c r="B38" s="6">
        <v>33</v>
      </c>
      <c r="C38" s="12" t="s">
        <v>37</v>
      </c>
      <c r="D38" s="382">
        <v>7555</v>
      </c>
      <c r="E38" s="317">
        <v>20495</v>
      </c>
      <c r="F38" s="382">
        <v>334382280</v>
      </c>
      <c r="G38" s="382">
        <v>4216</v>
      </c>
      <c r="H38" s="382">
        <v>41017</v>
      </c>
      <c r="I38" s="112">
        <f t="shared" si="2"/>
        <v>44259.732627399077</v>
      </c>
      <c r="J38" s="112">
        <f t="shared" si="3"/>
        <v>16315.310075628202</v>
      </c>
      <c r="K38" s="112">
        <f t="shared" si="4"/>
        <v>79312.685009487672</v>
      </c>
      <c r="L38" s="146">
        <f t="shared" ref="L38:L69" si="56">IFERROR(G38/D38,"-")</f>
        <v>0.55804103242885505</v>
      </c>
      <c r="M38" s="246">
        <f t="shared" si="5"/>
        <v>2.7127729980145601</v>
      </c>
      <c r="N38" s="245">
        <f t="shared" si="6"/>
        <v>2.0013173944864602</v>
      </c>
      <c r="O38" s="199">
        <f t="shared" si="7"/>
        <v>8152.2851500597317</v>
      </c>
      <c r="R38" s="188" t="str">
        <f t="shared" si="8"/>
        <v>堺市中区</v>
      </c>
      <c r="S38" s="105">
        <f t="shared" si="9"/>
        <v>44539.523514851484</v>
      </c>
      <c r="T38" s="105">
        <f t="shared" si="10"/>
        <v>44749.273793870736</v>
      </c>
      <c r="U38" s="105">
        <f t="shared" si="11"/>
        <v>-209</v>
      </c>
      <c r="V38" s="188" t="str">
        <f t="shared" si="12"/>
        <v>東成区</v>
      </c>
      <c r="W38" s="105">
        <f t="shared" si="13"/>
        <v>16054.156248248024</v>
      </c>
      <c r="X38" s="105">
        <f t="shared" si="14"/>
        <v>16300.073531618596</v>
      </c>
      <c r="Y38" s="105">
        <f t="shared" si="15"/>
        <v>-246</v>
      </c>
      <c r="Z38" s="188" t="str">
        <f t="shared" si="16"/>
        <v>堺市北区</v>
      </c>
      <c r="AA38" s="199">
        <f t="shared" si="17"/>
        <v>81370.742215785664</v>
      </c>
      <c r="AB38" s="105">
        <f t="shared" si="18"/>
        <v>81136.342194222496</v>
      </c>
      <c r="AC38" s="105">
        <f t="shared" si="19"/>
        <v>235</v>
      </c>
      <c r="AD38" s="188" t="str">
        <f t="shared" si="20"/>
        <v>堺市西区</v>
      </c>
      <c r="AE38" s="90">
        <f t="shared" si="21"/>
        <v>0.55405054526570885</v>
      </c>
      <c r="AF38" s="90">
        <f t="shared" ref="AF38:AF69" si="57">VLOOKUP(AD38,$S$88:$AE$161,10,FALSE)</f>
        <v>0.54861048248393229</v>
      </c>
      <c r="AG38" s="315">
        <f t="shared" si="22"/>
        <v>0.50000000000000044</v>
      </c>
      <c r="AH38" s="188" t="str">
        <f t="shared" si="23"/>
        <v>藤井寺市</v>
      </c>
      <c r="AI38" s="245">
        <f t="shared" si="24"/>
        <v>2.818902335094597</v>
      </c>
      <c r="AJ38" s="316">
        <f t="shared" si="25"/>
        <v>2.7096515462080029</v>
      </c>
      <c r="AK38" s="316">
        <f t="shared" si="26"/>
        <v>0.10999999999999988</v>
      </c>
      <c r="AL38" s="188" t="str">
        <f t="shared" si="27"/>
        <v>柏原市</v>
      </c>
      <c r="AM38" s="245">
        <f t="shared" si="28"/>
        <v>1.8974894754632332</v>
      </c>
      <c r="AN38" s="245">
        <f t="shared" si="29"/>
        <v>1.9471744883261313</v>
      </c>
      <c r="AO38" s="245">
        <f t="shared" si="30"/>
        <v>-5.0000000000000044E-2</v>
      </c>
      <c r="AP38" s="188" t="str">
        <f t="shared" si="31"/>
        <v>堺市西区</v>
      </c>
      <c r="AQ38" s="199">
        <f t="shared" si="32"/>
        <v>8557.4920458602774</v>
      </c>
      <c r="AR38" s="199">
        <f t="shared" si="33"/>
        <v>8634.2160698164316</v>
      </c>
      <c r="AS38" s="199">
        <f t="shared" si="34"/>
        <v>-77</v>
      </c>
      <c r="AT38" s="15"/>
      <c r="AU38" s="105">
        <f t="shared" si="35"/>
        <v>46119.041087541758</v>
      </c>
      <c r="AV38" s="105">
        <f t="shared" si="36"/>
        <v>45768.544918422951</v>
      </c>
      <c r="AW38" s="105">
        <f t="shared" si="37"/>
        <v>350</v>
      </c>
      <c r="AX38" s="105">
        <f t="shared" si="38"/>
        <v>15757.451537879928</v>
      </c>
      <c r="AY38" s="105">
        <f t="shared" si="39"/>
        <v>16041.262670853561</v>
      </c>
      <c r="AZ38" s="105">
        <f t="shared" si="40"/>
        <v>-284</v>
      </c>
      <c r="BA38" s="105">
        <f t="shared" si="41"/>
        <v>79383.806123482515</v>
      </c>
      <c r="BB38" s="105">
        <f t="shared" si="42"/>
        <v>80156.432936676807</v>
      </c>
      <c r="BC38" s="105">
        <f t="shared" si="43"/>
        <v>-772</v>
      </c>
      <c r="BD38" s="90">
        <f t="shared" si="44"/>
        <v>0.58096283536472171</v>
      </c>
      <c r="BE38" s="90">
        <f t="shared" si="45"/>
        <v>0.57099029038105886</v>
      </c>
      <c r="BF38" s="315">
        <f t="shared" si="46"/>
        <v>1.0000000000000009</v>
      </c>
      <c r="BG38" s="316">
        <f t="shared" si="47"/>
        <v>2.926808372323054</v>
      </c>
      <c r="BH38" s="316">
        <f t="shared" si="48"/>
        <v>2.8531759536350507</v>
      </c>
      <c r="BI38" s="316">
        <f t="shared" si="49"/>
        <v>8.0000000000000071E-2</v>
      </c>
      <c r="BJ38" s="316">
        <f t="shared" si="50"/>
        <v>1.8569878295102245</v>
      </c>
      <c r="BK38" s="316">
        <f t="shared" si="51"/>
        <v>1.8883859337173088</v>
      </c>
      <c r="BL38" s="316">
        <f t="shared" si="52"/>
        <v>-2.9999999999999805E-2</v>
      </c>
      <c r="BM38" s="105">
        <f t="shared" si="53"/>
        <v>8485.4899356211263</v>
      </c>
      <c r="BN38" s="105">
        <f t="shared" si="54"/>
        <v>8494.6950644120498</v>
      </c>
      <c r="BO38" s="105">
        <f t="shared" si="55"/>
        <v>-10</v>
      </c>
      <c r="BP38" s="105">
        <v>0</v>
      </c>
    </row>
    <row r="39" spans="2:68" s="14" customFormat="1" ht="13.5" customHeight="1">
      <c r="B39" s="6">
        <v>34</v>
      </c>
      <c r="C39" s="12" t="s">
        <v>38</v>
      </c>
      <c r="D39" s="382">
        <v>32422</v>
      </c>
      <c r="E39" s="317">
        <v>77718</v>
      </c>
      <c r="F39" s="382">
        <v>1254741930</v>
      </c>
      <c r="G39" s="382">
        <v>16629</v>
      </c>
      <c r="H39" s="382">
        <v>145387</v>
      </c>
      <c r="I39" s="112">
        <f t="shared" si="2"/>
        <v>38700.324779470728</v>
      </c>
      <c r="J39" s="112">
        <f t="shared" si="3"/>
        <v>16144.804678452869</v>
      </c>
      <c r="K39" s="112">
        <f t="shared" si="4"/>
        <v>75455.044199891752</v>
      </c>
      <c r="L39" s="146">
        <f t="shared" si="56"/>
        <v>0.51289248041453339</v>
      </c>
      <c r="M39" s="246">
        <f t="shared" si="5"/>
        <v>2.3970760594657947</v>
      </c>
      <c r="N39" s="245">
        <f t="shared" si="6"/>
        <v>1.8706991945237912</v>
      </c>
      <c r="O39" s="199">
        <f t="shared" si="7"/>
        <v>8630.3584914744788</v>
      </c>
      <c r="R39" s="188" t="str">
        <f t="shared" si="8"/>
        <v>高石市</v>
      </c>
      <c r="S39" s="105">
        <f t="shared" si="9"/>
        <v>44496.572056765937</v>
      </c>
      <c r="T39" s="105">
        <f t="shared" si="10"/>
        <v>44378.444652517683</v>
      </c>
      <c r="U39" s="105">
        <f t="shared" si="11"/>
        <v>119</v>
      </c>
      <c r="V39" s="188" t="str">
        <f t="shared" si="12"/>
        <v>淀川区</v>
      </c>
      <c r="W39" s="105">
        <f t="shared" si="13"/>
        <v>16010.269357930709</v>
      </c>
      <c r="X39" s="105">
        <f t="shared" si="14"/>
        <v>16233.835655345611</v>
      </c>
      <c r="Y39" s="105">
        <f t="shared" si="15"/>
        <v>-224</v>
      </c>
      <c r="Z39" s="188" t="str">
        <f t="shared" si="16"/>
        <v>泉大津市</v>
      </c>
      <c r="AA39" s="199">
        <f t="shared" si="17"/>
        <v>80809.128157732601</v>
      </c>
      <c r="AB39" s="105">
        <f t="shared" si="18"/>
        <v>84409.116827789607</v>
      </c>
      <c r="AC39" s="105">
        <f t="shared" si="19"/>
        <v>-3600</v>
      </c>
      <c r="AD39" s="188" t="str">
        <f t="shared" si="20"/>
        <v>大阪市</v>
      </c>
      <c r="AE39" s="90">
        <f t="shared" si="21"/>
        <v>0.5475046479710759</v>
      </c>
      <c r="AF39" s="90">
        <f t="shared" si="57"/>
        <v>0.54039808513364063</v>
      </c>
      <c r="AG39" s="315">
        <f t="shared" si="22"/>
        <v>0.80000000000000071</v>
      </c>
      <c r="AH39" s="188" t="str">
        <f t="shared" si="23"/>
        <v>阪南市</v>
      </c>
      <c r="AI39" s="245">
        <f t="shared" si="24"/>
        <v>2.7837591240875912</v>
      </c>
      <c r="AJ39" s="316">
        <f t="shared" si="25"/>
        <v>2.7195413282369802</v>
      </c>
      <c r="AK39" s="316">
        <f t="shared" si="26"/>
        <v>5.9999999999999609E-2</v>
      </c>
      <c r="AL39" s="188" t="str">
        <f t="shared" si="27"/>
        <v>東大阪市</v>
      </c>
      <c r="AM39" s="245">
        <f t="shared" si="28"/>
        <v>1.8895842427555596</v>
      </c>
      <c r="AN39" s="245">
        <f t="shared" si="29"/>
        <v>1.9123110790139999</v>
      </c>
      <c r="AO39" s="245">
        <f t="shared" si="30"/>
        <v>-2.0000000000000018E-2</v>
      </c>
      <c r="AP39" s="188" t="str">
        <f t="shared" si="31"/>
        <v>吹田市</v>
      </c>
      <c r="AQ39" s="199">
        <f t="shared" si="32"/>
        <v>8554.0324472556313</v>
      </c>
      <c r="AR39" s="199">
        <f t="shared" si="33"/>
        <v>8521.9348772430312</v>
      </c>
      <c r="AS39" s="199">
        <f t="shared" si="34"/>
        <v>32</v>
      </c>
      <c r="AT39" s="15"/>
      <c r="AU39" s="105">
        <f t="shared" si="35"/>
        <v>46119.041087541758</v>
      </c>
      <c r="AV39" s="105">
        <f t="shared" si="36"/>
        <v>45768.544918422951</v>
      </c>
      <c r="AW39" s="105">
        <f t="shared" si="37"/>
        <v>350</v>
      </c>
      <c r="AX39" s="105">
        <f t="shared" si="38"/>
        <v>15757.451537879928</v>
      </c>
      <c r="AY39" s="105">
        <f t="shared" si="39"/>
        <v>16041.262670853561</v>
      </c>
      <c r="AZ39" s="105">
        <f t="shared" si="40"/>
        <v>-284</v>
      </c>
      <c r="BA39" s="105">
        <f t="shared" si="41"/>
        <v>79383.806123482515</v>
      </c>
      <c r="BB39" s="105">
        <f t="shared" si="42"/>
        <v>80156.432936676807</v>
      </c>
      <c r="BC39" s="105">
        <f t="shared" si="43"/>
        <v>-772</v>
      </c>
      <c r="BD39" s="90">
        <f t="shared" si="44"/>
        <v>0.58096283536472171</v>
      </c>
      <c r="BE39" s="90">
        <f t="shared" si="45"/>
        <v>0.57099029038105886</v>
      </c>
      <c r="BF39" s="315">
        <f t="shared" si="46"/>
        <v>1.0000000000000009</v>
      </c>
      <c r="BG39" s="316">
        <f t="shared" si="47"/>
        <v>2.926808372323054</v>
      </c>
      <c r="BH39" s="316">
        <f t="shared" si="48"/>
        <v>2.8531759536350507</v>
      </c>
      <c r="BI39" s="316">
        <f t="shared" si="49"/>
        <v>8.0000000000000071E-2</v>
      </c>
      <c r="BJ39" s="316">
        <f t="shared" si="50"/>
        <v>1.8569878295102245</v>
      </c>
      <c r="BK39" s="316">
        <f t="shared" si="51"/>
        <v>1.8883859337173088</v>
      </c>
      <c r="BL39" s="316">
        <f t="shared" si="52"/>
        <v>-2.9999999999999805E-2</v>
      </c>
      <c r="BM39" s="105">
        <f t="shared" si="53"/>
        <v>8485.4899356211263</v>
      </c>
      <c r="BN39" s="105">
        <f t="shared" si="54"/>
        <v>8494.6950644120498</v>
      </c>
      <c r="BO39" s="105">
        <f t="shared" si="55"/>
        <v>-10</v>
      </c>
      <c r="BP39" s="105">
        <v>0</v>
      </c>
    </row>
    <row r="40" spans="2:68" s="14" customFormat="1" ht="13.5" customHeight="1">
      <c r="B40" s="6">
        <v>35</v>
      </c>
      <c r="C40" s="12" t="s">
        <v>1</v>
      </c>
      <c r="D40" s="382">
        <v>66353</v>
      </c>
      <c r="E40" s="317">
        <v>202915</v>
      </c>
      <c r="F40" s="382">
        <v>3152557650</v>
      </c>
      <c r="G40" s="382">
        <v>39645</v>
      </c>
      <c r="H40" s="382">
        <v>356802</v>
      </c>
      <c r="I40" s="112">
        <f t="shared" si="2"/>
        <v>47511.908278450108</v>
      </c>
      <c r="J40" s="112">
        <f t="shared" si="3"/>
        <v>15536.346006948723</v>
      </c>
      <c r="K40" s="112">
        <f t="shared" si="4"/>
        <v>79519.678395762385</v>
      </c>
      <c r="L40" s="146">
        <f t="shared" si="56"/>
        <v>0.5974861724413365</v>
      </c>
      <c r="M40" s="246">
        <f t="shared" si="5"/>
        <v>3.0581134236583125</v>
      </c>
      <c r="N40" s="245">
        <f t="shared" si="6"/>
        <v>1.7583815883498017</v>
      </c>
      <c r="O40" s="199">
        <f t="shared" si="7"/>
        <v>8835.5941110195563</v>
      </c>
      <c r="R40" s="188" t="str">
        <f t="shared" si="8"/>
        <v>天王寺区</v>
      </c>
      <c r="S40" s="105">
        <f t="shared" si="9"/>
        <v>44427.522290469584</v>
      </c>
      <c r="T40" s="105">
        <f t="shared" si="10"/>
        <v>44740.565879265094</v>
      </c>
      <c r="U40" s="105">
        <f t="shared" si="11"/>
        <v>-313</v>
      </c>
      <c r="V40" s="188" t="str">
        <f t="shared" si="12"/>
        <v>八尾市</v>
      </c>
      <c r="W40" s="105">
        <f t="shared" si="13"/>
        <v>15993.782552453516</v>
      </c>
      <c r="X40" s="105">
        <f t="shared" si="14"/>
        <v>16262.82153788022</v>
      </c>
      <c r="Y40" s="105">
        <f t="shared" si="15"/>
        <v>-269</v>
      </c>
      <c r="Z40" s="188" t="str">
        <f t="shared" si="16"/>
        <v>大東市</v>
      </c>
      <c r="AA40" s="199">
        <f t="shared" si="17"/>
        <v>80129.432536893888</v>
      </c>
      <c r="AB40" s="105">
        <f t="shared" si="18"/>
        <v>80519.662474569996</v>
      </c>
      <c r="AC40" s="105">
        <f t="shared" si="19"/>
        <v>-391</v>
      </c>
      <c r="AD40" s="188" t="str">
        <f t="shared" si="20"/>
        <v>都島区</v>
      </c>
      <c r="AE40" s="90">
        <f t="shared" si="21"/>
        <v>0.54700413223140498</v>
      </c>
      <c r="AF40" s="90">
        <f t="shared" si="57"/>
        <v>0.53855076419213976</v>
      </c>
      <c r="AG40" s="315">
        <f t="shared" si="22"/>
        <v>0.80000000000000071</v>
      </c>
      <c r="AH40" s="188" t="str">
        <f t="shared" si="23"/>
        <v>堺市西区</v>
      </c>
      <c r="AI40" s="245">
        <f t="shared" si="24"/>
        <v>2.777782586117362</v>
      </c>
      <c r="AJ40" s="316">
        <f t="shared" si="25"/>
        <v>2.7241332488458405</v>
      </c>
      <c r="AK40" s="316">
        <f t="shared" si="26"/>
        <v>5.9999999999999609E-2</v>
      </c>
      <c r="AL40" s="188" t="str">
        <f t="shared" si="27"/>
        <v>門真市</v>
      </c>
      <c r="AM40" s="245">
        <f t="shared" si="28"/>
        <v>1.8884969967872607</v>
      </c>
      <c r="AN40" s="245">
        <f t="shared" si="29"/>
        <v>1.9568402848801532</v>
      </c>
      <c r="AO40" s="245">
        <f t="shared" si="30"/>
        <v>-7.0000000000000062E-2</v>
      </c>
      <c r="AP40" s="188" t="str">
        <f t="shared" si="31"/>
        <v>和泉市</v>
      </c>
      <c r="AQ40" s="199">
        <f t="shared" si="32"/>
        <v>8544.9966845055897</v>
      </c>
      <c r="AR40" s="199">
        <f t="shared" si="33"/>
        <v>8595.9059287566724</v>
      </c>
      <c r="AS40" s="199">
        <f t="shared" si="34"/>
        <v>-51</v>
      </c>
      <c r="AT40" s="15"/>
      <c r="AU40" s="105">
        <f t="shared" si="35"/>
        <v>46119.041087541758</v>
      </c>
      <c r="AV40" s="105">
        <f t="shared" si="36"/>
        <v>45768.544918422951</v>
      </c>
      <c r="AW40" s="105">
        <f t="shared" si="37"/>
        <v>350</v>
      </c>
      <c r="AX40" s="105">
        <f t="shared" si="38"/>
        <v>15757.451537879928</v>
      </c>
      <c r="AY40" s="105">
        <f t="shared" si="39"/>
        <v>16041.262670853561</v>
      </c>
      <c r="AZ40" s="105">
        <f t="shared" si="40"/>
        <v>-284</v>
      </c>
      <c r="BA40" s="105">
        <f t="shared" si="41"/>
        <v>79383.806123482515</v>
      </c>
      <c r="BB40" s="105">
        <f t="shared" si="42"/>
        <v>80156.432936676807</v>
      </c>
      <c r="BC40" s="105">
        <f t="shared" si="43"/>
        <v>-772</v>
      </c>
      <c r="BD40" s="90">
        <f t="shared" si="44"/>
        <v>0.58096283536472171</v>
      </c>
      <c r="BE40" s="90">
        <f t="shared" si="45"/>
        <v>0.57099029038105886</v>
      </c>
      <c r="BF40" s="315">
        <f t="shared" si="46"/>
        <v>1.0000000000000009</v>
      </c>
      <c r="BG40" s="316">
        <f t="shared" si="47"/>
        <v>2.926808372323054</v>
      </c>
      <c r="BH40" s="316">
        <f t="shared" si="48"/>
        <v>2.8531759536350507</v>
      </c>
      <c r="BI40" s="316">
        <f t="shared" si="49"/>
        <v>8.0000000000000071E-2</v>
      </c>
      <c r="BJ40" s="316">
        <f t="shared" si="50"/>
        <v>1.8569878295102245</v>
      </c>
      <c r="BK40" s="316">
        <f t="shared" si="51"/>
        <v>1.8883859337173088</v>
      </c>
      <c r="BL40" s="316">
        <f t="shared" si="52"/>
        <v>-2.9999999999999805E-2</v>
      </c>
      <c r="BM40" s="105">
        <f t="shared" si="53"/>
        <v>8485.4899356211263</v>
      </c>
      <c r="BN40" s="105">
        <f t="shared" si="54"/>
        <v>8494.6950644120498</v>
      </c>
      <c r="BO40" s="105">
        <f t="shared" si="55"/>
        <v>-10</v>
      </c>
      <c r="BP40" s="105">
        <v>0</v>
      </c>
    </row>
    <row r="41" spans="2:68" s="14" customFormat="1" ht="13.5" customHeight="1">
      <c r="B41" s="6">
        <v>36</v>
      </c>
      <c r="C41" s="12" t="s">
        <v>2</v>
      </c>
      <c r="D41" s="382">
        <v>18444</v>
      </c>
      <c r="E41" s="317">
        <v>56621</v>
      </c>
      <c r="F41" s="382">
        <v>823165480</v>
      </c>
      <c r="G41" s="382">
        <v>11365</v>
      </c>
      <c r="H41" s="382">
        <v>96911</v>
      </c>
      <c r="I41" s="112">
        <f t="shared" si="2"/>
        <v>44630.529169377573</v>
      </c>
      <c r="J41" s="112">
        <f t="shared" si="3"/>
        <v>14538.165698239169</v>
      </c>
      <c r="K41" s="112">
        <f t="shared" si="4"/>
        <v>72429.870655521343</v>
      </c>
      <c r="L41" s="146">
        <f t="shared" si="56"/>
        <v>0.61618954673606596</v>
      </c>
      <c r="M41" s="246">
        <f t="shared" si="5"/>
        <v>3.0698872261982215</v>
      </c>
      <c r="N41" s="245">
        <f t="shared" si="6"/>
        <v>1.7115734444817294</v>
      </c>
      <c r="O41" s="199">
        <f t="shared" si="7"/>
        <v>8494.035558398944</v>
      </c>
      <c r="R41" s="188" t="str">
        <f t="shared" si="8"/>
        <v>羽曳野市</v>
      </c>
      <c r="S41" s="105">
        <f t="shared" si="9"/>
        <v>44330.613551819937</v>
      </c>
      <c r="T41" s="105">
        <f t="shared" si="10"/>
        <v>43806.567863483921</v>
      </c>
      <c r="U41" s="105">
        <f t="shared" si="11"/>
        <v>524</v>
      </c>
      <c r="V41" s="188" t="str">
        <f t="shared" si="12"/>
        <v>貝塚市</v>
      </c>
      <c r="W41" s="105">
        <f t="shared" si="13"/>
        <v>15961.152001475743</v>
      </c>
      <c r="X41" s="105">
        <f t="shared" si="14"/>
        <v>16232.223721006745</v>
      </c>
      <c r="Y41" s="105">
        <f t="shared" si="15"/>
        <v>-271</v>
      </c>
      <c r="Z41" s="188" t="str">
        <f t="shared" si="16"/>
        <v>港区</v>
      </c>
      <c r="AA41" s="199">
        <f t="shared" si="17"/>
        <v>79942.988741044013</v>
      </c>
      <c r="AB41" s="105">
        <f t="shared" si="18"/>
        <v>82046.205575980392</v>
      </c>
      <c r="AC41" s="105">
        <f t="shared" si="19"/>
        <v>-2103</v>
      </c>
      <c r="AD41" s="188" t="str">
        <f t="shared" si="20"/>
        <v>東住吉区</v>
      </c>
      <c r="AE41" s="90">
        <f t="shared" si="21"/>
        <v>0.54584644566107687</v>
      </c>
      <c r="AF41" s="90">
        <f t="shared" si="57"/>
        <v>0.53998034485839363</v>
      </c>
      <c r="AG41" s="315">
        <f t="shared" si="22"/>
        <v>0.60000000000000053</v>
      </c>
      <c r="AH41" s="188" t="str">
        <f t="shared" si="23"/>
        <v>堺市北区</v>
      </c>
      <c r="AI41" s="245">
        <f t="shared" si="24"/>
        <v>2.7696766914367972</v>
      </c>
      <c r="AJ41" s="316">
        <f t="shared" si="25"/>
        <v>2.704847792377377</v>
      </c>
      <c r="AK41" s="316">
        <f t="shared" si="26"/>
        <v>6.999999999999984E-2</v>
      </c>
      <c r="AL41" s="188" t="str">
        <f t="shared" si="27"/>
        <v>松原市</v>
      </c>
      <c r="AM41" s="245">
        <f t="shared" si="28"/>
        <v>1.8882897266299568</v>
      </c>
      <c r="AN41" s="245">
        <f t="shared" si="29"/>
        <v>1.9255334032878628</v>
      </c>
      <c r="AO41" s="245">
        <f t="shared" si="30"/>
        <v>-4.0000000000000036E-2</v>
      </c>
      <c r="AP41" s="188" t="str">
        <f t="shared" si="31"/>
        <v>都島区</v>
      </c>
      <c r="AQ41" s="199">
        <f t="shared" si="32"/>
        <v>8515.5608389331974</v>
      </c>
      <c r="AR41" s="199">
        <f t="shared" si="33"/>
        <v>8600.3477907091437</v>
      </c>
      <c r="AS41" s="199">
        <f t="shared" si="34"/>
        <v>-84</v>
      </c>
      <c r="AT41" s="15"/>
      <c r="AU41" s="105">
        <f t="shared" si="35"/>
        <v>46119.041087541758</v>
      </c>
      <c r="AV41" s="105">
        <f t="shared" si="36"/>
        <v>45768.544918422951</v>
      </c>
      <c r="AW41" s="105">
        <f t="shared" si="37"/>
        <v>350</v>
      </c>
      <c r="AX41" s="105">
        <f t="shared" si="38"/>
        <v>15757.451537879928</v>
      </c>
      <c r="AY41" s="105">
        <f t="shared" si="39"/>
        <v>16041.262670853561</v>
      </c>
      <c r="AZ41" s="105">
        <f t="shared" si="40"/>
        <v>-284</v>
      </c>
      <c r="BA41" s="105">
        <f t="shared" si="41"/>
        <v>79383.806123482515</v>
      </c>
      <c r="BB41" s="105">
        <f t="shared" si="42"/>
        <v>80156.432936676807</v>
      </c>
      <c r="BC41" s="105">
        <f t="shared" si="43"/>
        <v>-772</v>
      </c>
      <c r="BD41" s="90">
        <f t="shared" si="44"/>
        <v>0.58096283536472171</v>
      </c>
      <c r="BE41" s="90">
        <f t="shared" si="45"/>
        <v>0.57099029038105886</v>
      </c>
      <c r="BF41" s="315">
        <f t="shared" si="46"/>
        <v>1.0000000000000009</v>
      </c>
      <c r="BG41" s="316">
        <f t="shared" si="47"/>
        <v>2.926808372323054</v>
      </c>
      <c r="BH41" s="316">
        <f t="shared" si="48"/>
        <v>2.8531759536350507</v>
      </c>
      <c r="BI41" s="316">
        <f t="shared" si="49"/>
        <v>8.0000000000000071E-2</v>
      </c>
      <c r="BJ41" s="316">
        <f t="shared" si="50"/>
        <v>1.8569878295102245</v>
      </c>
      <c r="BK41" s="316">
        <f t="shared" si="51"/>
        <v>1.8883859337173088</v>
      </c>
      <c r="BL41" s="316">
        <f t="shared" si="52"/>
        <v>-2.9999999999999805E-2</v>
      </c>
      <c r="BM41" s="105">
        <f t="shared" si="53"/>
        <v>8485.4899356211263</v>
      </c>
      <c r="BN41" s="105">
        <f t="shared" si="54"/>
        <v>8494.6950644120498</v>
      </c>
      <c r="BO41" s="105">
        <f t="shared" si="55"/>
        <v>-10</v>
      </c>
      <c r="BP41" s="105">
        <v>0</v>
      </c>
    </row>
    <row r="42" spans="2:68" s="14" customFormat="1" ht="13.5" customHeight="1">
      <c r="B42" s="6">
        <v>37</v>
      </c>
      <c r="C42" s="12" t="s">
        <v>3</v>
      </c>
      <c r="D42" s="382">
        <v>57228</v>
      </c>
      <c r="E42" s="317">
        <v>175985</v>
      </c>
      <c r="F42" s="382">
        <v>2676360010</v>
      </c>
      <c r="G42" s="382">
        <v>35043</v>
      </c>
      <c r="H42" s="382">
        <v>312877</v>
      </c>
      <c r="I42" s="112">
        <f t="shared" si="2"/>
        <v>46766.617914307681</v>
      </c>
      <c r="J42" s="112">
        <f t="shared" si="3"/>
        <v>15207.887092649942</v>
      </c>
      <c r="K42" s="112">
        <f t="shared" si="4"/>
        <v>76373.598436206943</v>
      </c>
      <c r="L42" s="146">
        <f t="shared" si="56"/>
        <v>0.61234011323128534</v>
      </c>
      <c r="M42" s="246">
        <f t="shared" si="5"/>
        <v>3.0751555182777661</v>
      </c>
      <c r="N42" s="245">
        <f t="shared" si="6"/>
        <v>1.7778617495809301</v>
      </c>
      <c r="O42" s="199">
        <f t="shared" si="7"/>
        <v>8554.0324472556313</v>
      </c>
      <c r="R42" s="188" t="str">
        <f t="shared" si="8"/>
        <v>堺市美原区</v>
      </c>
      <c r="S42" s="105">
        <f t="shared" si="9"/>
        <v>44259.732627399077</v>
      </c>
      <c r="T42" s="105">
        <f t="shared" si="10"/>
        <v>42132.929122807014</v>
      </c>
      <c r="U42" s="105">
        <f t="shared" si="11"/>
        <v>2127</v>
      </c>
      <c r="V42" s="188" t="str">
        <f t="shared" si="12"/>
        <v>松原市</v>
      </c>
      <c r="W42" s="105">
        <f t="shared" si="13"/>
        <v>15949.632139715226</v>
      </c>
      <c r="X42" s="105">
        <f t="shared" si="14"/>
        <v>16202.67173837006</v>
      </c>
      <c r="Y42" s="105">
        <f t="shared" si="15"/>
        <v>-253</v>
      </c>
      <c r="Z42" s="188" t="str">
        <f t="shared" si="16"/>
        <v>忠岡町</v>
      </c>
      <c r="AA42" s="199">
        <f t="shared" si="17"/>
        <v>79597.108125399871</v>
      </c>
      <c r="AB42" s="105">
        <f t="shared" si="18"/>
        <v>82086.006410256407</v>
      </c>
      <c r="AC42" s="105">
        <f t="shared" si="19"/>
        <v>-2489</v>
      </c>
      <c r="AD42" s="188" t="str">
        <f t="shared" si="20"/>
        <v>鶴見区</v>
      </c>
      <c r="AE42" s="90">
        <f t="shared" si="21"/>
        <v>0.54469905285670639</v>
      </c>
      <c r="AF42" s="90">
        <f t="shared" si="57"/>
        <v>0.54046980722583937</v>
      </c>
      <c r="AG42" s="315">
        <f t="shared" si="22"/>
        <v>0.50000000000000044</v>
      </c>
      <c r="AH42" s="188" t="str">
        <f t="shared" si="23"/>
        <v>枚方市</v>
      </c>
      <c r="AI42" s="245">
        <f t="shared" si="24"/>
        <v>2.7578519190430297</v>
      </c>
      <c r="AJ42" s="316">
        <f t="shared" si="25"/>
        <v>2.6799252615844544</v>
      </c>
      <c r="AK42" s="316">
        <f t="shared" si="26"/>
        <v>7.9999999999999627E-2</v>
      </c>
      <c r="AL42" s="188" t="str">
        <f t="shared" si="27"/>
        <v>堺市東区</v>
      </c>
      <c r="AM42" s="245">
        <f t="shared" si="28"/>
        <v>1.8832636542389707</v>
      </c>
      <c r="AN42" s="245">
        <f t="shared" si="29"/>
        <v>1.9397419275174415</v>
      </c>
      <c r="AO42" s="245">
        <f t="shared" si="30"/>
        <v>-6.0000000000000053E-2</v>
      </c>
      <c r="AP42" s="188" t="str">
        <f t="shared" si="31"/>
        <v>枚方市</v>
      </c>
      <c r="AQ42" s="199">
        <f t="shared" si="32"/>
        <v>8514.4788328352115</v>
      </c>
      <c r="AR42" s="199">
        <f t="shared" si="33"/>
        <v>8504.0490220702359</v>
      </c>
      <c r="AS42" s="199">
        <f t="shared" si="34"/>
        <v>10</v>
      </c>
      <c r="AT42" s="15"/>
      <c r="AU42" s="105">
        <f t="shared" si="35"/>
        <v>46119.041087541758</v>
      </c>
      <c r="AV42" s="105">
        <f t="shared" si="36"/>
        <v>45768.544918422951</v>
      </c>
      <c r="AW42" s="105">
        <f t="shared" si="37"/>
        <v>350</v>
      </c>
      <c r="AX42" s="105">
        <f t="shared" si="38"/>
        <v>15757.451537879928</v>
      </c>
      <c r="AY42" s="105">
        <f t="shared" si="39"/>
        <v>16041.262670853561</v>
      </c>
      <c r="AZ42" s="105">
        <f t="shared" si="40"/>
        <v>-284</v>
      </c>
      <c r="BA42" s="105">
        <f t="shared" si="41"/>
        <v>79383.806123482515</v>
      </c>
      <c r="BB42" s="105">
        <f t="shared" si="42"/>
        <v>80156.432936676807</v>
      </c>
      <c r="BC42" s="105">
        <f t="shared" si="43"/>
        <v>-772</v>
      </c>
      <c r="BD42" s="90">
        <f t="shared" si="44"/>
        <v>0.58096283536472171</v>
      </c>
      <c r="BE42" s="90">
        <f t="shared" si="45"/>
        <v>0.57099029038105886</v>
      </c>
      <c r="BF42" s="315">
        <f t="shared" si="46"/>
        <v>1.0000000000000009</v>
      </c>
      <c r="BG42" s="316">
        <f t="shared" si="47"/>
        <v>2.926808372323054</v>
      </c>
      <c r="BH42" s="316">
        <f t="shared" si="48"/>
        <v>2.8531759536350507</v>
      </c>
      <c r="BI42" s="316">
        <f t="shared" si="49"/>
        <v>8.0000000000000071E-2</v>
      </c>
      <c r="BJ42" s="316">
        <f t="shared" si="50"/>
        <v>1.8569878295102245</v>
      </c>
      <c r="BK42" s="316">
        <f t="shared" si="51"/>
        <v>1.8883859337173088</v>
      </c>
      <c r="BL42" s="316">
        <f t="shared" si="52"/>
        <v>-2.9999999999999805E-2</v>
      </c>
      <c r="BM42" s="105">
        <f t="shared" si="53"/>
        <v>8485.4899356211263</v>
      </c>
      <c r="BN42" s="105">
        <f t="shared" si="54"/>
        <v>8494.6950644120498</v>
      </c>
      <c r="BO42" s="105">
        <f t="shared" si="55"/>
        <v>-10</v>
      </c>
      <c r="BP42" s="105">
        <v>0</v>
      </c>
    </row>
    <row r="43" spans="2:68" s="14" customFormat="1" ht="13.5" customHeight="1">
      <c r="B43" s="6">
        <v>38</v>
      </c>
      <c r="C43" s="22" t="s">
        <v>39</v>
      </c>
      <c r="D43" s="382">
        <v>11957</v>
      </c>
      <c r="E43" s="317">
        <v>31795</v>
      </c>
      <c r="F43" s="382">
        <v>524612860</v>
      </c>
      <c r="G43" s="382">
        <v>6492</v>
      </c>
      <c r="H43" s="382">
        <v>61222</v>
      </c>
      <c r="I43" s="112">
        <f t="shared" si="2"/>
        <v>43874.956928995569</v>
      </c>
      <c r="J43" s="112">
        <f t="shared" si="3"/>
        <v>16499.854065104577</v>
      </c>
      <c r="K43" s="112">
        <f t="shared" si="4"/>
        <v>80809.128157732601</v>
      </c>
      <c r="L43" s="146">
        <f t="shared" si="56"/>
        <v>0.54294555490507657</v>
      </c>
      <c r="M43" s="246">
        <f t="shared" si="5"/>
        <v>2.659111817345488</v>
      </c>
      <c r="N43" s="245">
        <f t="shared" si="6"/>
        <v>1.9255228809561251</v>
      </c>
      <c r="O43" s="199">
        <f t="shared" si="7"/>
        <v>8569.0251870242719</v>
      </c>
      <c r="R43" s="188" t="str">
        <f t="shared" si="8"/>
        <v>東成区</v>
      </c>
      <c r="S43" s="105">
        <f t="shared" si="9"/>
        <v>44150.167283379589</v>
      </c>
      <c r="T43" s="105">
        <f t="shared" si="10"/>
        <v>43608.651838766658</v>
      </c>
      <c r="U43" s="105">
        <f t="shared" si="11"/>
        <v>541</v>
      </c>
      <c r="V43" s="188" t="str">
        <f t="shared" si="12"/>
        <v>守口市</v>
      </c>
      <c r="W43" s="105">
        <f t="shared" si="13"/>
        <v>15948.308696860238</v>
      </c>
      <c r="X43" s="105">
        <f t="shared" si="14"/>
        <v>16332.40226428445</v>
      </c>
      <c r="Y43" s="105">
        <f t="shared" si="15"/>
        <v>-384</v>
      </c>
      <c r="Z43" s="188" t="str">
        <f t="shared" si="16"/>
        <v>豊中市</v>
      </c>
      <c r="AA43" s="199">
        <f t="shared" si="17"/>
        <v>79519.678395762385</v>
      </c>
      <c r="AB43" s="105">
        <f t="shared" si="18"/>
        <v>79710.334833386907</v>
      </c>
      <c r="AC43" s="105">
        <f t="shared" si="19"/>
        <v>-190</v>
      </c>
      <c r="AD43" s="188" t="str">
        <f t="shared" si="20"/>
        <v>大東市</v>
      </c>
      <c r="AE43" s="90">
        <f t="shared" si="21"/>
        <v>0.54461082141319428</v>
      </c>
      <c r="AF43" s="90">
        <f t="shared" si="57"/>
        <v>0.54319871408479004</v>
      </c>
      <c r="AG43" s="315">
        <f t="shared" si="22"/>
        <v>0.20000000000000018</v>
      </c>
      <c r="AH43" s="188" t="str">
        <f t="shared" si="23"/>
        <v>東成区</v>
      </c>
      <c r="AI43" s="245">
        <f t="shared" si="24"/>
        <v>2.7500770891150168</v>
      </c>
      <c r="AJ43" s="316">
        <f t="shared" si="25"/>
        <v>2.6753653444676408</v>
      </c>
      <c r="AK43" s="316">
        <f t="shared" si="26"/>
        <v>6.999999999999984E-2</v>
      </c>
      <c r="AL43" s="188" t="str">
        <f t="shared" si="27"/>
        <v>此花区</v>
      </c>
      <c r="AM43" s="245">
        <f t="shared" si="28"/>
        <v>1.8811257305168305</v>
      </c>
      <c r="AN43" s="245">
        <f t="shared" si="29"/>
        <v>1.9122673756171666</v>
      </c>
      <c r="AO43" s="245">
        <f t="shared" si="30"/>
        <v>-3.0000000000000027E-2</v>
      </c>
      <c r="AP43" s="188" t="str">
        <f t="shared" si="31"/>
        <v>河南町</v>
      </c>
      <c r="AQ43" s="199">
        <f t="shared" si="32"/>
        <v>8508.7867924528309</v>
      </c>
      <c r="AR43" s="199">
        <f t="shared" si="33"/>
        <v>8556.9936034115144</v>
      </c>
      <c r="AS43" s="199">
        <f t="shared" si="34"/>
        <v>-48</v>
      </c>
      <c r="AT43" s="15"/>
      <c r="AU43" s="105">
        <f t="shared" si="35"/>
        <v>46119.041087541758</v>
      </c>
      <c r="AV43" s="105">
        <f t="shared" si="36"/>
        <v>45768.544918422951</v>
      </c>
      <c r="AW43" s="105">
        <f t="shared" si="37"/>
        <v>350</v>
      </c>
      <c r="AX43" s="105">
        <f t="shared" si="38"/>
        <v>15757.451537879928</v>
      </c>
      <c r="AY43" s="105">
        <f t="shared" si="39"/>
        <v>16041.262670853561</v>
      </c>
      <c r="AZ43" s="105">
        <f t="shared" si="40"/>
        <v>-284</v>
      </c>
      <c r="BA43" s="105">
        <f t="shared" si="41"/>
        <v>79383.806123482515</v>
      </c>
      <c r="BB43" s="105">
        <f t="shared" si="42"/>
        <v>80156.432936676807</v>
      </c>
      <c r="BC43" s="105">
        <f t="shared" si="43"/>
        <v>-772</v>
      </c>
      <c r="BD43" s="90">
        <f t="shared" si="44"/>
        <v>0.58096283536472171</v>
      </c>
      <c r="BE43" s="90">
        <f t="shared" si="45"/>
        <v>0.57099029038105886</v>
      </c>
      <c r="BF43" s="315">
        <f t="shared" si="46"/>
        <v>1.0000000000000009</v>
      </c>
      <c r="BG43" s="316">
        <f t="shared" si="47"/>
        <v>2.926808372323054</v>
      </c>
      <c r="BH43" s="316">
        <f t="shared" si="48"/>
        <v>2.8531759536350507</v>
      </c>
      <c r="BI43" s="316">
        <f t="shared" si="49"/>
        <v>8.0000000000000071E-2</v>
      </c>
      <c r="BJ43" s="316">
        <f t="shared" si="50"/>
        <v>1.8569878295102245</v>
      </c>
      <c r="BK43" s="316">
        <f t="shared" si="51"/>
        <v>1.8883859337173088</v>
      </c>
      <c r="BL43" s="316">
        <f t="shared" si="52"/>
        <v>-2.9999999999999805E-2</v>
      </c>
      <c r="BM43" s="105">
        <f t="shared" si="53"/>
        <v>8485.4899356211263</v>
      </c>
      <c r="BN43" s="105">
        <f t="shared" si="54"/>
        <v>8494.6950644120498</v>
      </c>
      <c r="BO43" s="105">
        <f t="shared" si="55"/>
        <v>-10</v>
      </c>
      <c r="BP43" s="105">
        <v>0</v>
      </c>
    </row>
    <row r="44" spans="2:68" s="14" customFormat="1" ht="13.5" customHeight="1">
      <c r="B44" s="6">
        <v>39</v>
      </c>
      <c r="C44" s="22" t="s">
        <v>7</v>
      </c>
      <c r="D44" s="382">
        <v>66470</v>
      </c>
      <c r="E44" s="318">
        <v>191544</v>
      </c>
      <c r="F44" s="384">
        <v>2762439250</v>
      </c>
      <c r="G44" s="384">
        <v>39383</v>
      </c>
      <c r="H44" s="382">
        <v>337745</v>
      </c>
      <c r="I44" s="112">
        <f t="shared" si="2"/>
        <v>41559.188355649167</v>
      </c>
      <c r="J44" s="112">
        <f t="shared" si="3"/>
        <v>14421.956573946456</v>
      </c>
      <c r="K44" s="112">
        <f t="shared" si="4"/>
        <v>70142.936038392203</v>
      </c>
      <c r="L44" s="146">
        <f t="shared" si="56"/>
        <v>0.59249285391906126</v>
      </c>
      <c r="M44" s="246">
        <f t="shared" si="5"/>
        <v>2.8816608996539794</v>
      </c>
      <c r="N44" s="245">
        <f t="shared" si="6"/>
        <v>1.7632763229336341</v>
      </c>
      <c r="O44" s="199">
        <f t="shared" si="7"/>
        <v>8179.0677878280949</v>
      </c>
      <c r="R44" s="188" t="str">
        <f t="shared" si="8"/>
        <v>中央区</v>
      </c>
      <c r="S44" s="105">
        <f t="shared" si="9"/>
        <v>44086.55904922328</v>
      </c>
      <c r="T44" s="105">
        <f t="shared" si="10"/>
        <v>42423.77439267224</v>
      </c>
      <c r="U44" s="105">
        <f t="shared" si="11"/>
        <v>1663</v>
      </c>
      <c r="V44" s="188" t="str">
        <f t="shared" si="12"/>
        <v>阿倍野区</v>
      </c>
      <c r="W44" s="105">
        <f t="shared" si="13"/>
        <v>15924.451270003274</v>
      </c>
      <c r="X44" s="105">
        <f t="shared" si="14"/>
        <v>16413.548876131954</v>
      </c>
      <c r="Y44" s="105">
        <f t="shared" si="15"/>
        <v>-490</v>
      </c>
      <c r="Z44" s="188" t="str">
        <f t="shared" si="16"/>
        <v>堺市美原区</v>
      </c>
      <c r="AA44" s="199">
        <f t="shared" si="17"/>
        <v>79312.685009487672</v>
      </c>
      <c r="AB44" s="105">
        <f t="shared" si="18"/>
        <v>76796.398055768732</v>
      </c>
      <c r="AC44" s="105">
        <f t="shared" si="19"/>
        <v>2517</v>
      </c>
      <c r="AD44" s="188" t="str">
        <f t="shared" si="20"/>
        <v>泉大津市</v>
      </c>
      <c r="AE44" s="90">
        <f t="shared" si="21"/>
        <v>0.54294555490507657</v>
      </c>
      <c r="AF44" s="90">
        <f t="shared" si="57"/>
        <v>0.53804108260601247</v>
      </c>
      <c r="AG44" s="315">
        <f t="shared" si="22"/>
        <v>0.50000000000000044</v>
      </c>
      <c r="AH44" s="188" t="str">
        <f t="shared" si="23"/>
        <v>富田林市</v>
      </c>
      <c r="AI44" s="245">
        <f t="shared" si="24"/>
        <v>2.7480851063829785</v>
      </c>
      <c r="AJ44" s="316">
        <f t="shared" si="25"/>
        <v>2.655718184073431</v>
      </c>
      <c r="AK44" s="316">
        <f t="shared" si="26"/>
        <v>8.9999999999999858E-2</v>
      </c>
      <c r="AL44" s="188" t="str">
        <f t="shared" si="27"/>
        <v>岸和田市</v>
      </c>
      <c r="AM44" s="245">
        <f t="shared" si="28"/>
        <v>1.8706991945237912</v>
      </c>
      <c r="AN44" s="245">
        <f t="shared" si="29"/>
        <v>1.8843071443249537</v>
      </c>
      <c r="AO44" s="245">
        <f t="shared" si="30"/>
        <v>-9.9999999999997868E-3</v>
      </c>
      <c r="AP44" s="188" t="str">
        <f t="shared" si="31"/>
        <v>阪南市</v>
      </c>
      <c r="AQ44" s="199">
        <f t="shared" si="32"/>
        <v>8503.4440721465744</v>
      </c>
      <c r="AR44" s="199">
        <f t="shared" si="33"/>
        <v>8269.4955958744267</v>
      </c>
      <c r="AS44" s="199">
        <f t="shared" si="34"/>
        <v>234</v>
      </c>
      <c r="AT44" s="15"/>
      <c r="AU44" s="105">
        <f t="shared" si="35"/>
        <v>46119.041087541758</v>
      </c>
      <c r="AV44" s="105">
        <f t="shared" si="36"/>
        <v>45768.544918422951</v>
      </c>
      <c r="AW44" s="105">
        <f t="shared" si="37"/>
        <v>350</v>
      </c>
      <c r="AX44" s="105">
        <f t="shared" si="38"/>
        <v>15757.451537879928</v>
      </c>
      <c r="AY44" s="105">
        <f t="shared" si="39"/>
        <v>16041.262670853561</v>
      </c>
      <c r="AZ44" s="105">
        <f t="shared" si="40"/>
        <v>-284</v>
      </c>
      <c r="BA44" s="105">
        <f t="shared" si="41"/>
        <v>79383.806123482515</v>
      </c>
      <c r="BB44" s="105">
        <f t="shared" si="42"/>
        <v>80156.432936676807</v>
      </c>
      <c r="BC44" s="105">
        <f t="shared" si="43"/>
        <v>-772</v>
      </c>
      <c r="BD44" s="90">
        <f t="shared" si="44"/>
        <v>0.58096283536472171</v>
      </c>
      <c r="BE44" s="90">
        <f t="shared" si="45"/>
        <v>0.57099029038105886</v>
      </c>
      <c r="BF44" s="315">
        <f t="shared" si="46"/>
        <v>1.0000000000000009</v>
      </c>
      <c r="BG44" s="316">
        <f t="shared" si="47"/>
        <v>2.926808372323054</v>
      </c>
      <c r="BH44" s="316">
        <f t="shared" si="48"/>
        <v>2.8531759536350507</v>
      </c>
      <c r="BI44" s="316">
        <f t="shared" si="49"/>
        <v>8.0000000000000071E-2</v>
      </c>
      <c r="BJ44" s="316">
        <f t="shared" si="50"/>
        <v>1.8569878295102245</v>
      </c>
      <c r="BK44" s="316">
        <f t="shared" si="51"/>
        <v>1.8883859337173088</v>
      </c>
      <c r="BL44" s="316">
        <f t="shared" si="52"/>
        <v>-2.9999999999999805E-2</v>
      </c>
      <c r="BM44" s="105">
        <f t="shared" si="53"/>
        <v>8485.4899356211263</v>
      </c>
      <c r="BN44" s="105">
        <f t="shared" si="54"/>
        <v>8494.6950644120498</v>
      </c>
      <c r="BO44" s="105">
        <f t="shared" si="55"/>
        <v>-10</v>
      </c>
      <c r="BP44" s="105">
        <v>0</v>
      </c>
    </row>
    <row r="45" spans="2:68" s="14" customFormat="1" ht="13.5" customHeight="1">
      <c r="B45" s="6">
        <v>40</v>
      </c>
      <c r="C45" s="22" t="s">
        <v>40</v>
      </c>
      <c r="D45" s="382">
        <v>14344</v>
      </c>
      <c r="E45" s="318">
        <v>32526</v>
      </c>
      <c r="F45" s="384">
        <v>519152430</v>
      </c>
      <c r="G45" s="384">
        <v>7173</v>
      </c>
      <c r="H45" s="382">
        <v>59681</v>
      </c>
      <c r="I45" s="112">
        <f t="shared" si="2"/>
        <v>36193.002649191301</v>
      </c>
      <c r="J45" s="112">
        <f t="shared" si="3"/>
        <v>15961.152001475743</v>
      </c>
      <c r="K45" s="112">
        <f t="shared" si="4"/>
        <v>72375.913843580085</v>
      </c>
      <c r="L45" s="146">
        <f t="shared" si="56"/>
        <v>0.50006971556051316</v>
      </c>
      <c r="M45" s="246">
        <f t="shared" si="5"/>
        <v>2.267568321249303</v>
      </c>
      <c r="N45" s="245">
        <f t="shared" si="6"/>
        <v>1.8348705650863923</v>
      </c>
      <c r="O45" s="199">
        <f t="shared" si="7"/>
        <v>8698.7890618454785</v>
      </c>
      <c r="R45" s="188" t="str">
        <f t="shared" si="8"/>
        <v>東淀川区</v>
      </c>
      <c r="S45" s="105">
        <f t="shared" si="9"/>
        <v>43880.929556139934</v>
      </c>
      <c r="T45" s="105">
        <f t="shared" si="10"/>
        <v>43357.88630040281</v>
      </c>
      <c r="U45" s="105">
        <f t="shared" si="11"/>
        <v>523</v>
      </c>
      <c r="V45" s="188" t="str">
        <f t="shared" si="12"/>
        <v>東大阪市</v>
      </c>
      <c r="W45" s="105">
        <f t="shared" si="13"/>
        <v>15922.677801394424</v>
      </c>
      <c r="X45" s="105">
        <f t="shared" si="14"/>
        <v>16113.830451844182</v>
      </c>
      <c r="Y45" s="105">
        <f t="shared" si="15"/>
        <v>-191</v>
      </c>
      <c r="Z45" s="188" t="str">
        <f t="shared" si="16"/>
        <v>堺市南区</v>
      </c>
      <c r="AA45" s="199">
        <f t="shared" si="17"/>
        <v>79240.030804774738</v>
      </c>
      <c r="AB45" s="105">
        <f t="shared" si="18"/>
        <v>80360.600081962417</v>
      </c>
      <c r="AC45" s="105">
        <f t="shared" si="19"/>
        <v>-1121</v>
      </c>
      <c r="AD45" s="188" t="str">
        <f t="shared" si="20"/>
        <v>淀川区</v>
      </c>
      <c r="AE45" s="90">
        <f t="shared" si="21"/>
        <v>0.54255319148936165</v>
      </c>
      <c r="AF45" s="90">
        <f t="shared" si="57"/>
        <v>0.53925359334285949</v>
      </c>
      <c r="AG45" s="315">
        <f t="shared" si="22"/>
        <v>0.40000000000000036</v>
      </c>
      <c r="AH45" s="188" t="str">
        <f t="shared" si="23"/>
        <v>生野区</v>
      </c>
      <c r="AI45" s="245">
        <f t="shared" si="24"/>
        <v>2.7396831161756028</v>
      </c>
      <c r="AJ45" s="316">
        <f t="shared" si="25"/>
        <v>2.6963216023961065</v>
      </c>
      <c r="AK45" s="316">
        <f t="shared" si="26"/>
        <v>4.0000000000000036E-2</v>
      </c>
      <c r="AL45" s="188" t="str">
        <f t="shared" si="27"/>
        <v>西区</v>
      </c>
      <c r="AM45" s="245">
        <f t="shared" si="28"/>
        <v>1.869981839959816</v>
      </c>
      <c r="AN45" s="245">
        <f t="shared" si="29"/>
        <v>1.9183035525704388</v>
      </c>
      <c r="AO45" s="245">
        <f t="shared" si="30"/>
        <v>-4.9999999999999822E-2</v>
      </c>
      <c r="AP45" s="188" t="str">
        <f t="shared" si="31"/>
        <v>池田市</v>
      </c>
      <c r="AQ45" s="199">
        <f t="shared" si="32"/>
        <v>8494.035558398944</v>
      </c>
      <c r="AR45" s="199">
        <f t="shared" si="33"/>
        <v>8302.9004862236634</v>
      </c>
      <c r="AS45" s="199">
        <f t="shared" si="34"/>
        <v>191</v>
      </c>
      <c r="AT45" s="15"/>
      <c r="AU45" s="105">
        <f t="shared" si="35"/>
        <v>46119.041087541758</v>
      </c>
      <c r="AV45" s="105">
        <f t="shared" si="36"/>
        <v>45768.544918422951</v>
      </c>
      <c r="AW45" s="105">
        <f t="shared" si="37"/>
        <v>350</v>
      </c>
      <c r="AX45" s="105">
        <f t="shared" si="38"/>
        <v>15757.451537879928</v>
      </c>
      <c r="AY45" s="105">
        <f t="shared" si="39"/>
        <v>16041.262670853561</v>
      </c>
      <c r="AZ45" s="105">
        <f t="shared" si="40"/>
        <v>-284</v>
      </c>
      <c r="BA45" s="105">
        <f t="shared" si="41"/>
        <v>79383.806123482515</v>
      </c>
      <c r="BB45" s="105">
        <f t="shared" si="42"/>
        <v>80156.432936676807</v>
      </c>
      <c r="BC45" s="105">
        <f t="shared" si="43"/>
        <v>-772</v>
      </c>
      <c r="BD45" s="90">
        <f t="shared" si="44"/>
        <v>0.58096283536472171</v>
      </c>
      <c r="BE45" s="90">
        <f t="shared" si="45"/>
        <v>0.57099029038105886</v>
      </c>
      <c r="BF45" s="315">
        <f t="shared" si="46"/>
        <v>1.0000000000000009</v>
      </c>
      <c r="BG45" s="316">
        <f t="shared" si="47"/>
        <v>2.926808372323054</v>
      </c>
      <c r="BH45" s="316">
        <f t="shared" si="48"/>
        <v>2.8531759536350507</v>
      </c>
      <c r="BI45" s="316">
        <f t="shared" si="49"/>
        <v>8.0000000000000071E-2</v>
      </c>
      <c r="BJ45" s="316">
        <f t="shared" si="50"/>
        <v>1.8569878295102245</v>
      </c>
      <c r="BK45" s="316">
        <f t="shared" si="51"/>
        <v>1.8883859337173088</v>
      </c>
      <c r="BL45" s="316">
        <f t="shared" si="52"/>
        <v>-2.9999999999999805E-2</v>
      </c>
      <c r="BM45" s="105">
        <f t="shared" si="53"/>
        <v>8485.4899356211263</v>
      </c>
      <c r="BN45" s="105">
        <f t="shared" si="54"/>
        <v>8494.6950644120498</v>
      </c>
      <c r="BO45" s="105">
        <f t="shared" si="55"/>
        <v>-10</v>
      </c>
      <c r="BP45" s="105">
        <v>0</v>
      </c>
    </row>
    <row r="46" spans="2:68" s="14" customFormat="1" ht="13.5" customHeight="1">
      <c r="B46" s="6">
        <v>41</v>
      </c>
      <c r="C46" s="22" t="s">
        <v>11</v>
      </c>
      <c r="D46" s="382">
        <v>26342</v>
      </c>
      <c r="E46" s="317">
        <v>71980</v>
      </c>
      <c r="F46" s="382">
        <v>1147959260</v>
      </c>
      <c r="G46" s="382">
        <v>14064</v>
      </c>
      <c r="H46" s="382">
        <v>137892</v>
      </c>
      <c r="I46" s="112">
        <f t="shared" si="2"/>
        <v>43579.047149039558</v>
      </c>
      <c r="J46" s="112">
        <f t="shared" si="3"/>
        <v>15948.308696860238</v>
      </c>
      <c r="K46" s="112">
        <f t="shared" si="4"/>
        <v>81623.951934015931</v>
      </c>
      <c r="L46" s="146">
        <f t="shared" si="56"/>
        <v>0.53390023536557585</v>
      </c>
      <c r="M46" s="246">
        <f t="shared" si="5"/>
        <v>2.7325184116619847</v>
      </c>
      <c r="N46" s="245">
        <f t="shared" si="6"/>
        <v>1.9156988052236732</v>
      </c>
      <c r="O46" s="199">
        <f t="shared" si="7"/>
        <v>8325.0606271574852</v>
      </c>
      <c r="R46" s="188" t="str">
        <f t="shared" si="8"/>
        <v>泉大津市</v>
      </c>
      <c r="S46" s="105">
        <f t="shared" si="9"/>
        <v>43874.956928995569</v>
      </c>
      <c r="T46" s="105">
        <f t="shared" si="10"/>
        <v>45415.572599841311</v>
      </c>
      <c r="U46" s="105">
        <f t="shared" si="11"/>
        <v>-1541</v>
      </c>
      <c r="V46" s="188" t="str">
        <f t="shared" si="12"/>
        <v>北区</v>
      </c>
      <c r="W46" s="105">
        <f t="shared" si="13"/>
        <v>15918.857648927074</v>
      </c>
      <c r="X46" s="105">
        <f t="shared" si="14"/>
        <v>16166.382058187277</v>
      </c>
      <c r="Y46" s="105">
        <f t="shared" si="15"/>
        <v>-247</v>
      </c>
      <c r="Z46" s="188" t="str">
        <f t="shared" si="16"/>
        <v>大正区</v>
      </c>
      <c r="AA46" s="199">
        <f t="shared" si="17"/>
        <v>78891.233807266981</v>
      </c>
      <c r="AB46" s="105">
        <f t="shared" si="18"/>
        <v>79299.28812986135</v>
      </c>
      <c r="AC46" s="105">
        <f t="shared" si="19"/>
        <v>-408</v>
      </c>
      <c r="AD46" s="188" t="str">
        <f t="shared" si="20"/>
        <v>摂津市</v>
      </c>
      <c r="AE46" s="90">
        <f t="shared" si="21"/>
        <v>0.54206265399507214</v>
      </c>
      <c r="AF46" s="90">
        <f t="shared" si="57"/>
        <v>0.52829347987524133</v>
      </c>
      <c r="AG46" s="315">
        <f t="shared" si="22"/>
        <v>1.4000000000000012</v>
      </c>
      <c r="AH46" s="188" t="str">
        <f t="shared" si="23"/>
        <v>和泉市</v>
      </c>
      <c r="AI46" s="245">
        <f t="shared" si="24"/>
        <v>2.7328788673308861</v>
      </c>
      <c r="AJ46" s="316">
        <f t="shared" si="25"/>
        <v>2.6515562827711876</v>
      </c>
      <c r="AK46" s="316">
        <f t="shared" si="26"/>
        <v>8.0000000000000071E-2</v>
      </c>
      <c r="AL46" s="188" t="str">
        <f t="shared" si="27"/>
        <v>羽曳野市</v>
      </c>
      <c r="AM46" s="245">
        <f t="shared" si="28"/>
        <v>1.8678526893341092</v>
      </c>
      <c r="AN46" s="245">
        <f t="shared" si="29"/>
        <v>1.8985522845917873</v>
      </c>
      <c r="AO46" s="245">
        <f t="shared" si="30"/>
        <v>-2.9999999999999805E-2</v>
      </c>
      <c r="AP46" s="188" t="str">
        <f t="shared" si="31"/>
        <v>東住吉区</v>
      </c>
      <c r="AQ46" s="199">
        <f t="shared" si="32"/>
        <v>8477.5105578858456</v>
      </c>
      <c r="AR46" s="199">
        <f t="shared" si="33"/>
        <v>8383.2195605187317</v>
      </c>
      <c r="AS46" s="199">
        <f t="shared" si="34"/>
        <v>95</v>
      </c>
      <c r="AT46" s="15"/>
      <c r="AU46" s="105">
        <f t="shared" si="35"/>
        <v>46119.041087541758</v>
      </c>
      <c r="AV46" s="105">
        <f t="shared" si="36"/>
        <v>45768.544918422951</v>
      </c>
      <c r="AW46" s="105">
        <f t="shared" si="37"/>
        <v>350</v>
      </c>
      <c r="AX46" s="105">
        <f t="shared" si="38"/>
        <v>15757.451537879928</v>
      </c>
      <c r="AY46" s="105">
        <f t="shared" si="39"/>
        <v>16041.262670853561</v>
      </c>
      <c r="AZ46" s="105">
        <f t="shared" si="40"/>
        <v>-284</v>
      </c>
      <c r="BA46" s="105">
        <f t="shared" si="41"/>
        <v>79383.806123482515</v>
      </c>
      <c r="BB46" s="105">
        <f t="shared" si="42"/>
        <v>80156.432936676807</v>
      </c>
      <c r="BC46" s="105">
        <f t="shared" si="43"/>
        <v>-772</v>
      </c>
      <c r="BD46" s="90">
        <f t="shared" si="44"/>
        <v>0.58096283536472171</v>
      </c>
      <c r="BE46" s="90">
        <f t="shared" si="45"/>
        <v>0.57099029038105886</v>
      </c>
      <c r="BF46" s="315">
        <f t="shared" si="46"/>
        <v>1.0000000000000009</v>
      </c>
      <c r="BG46" s="316">
        <f t="shared" si="47"/>
        <v>2.926808372323054</v>
      </c>
      <c r="BH46" s="316">
        <f t="shared" si="48"/>
        <v>2.8531759536350507</v>
      </c>
      <c r="BI46" s="316">
        <f t="shared" si="49"/>
        <v>8.0000000000000071E-2</v>
      </c>
      <c r="BJ46" s="316">
        <f t="shared" si="50"/>
        <v>1.8569878295102245</v>
      </c>
      <c r="BK46" s="316">
        <f t="shared" si="51"/>
        <v>1.8883859337173088</v>
      </c>
      <c r="BL46" s="316">
        <f t="shared" si="52"/>
        <v>-2.9999999999999805E-2</v>
      </c>
      <c r="BM46" s="105">
        <f t="shared" si="53"/>
        <v>8485.4899356211263</v>
      </c>
      <c r="BN46" s="105">
        <f t="shared" si="54"/>
        <v>8494.6950644120498</v>
      </c>
      <c r="BO46" s="105">
        <f t="shared" si="55"/>
        <v>-10</v>
      </c>
      <c r="BP46" s="105">
        <v>0</v>
      </c>
    </row>
    <row r="47" spans="2:68" s="14" customFormat="1" ht="13.5" customHeight="1">
      <c r="B47" s="6">
        <v>42</v>
      </c>
      <c r="C47" s="22" t="s">
        <v>12</v>
      </c>
      <c r="D47" s="382">
        <v>70556</v>
      </c>
      <c r="E47" s="317">
        <v>194583</v>
      </c>
      <c r="F47" s="382">
        <v>2837467100</v>
      </c>
      <c r="G47" s="382">
        <v>40894</v>
      </c>
      <c r="H47" s="382">
        <v>333252</v>
      </c>
      <c r="I47" s="112">
        <f t="shared" si="2"/>
        <v>40215.815805884689</v>
      </c>
      <c r="J47" s="112">
        <f t="shared" si="3"/>
        <v>14582.297014641566</v>
      </c>
      <c r="K47" s="112">
        <f t="shared" si="4"/>
        <v>69385.902577395216</v>
      </c>
      <c r="L47" s="146">
        <f t="shared" si="56"/>
        <v>0.5795963489993764</v>
      </c>
      <c r="M47" s="246">
        <f t="shared" si="5"/>
        <v>2.7578519190430297</v>
      </c>
      <c r="N47" s="245">
        <f t="shared" si="6"/>
        <v>1.7126470452197777</v>
      </c>
      <c r="O47" s="199">
        <f t="shared" si="7"/>
        <v>8514.4788328352115</v>
      </c>
      <c r="R47" s="188" t="str">
        <f t="shared" si="8"/>
        <v>城東区</v>
      </c>
      <c r="S47" s="105">
        <f t="shared" si="9"/>
        <v>43743.158520332814</v>
      </c>
      <c r="T47" s="105">
        <f t="shared" si="10"/>
        <v>43685.915068389913</v>
      </c>
      <c r="U47" s="105">
        <f t="shared" si="11"/>
        <v>57</v>
      </c>
      <c r="V47" s="188" t="str">
        <f t="shared" si="12"/>
        <v>都島区</v>
      </c>
      <c r="W47" s="105">
        <f t="shared" si="13"/>
        <v>15832.809865548399</v>
      </c>
      <c r="X47" s="105">
        <f t="shared" si="14"/>
        <v>16186.917811397809</v>
      </c>
      <c r="Y47" s="105">
        <f t="shared" si="15"/>
        <v>-354</v>
      </c>
      <c r="Z47" s="188" t="str">
        <f t="shared" si="16"/>
        <v>能勢町</v>
      </c>
      <c r="AA47" s="199">
        <f t="shared" si="17"/>
        <v>78818.107680126675</v>
      </c>
      <c r="AB47" s="105">
        <f t="shared" si="18"/>
        <v>80472.335069444438</v>
      </c>
      <c r="AC47" s="105">
        <f t="shared" si="19"/>
        <v>-1654</v>
      </c>
      <c r="AD47" s="188" t="str">
        <f t="shared" si="20"/>
        <v>西淀川区</v>
      </c>
      <c r="AE47" s="90">
        <f t="shared" si="21"/>
        <v>0.54197438850870661</v>
      </c>
      <c r="AF47" s="90">
        <f t="shared" si="57"/>
        <v>0.53656806412711922</v>
      </c>
      <c r="AG47" s="315">
        <f t="shared" si="22"/>
        <v>0.50000000000000044</v>
      </c>
      <c r="AH47" s="188" t="str">
        <f t="shared" si="23"/>
        <v>守口市</v>
      </c>
      <c r="AI47" s="245">
        <f t="shared" si="24"/>
        <v>2.7325184116619847</v>
      </c>
      <c r="AJ47" s="316">
        <f t="shared" si="25"/>
        <v>2.6784064437161921</v>
      </c>
      <c r="AK47" s="316">
        <f t="shared" si="26"/>
        <v>4.9999999999999822E-2</v>
      </c>
      <c r="AL47" s="188" t="str">
        <f t="shared" si="27"/>
        <v>港区</v>
      </c>
      <c r="AM47" s="245">
        <f t="shared" si="28"/>
        <v>1.8612942324178909</v>
      </c>
      <c r="AN47" s="245">
        <f t="shared" si="29"/>
        <v>1.9140517992777986</v>
      </c>
      <c r="AO47" s="245">
        <f t="shared" si="30"/>
        <v>-4.9999999999999822E-2</v>
      </c>
      <c r="AP47" s="188" t="str">
        <f t="shared" si="31"/>
        <v>中央区</v>
      </c>
      <c r="AQ47" s="199">
        <f t="shared" si="32"/>
        <v>8462.2246371605124</v>
      </c>
      <c r="AR47" s="199">
        <f t="shared" si="33"/>
        <v>8046.2335479728836</v>
      </c>
      <c r="AS47" s="199">
        <f t="shared" si="34"/>
        <v>416</v>
      </c>
      <c r="AT47" s="15"/>
      <c r="AU47" s="105">
        <f t="shared" si="35"/>
        <v>46119.041087541758</v>
      </c>
      <c r="AV47" s="105">
        <f t="shared" si="36"/>
        <v>45768.544918422951</v>
      </c>
      <c r="AW47" s="105">
        <f t="shared" si="37"/>
        <v>350</v>
      </c>
      <c r="AX47" s="105">
        <f t="shared" si="38"/>
        <v>15757.451537879928</v>
      </c>
      <c r="AY47" s="105">
        <f t="shared" si="39"/>
        <v>16041.262670853561</v>
      </c>
      <c r="AZ47" s="105">
        <f t="shared" si="40"/>
        <v>-284</v>
      </c>
      <c r="BA47" s="105">
        <f t="shared" si="41"/>
        <v>79383.806123482515</v>
      </c>
      <c r="BB47" s="105">
        <f t="shared" si="42"/>
        <v>80156.432936676807</v>
      </c>
      <c r="BC47" s="105">
        <f t="shared" si="43"/>
        <v>-772</v>
      </c>
      <c r="BD47" s="90">
        <f t="shared" si="44"/>
        <v>0.58096283536472171</v>
      </c>
      <c r="BE47" s="90">
        <f t="shared" si="45"/>
        <v>0.57099029038105886</v>
      </c>
      <c r="BF47" s="315">
        <f t="shared" si="46"/>
        <v>1.0000000000000009</v>
      </c>
      <c r="BG47" s="316">
        <f t="shared" si="47"/>
        <v>2.926808372323054</v>
      </c>
      <c r="BH47" s="316">
        <f t="shared" si="48"/>
        <v>2.8531759536350507</v>
      </c>
      <c r="BI47" s="316">
        <f t="shared" si="49"/>
        <v>8.0000000000000071E-2</v>
      </c>
      <c r="BJ47" s="316">
        <f t="shared" si="50"/>
        <v>1.8569878295102245</v>
      </c>
      <c r="BK47" s="316">
        <f t="shared" si="51"/>
        <v>1.8883859337173088</v>
      </c>
      <c r="BL47" s="316">
        <f t="shared" si="52"/>
        <v>-2.9999999999999805E-2</v>
      </c>
      <c r="BM47" s="105">
        <f t="shared" si="53"/>
        <v>8485.4899356211263</v>
      </c>
      <c r="BN47" s="105">
        <f t="shared" si="54"/>
        <v>8494.6950644120498</v>
      </c>
      <c r="BO47" s="105">
        <f t="shared" si="55"/>
        <v>-10</v>
      </c>
      <c r="BP47" s="105">
        <v>0</v>
      </c>
    </row>
    <row r="48" spans="2:68" s="14" customFormat="1" ht="13.5" customHeight="1">
      <c r="B48" s="6">
        <v>43</v>
      </c>
      <c r="C48" s="22" t="s">
        <v>8</v>
      </c>
      <c r="D48" s="382">
        <v>43423</v>
      </c>
      <c r="E48" s="317">
        <v>132153</v>
      </c>
      <c r="F48" s="382">
        <v>2025313230</v>
      </c>
      <c r="G48" s="382">
        <v>26185</v>
      </c>
      <c r="H48" s="382">
        <v>231132</v>
      </c>
      <c r="I48" s="112">
        <f t="shared" si="2"/>
        <v>46641.485618220759</v>
      </c>
      <c r="J48" s="112">
        <f t="shared" si="3"/>
        <v>15325.518376427322</v>
      </c>
      <c r="K48" s="112">
        <f t="shared" si="4"/>
        <v>77346.313920183311</v>
      </c>
      <c r="L48" s="146">
        <f t="shared" si="56"/>
        <v>0.60302144025055848</v>
      </c>
      <c r="M48" s="246">
        <f t="shared" si="5"/>
        <v>3.0433871450613732</v>
      </c>
      <c r="N48" s="245">
        <f t="shared" si="6"/>
        <v>1.7489727815486595</v>
      </c>
      <c r="O48" s="199">
        <f t="shared" si="7"/>
        <v>8762.5825502310363</v>
      </c>
      <c r="R48" s="188" t="str">
        <f t="shared" si="8"/>
        <v>交野市</v>
      </c>
      <c r="S48" s="105">
        <f t="shared" si="9"/>
        <v>43736.016937387198</v>
      </c>
      <c r="T48" s="105">
        <f t="shared" si="10"/>
        <v>43280.439906309468</v>
      </c>
      <c r="U48" s="105">
        <f t="shared" si="11"/>
        <v>456</v>
      </c>
      <c r="V48" s="188" t="str">
        <f t="shared" si="12"/>
        <v>堺市南区</v>
      </c>
      <c r="W48" s="105">
        <f t="shared" si="13"/>
        <v>15804.016763944353</v>
      </c>
      <c r="X48" s="105">
        <f t="shared" si="14"/>
        <v>16061.212571522179</v>
      </c>
      <c r="Y48" s="105">
        <f t="shared" si="15"/>
        <v>-257</v>
      </c>
      <c r="Z48" s="188" t="str">
        <f t="shared" si="16"/>
        <v>和泉市</v>
      </c>
      <c r="AA48" s="199">
        <f t="shared" si="17"/>
        <v>78692.293362941025</v>
      </c>
      <c r="AB48" s="105">
        <f t="shared" si="18"/>
        <v>79789.812244350571</v>
      </c>
      <c r="AC48" s="105">
        <f t="shared" si="19"/>
        <v>-1098</v>
      </c>
      <c r="AD48" s="188" t="str">
        <f t="shared" si="20"/>
        <v>四條畷市</v>
      </c>
      <c r="AE48" s="90">
        <f t="shared" si="21"/>
        <v>0.53820938332308954</v>
      </c>
      <c r="AF48" s="90">
        <f t="shared" si="57"/>
        <v>0.52804996231291057</v>
      </c>
      <c r="AG48" s="315">
        <f t="shared" si="22"/>
        <v>1.0000000000000009</v>
      </c>
      <c r="AH48" s="188" t="str">
        <f t="shared" si="23"/>
        <v>城東区</v>
      </c>
      <c r="AI48" s="245">
        <f t="shared" si="24"/>
        <v>2.723480891834456</v>
      </c>
      <c r="AJ48" s="316">
        <f t="shared" si="25"/>
        <v>2.6686762877274952</v>
      </c>
      <c r="AK48" s="316">
        <f t="shared" si="26"/>
        <v>5.0000000000000266E-2</v>
      </c>
      <c r="AL48" s="188" t="str">
        <f t="shared" si="27"/>
        <v>都島区</v>
      </c>
      <c r="AM48" s="245">
        <f t="shared" si="28"/>
        <v>1.8592797544420907</v>
      </c>
      <c r="AN48" s="245">
        <f t="shared" si="29"/>
        <v>1.8821236309634304</v>
      </c>
      <c r="AO48" s="245">
        <f t="shared" si="30"/>
        <v>-1.9999999999999796E-2</v>
      </c>
      <c r="AP48" s="188" t="str">
        <f t="shared" si="31"/>
        <v>松原市</v>
      </c>
      <c r="AQ48" s="199">
        <f t="shared" si="32"/>
        <v>8446.6021896865586</v>
      </c>
      <c r="AR48" s="199">
        <f t="shared" si="33"/>
        <v>8414.6406968084138</v>
      </c>
      <c r="AS48" s="199">
        <f t="shared" si="34"/>
        <v>32</v>
      </c>
      <c r="AT48" s="15"/>
      <c r="AU48" s="105">
        <f t="shared" si="35"/>
        <v>46119.041087541758</v>
      </c>
      <c r="AV48" s="105">
        <f t="shared" si="36"/>
        <v>45768.544918422951</v>
      </c>
      <c r="AW48" s="105">
        <f t="shared" si="37"/>
        <v>350</v>
      </c>
      <c r="AX48" s="105">
        <f t="shared" si="38"/>
        <v>15757.451537879928</v>
      </c>
      <c r="AY48" s="105">
        <f t="shared" si="39"/>
        <v>16041.262670853561</v>
      </c>
      <c r="AZ48" s="105">
        <f t="shared" si="40"/>
        <v>-284</v>
      </c>
      <c r="BA48" s="105">
        <f t="shared" si="41"/>
        <v>79383.806123482515</v>
      </c>
      <c r="BB48" s="105">
        <f t="shared" si="42"/>
        <v>80156.432936676807</v>
      </c>
      <c r="BC48" s="105">
        <f t="shared" si="43"/>
        <v>-772</v>
      </c>
      <c r="BD48" s="90">
        <f t="shared" si="44"/>
        <v>0.58096283536472171</v>
      </c>
      <c r="BE48" s="90">
        <f t="shared" si="45"/>
        <v>0.57099029038105886</v>
      </c>
      <c r="BF48" s="315">
        <f t="shared" si="46"/>
        <v>1.0000000000000009</v>
      </c>
      <c r="BG48" s="316">
        <f t="shared" si="47"/>
        <v>2.926808372323054</v>
      </c>
      <c r="BH48" s="316">
        <f t="shared" si="48"/>
        <v>2.8531759536350507</v>
      </c>
      <c r="BI48" s="316">
        <f t="shared" si="49"/>
        <v>8.0000000000000071E-2</v>
      </c>
      <c r="BJ48" s="316">
        <f t="shared" si="50"/>
        <v>1.8569878295102245</v>
      </c>
      <c r="BK48" s="316">
        <f t="shared" si="51"/>
        <v>1.8883859337173088</v>
      </c>
      <c r="BL48" s="316">
        <f t="shared" si="52"/>
        <v>-2.9999999999999805E-2</v>
      </c>
      <c r="BM48" s="105">
        <f t="shared" si="53"/>
        <v>8485.4899356211263</v>
      </c>
      <c r="BN48" s="105">
        <f t="shared" si="54"/>
        <v>8494.6950644120498</v>
      </c>
      <c r="BO48" s="105">
        <f t="shared" si="55"/>
        <v>-10</v>
      </c>
      <c r="BP48" s="105">
        <v>0</v>
      </c>
    </row>
    <row r="49" spans="2:68" s="14" customFormat="1" ht="13.5" customHeight="1">
      <c r="B49" s="6">
        <v>44</v>
      </c>
      <c r="C49" s="22" t="s">
        <v>18</v>
      </c>
      <c r="D49" s="382">
        <v>46653</v>
      </c>
      <c r="E49" s="317">
        <v>140696</v>
      </c>
      <c r="F49" s="382">
        <v>2250261230</v>
      </c>
      <c r="G49" s="382">
        <v>26795</v>
      </c>
      <c r="H49" s="382">
        <v>259791</v>
      </c>
      <c r="I49" s="112">
        <f t="shared" si="2"/>
        <v>48234.009174115279</v>
      </c>
      <c r="J49" s="112">
        <f t="shared" si="3"/>
        <v>15993.782552453516</v>
      </c>
      <c r="K49" s="112">
        <f t="shared" si="4"/>
        <v>83980.639298376569</v>
      </c>
      <c r="L49" s="146">
        <f t="shared" si="56"/>
        <v>0.57434677298351655</v>
      </c>
      <c r="M49" s="246">
        <f t="shared" si="5"/>
        <v>3.0157974835487535</v>
      </c>
      <c r="N49" s="245">
        <f t="shared" si="6"/>
        <v>1.8464704042758855</v>
      </c>
      <c r="O49" s="199">
        <f t="shared" si="7"/>
        <v>8661.8136502034322</v>
      </c>
      <c r="R49" s="188" t="str">
        <f t="shared" si="8"/>
        <v>堺市北区</v>
      </c>
      <c r="S49" s="105">
        <f t="shared" si="9"/>
        <v>43719.797299926082</v>
      </c>
      <c r="T49" s="105">
        <f t="shared" si="10"/>
        <v>43094.369950216271</v>
      </c>
      <c r="U49" s="105">
        <f t="shared" si="11"/>
        <v>626</v>
      </c>
      <c r="V49" s="188" t="str">
        <f t="shared" si="12"/>
        <v>堺市堺区</v>
      </c>
      <c r="W49" s="105">
        <f t="shared" si="13"/>
        <v>15793.62981359679</v>
      </c>
      <c r="X49" s="105">
        <f t="shared" si="14"/>
        <v>15988.744094429881</v>
      </c>
      <c r="Y49" s="105">
        <f t="shared" si="15"/>
        <v>-195</v>
      </c>
      <c r="Z49" s="188" t="str">
        <f t="shared" si="16"/>
        <v>高石市</v>
      </c>
      <c r="AA49" s="199">
        <f t="shared" si="17"/>
        <v>78399.841521394614</v>
      </c>
      <c r="AB49" s="105">
        <f t="shared" si="18"/>
        <v>78312.026803745175</v>
      </c>
      <c r="AC49" s="105">
        <f t="shared" si="19"/>
        <v>88</v>
      </c>
      <c r="AD49" s="188" t="str">
        <f t="shared" si="20"/>
        <v>堺市中区</v>
      </c>
      <c r="AE49" s="90">
        <f t="shared" si="21"/>
        <v>0.53803313023610055</v>
      </c>
      <c r="AF49" s="90">
        <f t="shared" si="57"/>
        <v>0.528775159300091</v>
      </c>
      <c r="AG49" s="315">
        <f t="shared" si="22"/>
        <v>0.9000000000000008</v>
      </c>
      <c r="AH49" s="188" t="str">
        <f t="shared" si="23"/>
        <v>堺市美原区</v>
      </c>
      <c r="AI49" s="245">
        <f t="shared" si="24"/>
        <v>2.7127729980145601</v>
      </c>
      <c r="AJ49" s="316">
        <f t="shared" si="25"/>
        <v>2.5782456140350876</v>
      </c>
      <c r="AK49" s="316">
        <f t="shared" si="26"/>
        <v>0.12999999999999989</v>
      </c>
      <c r="AL49" s="188" t="str">
        <f t="shared" si="27"/>
        <v>島本町</v>
      </c>
      <c r="AM49" s="245">
        <f t="shared" si="28"/>
        <v>1.855494468200638</v>
      </c>
      <c r="AN49" s="245">
        <f t="shared" si="29"/>
        <v>1.8962427528047587</v>
      </c>
      <c r="AO49" s="245">
        <f t="shared" si="30"/>
        <v>-3.9999999999999813E-2</v>
      </c>
      <c r="AP49" s="188" t="str">
        <f t="shared" si="31"/>
        <v>東大阪市</v>
      </c>
      <c r="AQ49" s="199">
        <f t="shared" si="32"/>
        <v>8426.5508999876929</v>
      </c>
      <c r="AR49" s="199">
        <f t="shared" si="33"/>
        <v>8426.364637364637</v>
      </c>
      <c r="AS49" s="199">
        <f t="shared" si="34"/>
        <v>1</v>
      </c>
      <c r="AT49" s="15"/>
      <c r="AU49" s="105">
        <f t="shared" si="35"/>
        <v>46119.041087541758</v>
      </c>
      <c r="AV49" s="105">
        <f t="shared" si="36"/>
        <v>45768.544918422951</v>
      </c>
      <c r="AW49" s="105">
        <f t="shared" si="37"/>
        <v>350</v>
      </c>
      <c r="AX49" s="105">
        <f t="shared" si="38"/>
        <v>15757.451537879928</v>
      </c>
      <c r="AY49" s="105">
        <f t="shared" si="39"/>
        <v>16041.262670853561</v>
      </c>
      <c r="AZ49" s="105">
        <f t="shared" si="40"/>
        <v>-284</v>
      </c>
      <c r="BA49" s="105">
        <f t="shared" si="41"/>
        <v>79383.806123482515</v>
      </c>
      <c r="BB49" s="105">
        <f t="shared" si="42"/>
        <v>80156.432936676807</v>
      </c>
      <c r="BC49" s="105">
        <f t="shared" si="43"/>
        <v>-772</v>
      </c>
      <c r="BD49" s="90">
        <f t="shared" si="44"/>
        <v>0.58096283536472171</v>
      </c>
      <c r="BE49" s="90">
        <f t="shared" si="45"/>
        <v>0.57099029038105886</v>
      </c>
      <c r="BF49" s="315">
        <f t="shared" si="46"/>
        <v>1.0000000000000009</v>
      </c>
      <c r="BG49" s="316">
        <f t="shared" si="47"/>
        <v>2.926808372323054</v>
      </c>
      <c r="BH49" s="316">
        <f t="shared" si="48"/>
        <v>2.8531759536350507</v>
      </c>
      <c r="BI49" s="316">
        <f t="shared" si="49"/>
        <v>8.0000000000000071E-2</v>
      </c>
      <c r="BJ49" s="316">
        <f t="shared" si="50"/>
        <v>1.8569878295102245</v>
      </c>
      <c r="BK49" s="316">
        <f t="shared" si="51"/>
        <v>1.8883859337173088</v>
      </c>
      <c r="BL49" s="316">
        <f t="shared" si="52"/>
        <v>-2.9999999999999805E-2</v>
      </c>
      <c r="BM49" s="105">
        <f t="shared" si="53"/>
        <v>8485.4899356211263</v>
      </c>
      <c r="BN49" s="105">
        <f t="shared" si="54"/>
        <v>8494.6950644120498</v>
      </c>
      <c r="BO49" s="105">
        <f t="shared" si="55"/>
        <v>-10</v>
      </c>
      <c r="BP49" s="105">
        <v>0</v>
      </c>
    </row>
    <row r="50" spans="2:68" s="14" customFormat="1" ht="13.5" customHeight="1">
      <c r="B50" s="6">
        <v>45</v>
      </c>
      <c r="C50" s="22" t="s">
        <v>41</v>
      </c>
      <c r="D50" s="382">
        <v>16304</v>
      </c>
      <c r="E50" s="317">
        <v>36414</v>
      </c>
      <c r="F50" s="382">
        <v>638342930</v>
      </c>
      <c r="G50" s="382">
        <v>8284</v>
      </c>
      <c r="H50" s="382">
        <v>70716</v>
      </c>
      <c r="I50" s="112">
        <f t="shared" si="2"/>
        <v>39152.534960745827</v>
      </c>
      <c r="J50" s="112">
        <f t="shared" si="3"/>
        <v>17530.151315428131</v>
      </c>
      <c r="K50" s="112">
        <f t="shared" si="4"/>
        <v>77057.330999517144</v>
      </c>
      <c r="L50" s="146">
        <f t="shared" si="56"/>
        <v>0.50809617271835128</v>
      </c>
      <c r="M50" s="246">
        <f t="shared" si="5"/>
        <v>2.2334396467124633</v>
      </c>
      <c r="N50" s="245">
        <f t="shared" si="6"/>
        <v>1.9420003295435821</v>
      </c>
      <c r="O50" s="199">
        <f t="shared" si="7"/>
        <v>9026.8529045760515</v>
      </c>
      <c r="R50" s="188" t="str">
        <f t="shared" si="8"/>
        <v>大東市</v>
      </c>
      <c r="S50" s="105">
        <f t="shared" si="9"/>
        <v>43639.356073290917</v>
      </c>
      <c r="T50" s="105">
        <f t="shared" si="10"/>
        <v>43738.177114727747</v>
      </c>
      <c r="U50" s="105">
        <f t="shared" si="11"/>
        <v>-99</v>
      </c>
      <c r="V50" s="188" t="str">
        <f t="shared" si="12"/>
        <v>堺市北区</v>
      </c>
      <c r="W50" s="105">
        <f t="shared" si="13"/>
        <v>15785.162735815926</v>
      </c>
      <c r="X50" s="105">
        <f t="shared" si="14"/>
        <v>15932.271705514067</v>
      </c>
      <c r="Y50" s="105">
        <f t="shared" si="15"/>
        <v>-147</v>
      </c>
      <c r="Z50" s="188" t="str">
        <f t="shared" si="16"/>
        <v>西淀川区</v>
      </c>
      <c r="AA50" s="199">
        <f t="shared" si="17"/>
        <v>78369.634954369292</v>
      </c>
      <c r="AB50" s="105">
        <f t="shared" si="18"/>
        <v>81001.647276573247</v>
      </c>
      <c r="AC50" s="105">
        <f t="shared" si="19"/>
        <v>-2632</v>
      </c>
      <c r="AD50" s="188" t="str">
        <f t="shared" si="20"/>
        <v>中央区</v>
      </c>
      <c r="AE50" s="90">
        <f t="shared" si="21"/>
        <v>0.53761931499157778</v>
      </c>
      <c r="AF50" s="90">
        <f t="shared" si="57"/>
        <v>0.53534448426921544</v>
      </c>
      <c r="AG50" s="315">
        <f t="shared" si="22"/>
        <v>0.30000000000000027</v>
      </c>
      <c r="AH50" s="188" t="str">
        <f t="shared" si="23"/>
        <v>旭区</v>
      </c>
      <c r="AI50" s="245">
        <f t="shared" si="24"/>
        <v>2.7081911262798637</v>
      </c>
      <c r="AJ50" s="316">
        <f t="shared" si="25"/>
        <v>2.6387334767906547</v>
      </c>
      <c r="AK50" s="316">
        <f t="shared" si="26"/>
        <v>6.999999999999984E-2</v>
      </c>
      <c r="AL50" s="188" t="str">
        <f t="shared" si="27"/>
        <v>北区</v>
      </c>
      <c r="AM50" s="245">
        <f t="shared" si="28"/>
        <v>1.8495867095565781</v>
      </c>
      <c r="AN50" s="245">
        <f t="shared" si="29"/>
        <v>1.884707076950245</v>
      </c>
      <c r="AO50" s="245">
        <f t="shared" si="30"/>
        <v>-2.9999999999999805E-2</v>
      </c>
      <c r="AP50" s="188" t="str">
        <f t="shared" si="31"/>
        <v>堺市</v>
      </c>
      <c r="AQ50" s="199">
        <f t="shared" si="32"/>
        <v>8419.9764095363098</v>
      </c>
      <c r="AR50" s="199">
        <f t="shared" si="33"/>
        <v>8441.2492770687513</v>
      </c>
      <c r="AS50" s="199">
        <f t="shared" si="34"/>
        <v>-21</v>
      </c>
      <c r="AT50" s="15"/>
      <c r="AU50" s="105">
        <f t="shared" si="35"/>
        <v>46119.041087541758</v>
      </c>
      <c r="AV50" s="105">
        <f t="shared" si="36"/>
        <v>45768.544918422951</v>
      </c>
      <c r="AW50" s="105">
        <f t="shared" si="37"/>
        <v>350</v>
      </c>
      <c r="AX50" s="105">
        <f t="shared" si="38"/>
        <v>15757.451537879928</v>
      </c>
      <c r="AY50" s="105">
        <f t="shared" si="39"/>
        <v>16041.262670853561</v>
      </c>
      <c r="AZ50" s="105">
        <f t="shared" si="40"/>
        <v>-284</v>
      </c>
      <c r="BA50" s="105">
        <f t="shared" si="41"/>
        <v>79383.806123482515</v>
      </c>
      <c r="BB50" s="105">
        <f t="shared" si="42"/>
        <v>80156.432936676807</v>
      </c>
      <c r="BC50" s="105">
        <f t="shared" si="43"/>
        <v>-772</v>
      </c>
      <c r="BD50" s="90">
        <f t="shared" si="44"/>
        <v>0.58096283536472171</v>
      </c>
      <c r="BE50" s="90">
        <f t="shared" si="45"/>
        <v>0.57099029038105886</v>
      </c>
      <c r="BF50" s="315">
        <f t="shared" si="46"/>
        <v>1.0000000000000009</v>
      </c>
      <c r="BG50" s="316">
        <f t="shared" si="47"/>
        <v>2.926808372323054</v>
      </c>
      <c r="BH50" s="316">
        <f t="shared" si="48"/>
        <v>2.8531759536350507</v>
      </c>
      <c r="BI50" s="316">
        <f t="shared" si="49"/>
        <v>8.0000000000000071E-2</v>
      </c>
      <c r="BJ50" s="316">
        <f t="shared" si="50"/>
        <v>1.8569878295102245</v>
      </c>
      <c r="BK50" s="316">
        <f t="shared" si="51"/>
        <v>1.8883859337173088</v>
      </c>
      <c r="BL50" s="316">
        <f t="shared" si="52"/>
        <v>-2.9999999999999805E-2</v>
      </c>
      <c r="BM50" s="105">
        <f t="shared" si="53"/>
        <v>8485.4899356211263</v>
      </c>
      <c r="BN50" s="105">
        <f t="shared" si="54"/>
        <v>8494.6950644120498</v>
      </c>
      <c r="BO50" s="105">
        <f t="shared" si="55"/>
        <v>-10</v>
      </c>
      <c r="BP50" s="105">
        <v>0</v>
      </c>
    </row>
    <row r="51" spans="2:68" s="14" customFormat="1" ht="13.5" customHeight="1">
      <c r="B51" s="6">
        <v>46</v>
      </c>
      <c r="C51" s="22" t="s">
        <v>21</v>
      </c>
      <c r="D51" s="382">
        <v>21150</v>
      </c>
      <c r="E51" s="317">
        <v>58122</v>
      </c>
      <c r="F51" s="382">
        <v>893447620</v>
      </c>
      <c r="G51" s="382">
        <v>12049</v>
      </c>
      <c r="H51" s="382">
        <v>103849</v>
      </c>
      <c r="I51" s="112">
        <f t="shared" si="2"/>
        <v>42243.386288416077</v>
      </c>
      <c r="J51" s="112">
        <f t="shared" si="3"/>
        <v>15371.935239668284</v>
      </c>
      <c r="K51" s="112">
        <f t="shared" si="4"/>
        <v>74151.184330649849</v>
      </c>
      <c r="L51" s="146">
        <f t="shared" si="56"/>
        <v>0.56969267139479907</v>
      </c>
      <c r="M51" s="246">
        <f t="shared" si="5"/>
        <v>2.7480851063829785</v>
      </c>
      <c r="N51" s="245">
        <f t="shared" si="6"/>
        <v>1.7867416812910775</v>
      </c>
      <c r="O51" s="199">
        <f t="shared" si="7"/>
        <v>8603.3338789973895</v>
      </c>
      <c r="R51" s="188" t="str">
        <f t="shared" si="8"/>
        <v>守口市</v>
      </c>
      <c r="S51" s="105">
        <f t="shared" si="9"/>
        <v>43579.047149039558</v>
      </c>
      <c r="T51" s="105">
        <f t="shared" si="10"/>
        <v>43744.811466024403</v>
      </c>
      <c r="U51" s="105">
        <f t="shared" si="11"/>
        <v>-166</v>
      </c>
      <c r="V51" s="188" t="str">
        <f t="shared" si="12"/>
        <v>鶴見区</v>
      </c>
      <c r="W51" s="105">
        <f t="shared" si="13"/>
        <v>15779.612544173349</v>
      </c>
      <c r="X51" s="105">
        <f t="shared" si="14"/>
        <v>15947.979362739539</v>
      </c>
      <c r="Y51" s="105">
        <f t="shared" si="15"/>
        <v>-168</v>
      </c>
      <c r="Z51" s="188" t="str">
        <f t="shared" si="16"/>
        <v>天王寺区</v>
      </c>
      <c r="AA51" s="199">
        <f t="shared" si="17"/>
        <v>78332.124017467242</v>
      </c>
      <c r="AB51" s="105">
        <f t="shared" si="18"/>
        <v>80134.240315908231</v>
      </c>
      <c r="AC51" s="105">
        <f t="shared" si="19"/>
        <v>-1802</v>
      </c>
      <c r="AD51" s="188" t="str">
        <f t="shared" si="20"/>
        <v>堺市北区</v>
      </c>
      <c r="AE51" s="90">
        <f t="shared" si="21"/>
        <v>0.53729136676652534</v>
      </c>
      <c r="AF51" s="90">
        <f t="shared" si="57"/>
        <v>0.5311352321880356</v>
      </c>
      <c r="AG51" s="315">
        <f t="shared" si="22"/>
        <v>0.60000000000000053</v>
      </c>
      <c r="AH51" s="188" t="str">
        <f t="shared" si="23"/>
        <v>平野区</v>
      </c>
      <c r="AI51" s="245">
        <f t="shared" si="24"/>
        <v>2.6913751811004998</v>
      </c>
      <c r="AJ51" s="316">
        <f t="shared" si="25"/>
        <v>2.6302379641524438</v>
      </c>
      <c r="AK51" s="316">
        <f t="shared" si="26"/>
        <v>6.0000000000000053E-2</v>
      </c>
      <c r="AL51" s="188" t="str">
        <f t="shared" si="27"/>
        <v>八尾市</v>
      </c>
      <c r="AM51" s="245">
        <f t="shared" si="28"/>
        <v>1.8464704042758855</v>
      </c>
      <c r="AN51" s="245">
        <f t="shared" si="29"/>
        <v>1.8743321367844323</v>
      </c>
      <c r="AO51" s="245">
        <f t="shared" si="30"/>
        <v>-2.0000000000000018E-2</v>
      </c>
      <c r="AP51" s="188" t="str">
        <f t="shared" si="31"/>
        <v>城東区</v>
      </c>
      <c r="AQ51" s="199">
        <f t="shared" si="32"/>
        <v>8416.0283712517594</v>
      </c>
      <c r="AR51" s="199">
        <f t="shared" si="33"/>
        <v>8483.7478687828825</v>
      </c>
      <c r="AS51" s="199">
        <f t="shared" si="34"/>
        <v>-68</v>
      </c>
      <c r="AT51" s="15"/>
      <c r="AU51" s="105">
        <f t="shared" si="35"/>
        <v>46119.041087541758</v>
      </c>
      <c r="AV51" s="105">
        <f t="shared" si="36"/>
        <v>45768.544918422951</v>
      </c>
      <c r="AW51" s="105">
        <f t="shared" si="37"/>
        <v>350</v>
      </c>
      <c r="AX51" s="105">
        <f t="shared" si="38"/>
        <v>15757.451537879928</v>
      </c>
      <c r="AY51" s="105">
        <f t="shared" si="39"/>
        <v>16041.262670853561</v>
      </c>
      <c r="AZ51" s="105">
        <f t="shared" si="40"/>
        <v>-284</v>
      </c>
      <c r="BA51" s="105">
        <f t="shared" si="41"/>
        <v>79383.806123482515</v>
      </c>
      <c r="BB51" s="105">
        <f t="shared" si="42"/>
        <v>80156.432936676807</v>
      </c>
      <c r="BC51" s="105">
        <f t="shared" si="43"/>
        <v>-772</v>
      </c>
      <c r="BD51" s="90">
        <f t="shared" si="44"/>
        <v>0.58096283536472171</v>
      </c>
      <c r="BE51" s="90">
        <f t="shared" si="45"/>
        <v>0.57099029038105886</v>
      </c>
      <c r="BF51" s="315">
        <f t="shared" si="46"/>
        <v>1.0000000000000009</v>
      </c>
      <c r="BG51" s="316">
        <f t="shared" si="47"/>
        <v>2.926808372323054</v>
      </c>
      <c r="BH51" s="316">
        <f t="shared" si="48"/>
        <v>2.8531759536350507</v>
      </c>
      <c r="BI51" s="316">
        <f t="shared" si="49"/>
        <v>8.0000000000000071E-2</v>
      </c>
      <c r="BJ51" s="316">
        <f t="shared" si="50"/>
        <v>1.8569878295102245</v>
      </c>
      <c r="BK51" s="316">
        <f t="shared" si="51"/>
        <v>1.8883859337173088</v>
      </c>
      <c r="BL51" s="316">
        <f t="shared" si="52"/>
        <v>-2.9999999999999805E-2</v>
      </c>
      <c r="BM51" s="105">
        <f t="shared" si="53"/>
        <v>8485.4899356211263</v>
      </c>
      <c r="BN51" s="105">
        <f t="shared" si="54"/>
        <v>8494.6950644120498</v>
      </c>
      <c r="BO51" s="105">
        <f t="shared" si="55"/>
        <v>-10</v>
      </c>
      <c r="BP51" s="105">
        <v>0</v>
      </c>
    </row>
    <row r="52" spans="2:68" s="14" customFormat="1" ht="13.5" customHeight="1">
      <c r="B52" s="6">
        <v>47</v>
      </c>
      <c r="C52" s="22" t="s">
        <v>13</v>
      </c>
      <c r="D52" s="382">
        <v>43039</v>
      </c>
      <c r="E52" s="318">
        <v>113570</v>
      </c>
      <c r="F52" s="384">
        <v>1694806400</v>
      </c>
      <c r="G52" s="384">
        <v>23925</v>
      </c>
      <c r="H52" s="382">
        <v>209255</v>
      </c>
      <c r="I52" s="112">
        <f t="shared" si="2"/>
        <v>39378.387044308649</v>
      </c>
      <c r="J52" s="112">
        <f t="shared" si="3"/>
        <v>14923.011358633443</v>
      </c>
      <c r="K52" s="112">
        <f t="shared" si="4"/>
        <v>70838.303030303025</v>
      </c>
      <c r="L52" s="146">
        <f t="shared" si="56"/>
        <v>0.555891168475104</v>
      </c>
      <c r="M52" s="246">
        <f t="shared" si="5"/>
        <v>2.638769488138665</v>
      </c>
      <c r="N52" s="245">
        <f t="shared" si="6"/>
        <v>1.842520031698512</v>
      </c>
      <c r="O52" s="199">
        <f t="shared" si="7"/>
        <v>8099.2396836395783</v>
      </c>
      <c r="R52" s="188" t="str">
        <f t="shared" si="8"/>
        <v>阪南市</v>
      </c>
      <c r="S52" s="105">
        <f t="shared" si="9"/>
        <v>43532.047445255477</v>
      </c>
      <c r="T52" s="105">
        <f t="shared" si="10"/>
        <v>41985.173435260389</v>
      </c>
      <c r="U52" s="105">
        <f t="shared" si="11"/>
        <v>1547</v>
      </c>
      <c r="V52" s="188" t="str">
        <f t="shared" si="12"/>
        <v>堺市東区</v>
      </c>
      <c r="W52" s="105">
        <f t="shared" si="13"/>
        <v>15759.212530782888</v>
      </c>
      <c r="X52" s="105">
        <f t="shared" si="14"/>
        <v>16121.404169496409</v>
      </c>
      <c r="Y52" s="105">
        <f t="shared" si="15"/>
        <v>-362</v>
      </c>
      <c r="Z52" s="188" t="str">
        <f t="shared" si="16"/>
        <v>羽曳野市</v>
      </c>
      <c r="AA52" s="199">
        <f t="shared" si="17"/>
        <v>77876.519149640168</v>
      </c>
      <c r="AB52" s="105">
        <f t="shared" si="18"/>
        <v>77770.945626477536</v>
      </c>
      <c r="AC52" s="105">
        <f t="shared" si="19"/>
        <v>106</v>
      </c>
      <c r="AD52" s="188" t="str">
        <f t="shared" si="20"/>
        <v>阿倍野区</v>
      </c>
      <c r="AE52" s="90">
        <f t="shared" si="21"/>
        <v>0.536068973043763</v>
      </c>
      <c r="AF52" s="90">
        <f t="shared" si="57"/>
        <v>0.5342925386715196</v>
      </c>
      <c r="AG52" s="315">
        <f t="shared" si="22"/>
        <v>0.20000000000000018</v>
      </c>
      <c r="AH52" s="188" t="str">
        <f t="shared" si="23"/>
        <v>住之江区</v>
      </c>
      <c r="AI52" s="245">
        <f t="shared" si="24"/>
        <v>2.6852302465451539</v>
      </c>
      <c r="AJ52" s="316">
        <f t="shared" si="25"/>
        <v>2.6421140038098958</v>
      </c>
      <c r="AK52" s="316">
        <f t="shared" si="26"/>
        <v>4.9999999999999822E-2</v>
      </c>
      <c r="AL52" s="188" t="str">
        <f t="shared" si="27"/>
        <v>寝屋川市</v>
      </c>
      <c r="AM52" s="245">
        <f t="shared" si="28"/>
        <v>1.842520031698512</v>
      </c>
      <c r="AN52" s="245">
        <f t="shared" si="29"/>
        <v>1.8727085144391056</v>
      </c>
      <c r="AO52" s="245">
        <f t="shared" si="30"/>
        <v>-3.0000000000000027E-2</v>
      </c>
      <c r="AP52" s="188" t="str">
        <f t="shared" si="31"/>
        <v>住之江区</v>
      </c>
      <c r="AQ52" s="199">
        <f t="shared" si="32"/>
        <v>8398.1386609989368</v>
      </c>
      <c r="AR52" s="199">
        <f t="shared" si="33"/>
        <v>8401.0273492915767</v>
      </c>
      <c r="AS52" s="199">
        <f t="shared" si="34"/>
        <v>-3</v>
      </c>
      <c r="AT52" s="15"/>
      <c r="AU52" s="105">
        <f t="shared" si="35"/>
        <v>46119.041087541758</v>
      </c>
      <c r="AV52" s="105">
        <f t="shared" si="36"/>
        <v>45768.544918422951</v>
      </c>
      <c r="AW52" s="105">
        <f t="shared" si="37"/>
        <v>350</v>
      </c>
      <c r="AX52" s="105">
        <f t="shared" si="38"/>
        <v>15757.451537879928</v>
      </c>
      <c r="AY52" s="105">
        <f t="shared" si="39"/>
        <v>16041.262670853561</v>
      </c>
      <c r="AZ52" s="105">
        <f t="shared" si="40"/>
        <v>-284</v>
      </c>
      <c r="BA52" s="105">
        <f t="shared" si="41"/>
        <v>79383.806123482515</v>
      </c>
      <c r="BB52" s="105">
        <f t="shared" si="42"/>
        <v>80156.432936676807</v>
      </c>
      <c r="BC52" s="105">
        <f t="shared" si="43"/>
        <v>-772</v>
      </c>
      <c r="BD52" s="90">
        <f t="shared" si="44"/>
        <v>0.58096283536472171</v>
      </c>
      <c r="BE52" s="90">
        <f t="shared" si="45"/>
        <v>0.57099029038105886</v>
      </c>
      <c r="BF52" s="315">
        <f t="shared" si="46"/>
        <v>1.0000000000000009</v>
      </c>
      <c r="BG52" s="316">
        <f t="shared" si="47"/>
        <v>2.926808372323054</v>
      </c>
      <c r="BH52" s="316">
        <f t="shared" si="48"/>
        <v>2.8531759536350507</v>
      </c>
      <c r="BI52" s="316">
        <f t="shared" si="49"/>
        <v>8.0000000000000071E-2</v>
      </c>
      <c r="BJ52" s="316">
        <f t="shared" si="50"/>
        <v>1.8569878295102245</v>
      </c>
      <c r="BK52" s="316">
        <f t="shared" si="51"/>
        <v>1.8883859337173088</v>
      </c>
      <c r="BL52" s="316">
        <f t="shared" si="52"/>
        <v>-2.9999999999999805E-2</v>
      </c>
      <c r="BM52" s="105">
        <f t="shared" si="53"/>
        <v>8485.4899356211263</v>
      </c>
      <c r="BN52" s="105">
        <f t="shared" si="54"/>
        <v>8494.6950644120498</v>
      </c>
      <c r="BO52" s="105">
        <f t="shared" si="55"/>
        <v>-10</v>
      </c>
      <c r="BP52" s="105">
        <v>0</v>
      </c>
    </row>
    <row r="53" spans="2:68" s="14" customFormat="1" ht="13.5" customHeight="1">
      <c r="B53" s="6">
        <v>48</v>
      </c>
      <c r="C53" s="22" t="s">
        <v>22</v>
      </c>
      <c r="D53" s="382">
        <v>23103</v>
      </c>
      <c r="E53" s="318">
        <v>69575</v>
      </c>
      <c r="F53" s="384">
        <v>1038731000</v>
      </c>
      <c r="G53" s="384">
        <v>13988</v>
      </c>
      <c r="H53" s="382">
        <v>120453</v>
      </c>
      <c r="I53" s="112">
        <f t="shared" si="2"/>
        <v>44960.870882569361</v>
      </c>
      <c r="J53" s="112">
        <f t="shared" si="3"/>
        <v>14929.658641753504</v>
      </c>
      <c r="K53" s="112">
        <f t="shared" si="4"/>
        <v>74258.721761509863</v>
      </c>
      <c r="L53" s="146">
        <f t="shared" si="56"/>
        <v>0.60546249404839203</v>
      </c>
      <c r="M53" s="246">
        <f t="shared" si="5"/>
        <v>3.0115136562351208</v>
      </c>
      <c r="N53" s="245">
        <f t="shared" si="6"/>
        <v>1.7312684153790874</v>
      </c>
      <c r="O53" s="199">
        <f t="shared" si="7"/>
        <v>8623.5378114285231</v>
      </c>
      <c r="R53" s="188" t="str">
        <f t="shared" si="8"/>
        <v>西区</v>
      </c>
      <c r="S53" s="105">
        <f t="shared" si="9"/>
        <v>43179.140821037843</v>
      </c>
      <c r="T53" s="105">
        <f t="shared" si="10"/>
        <v>42910.156316916487</v>
      </c>
      <c r="U53" s="105">
        <f t="shared" si="11"/>
        <v>269</v>
      </c>
      <c r="V53" s="188" t="str">
        <f t="shared" si="12"/>
        <v>大正区</v>
      </c>
      <c r="W53" s="105">
        <f t="shared" si="13"/>
        <v>15744.419887760892</v>
      </c>
      <c r="X53" s="105">
        <f t="shared" si="14"/>
        <v>15703.197388247112</v>
      </c>
      <c r="Y53" s="105">
        <f t="shared" si="15"/>
        <v>41</v>
      </c>
      <c r="Z53" s="188" t="str">
        <f t="shared" si="16"/>
        <v>阪南市</v>
      </c>
      <c r="AA53" s="199">
        <f t="shared" si="17"/>
        <v>77579.063414634147</v>
      </c>
      <c r="AB53" s="105">
        <f t="shared" si="18"/>
        <v>76148.152512998262</v>
      </c>
      <c r="AC53" s="105">
        <f t="shared" si="19"/>
        <v>1431</v>
      </c>
      <c r="AD53" s="188" t="str">
        <f t="shared" si="20"/>
        <v>熊取町</v>
      </c>
      <c r="AE53" s="90">
        <f t="shared" si="21"/>
        <v>0.53507653061224492</v>
      </c>
      <c r="AF53" s="90">
        <f t="shared" si="57"/>
        <v>0.51177671885636489</v>
      </c>
      <c r="AG53" s="315">
        <f t="shared" si="22"/>
        <v>2.300000000000002</v>
      </c>
      <c r="AH53" s="188" t="str">
        <f t="shared" si="23"/>
        <v>松原市</v>
      </c>
      <c r="AI53" s="245">
        <f t="shared" si="24"/>
        <v>2.6802026023928041</v>
      </c>
      <c r="AJ53" s="316">
        <f t="shared" si="25"/>
        <v>2.605842409880144</v>
      </c>
      <c r="AK53" s="316">
        <f t="shared" si="26"/>
        <v>7.0000000000000284E-2</v>
      </c>
      <c r="AL53" s="188" t="str">
        <f t="shared" si="27"/>
        <v>阪南市</v>
      </c>
      <c r="AM53" s="245">
        <f t="shared" si="28"/>
        <v>1.8390036053752867</v>
      </c>
      <c r="AN53" s="245">
        <f t="shared" si="29"/>
        <v>1.8669009135628953</v>
      </c>
      <c r="AO53" s="245">
        <f t="shared" si="30"/>
        <v>-3.0000000000000027E-2</v>
      </c>
      <c r="AP53" s="188" t="str">
        <f t="shared" si="31"/>
        <v>大阪市</v>
      </c>
      <c r="AQ53" s="199">
        <f t="shared" si="32"/>
        <v>8394.8731667197444</v>
      </c>
      <c r="AR53" s="199">
        <f t="shared" si="33"/>
        <v>8409.3523501145992</v>
      </c>
      <c r="AS53" s="199">
        <f t="shared" si="34"/>
        <v>-14</v>
      </c>
      <c r="AT53" s="15"/>
      <c r="AU53" s="105">
        <f t="shared" si="35"/>
        <v>46119.041087541758</v>
      </c>
      <c r="AV53" s="105">
        <f t="shared" si="36"/>
        <v>45768.544918422951</v>
      </c>
      <c r="AW53" s="105">
        <f t="shared" si="37"/>
        <v>350</v>
      </c>
      <c r="AX53" s="105">
        <f t="shared" si="38"/>
        <v>15757.451537879928</v>
      </c>
      <c r="AY53" s="105">
        <f t="shared" si="39"/>
        <v>16041.262670853561</v>
      </c>
      <c r="AZ53" s="105">
        <f t="shared" si="40"/>
        <v>-284</v>
      </c>
      <c r="BA53" s="105">
        <f t="shared" si="41"/>
        <v>79383.806123482515</v>
      </c>
      <c r="BB53" s="105">
        <f t="shared" si="42"/>
        <v>80156.432936676807</v>
      </c>
      <c r="BC53" s="105">
        <f t="shared" si="43"/>
        <v>-772</v>
      </c>
      <c r="BD53" s="90">
        <f t="shared" si="44"/>
        <v>0.58096283536472171</v>
      </c>
      <c r="BE53" s="90">
        <f t="shared" si="45"/>
        <v>0.57099029038105886</v>
      </c>
      <c r="BF53" s="315">
        <f t="shared" si="46"/>
        <v>1.0000000000000009</v>
      </c>
      <c r="BG53" s="316">
        <f t="shared" si="47"/>
        <v>2.926808372323054</v>
      </c>
      <c r="BH53" s="316">
        <f t="shared" si="48"/>
        <v>2.8531759536350507</v>
      </c>
      <c r="BI53" s="316">
        <f t="shared" si="49"/>
        <v>8.0000000000000071E-2</v>
      </c>
      <c r="BJ53" s="316">
        <f t="shared" si="50"/>
        <v>1.8569878295102245</v>
      </c>
      <c r="BK53" s="316">
        <f t="shared" si="51"/>
        <v>1.8883859337173088</v>
      </c>
      <c r="BL53" s="316">
        <f t="shared" si="52"/>
        <v>-2.9999999999999805E-2</v>
      </c>
      <c r="BM53" s="105">
        <f t="shared" si="53"/>
        <v>8485.4899356211263</v>
      </c>
      <c r="BN53" s="105">
        <f t="shared" si="54"/>
        <v>8494.6950644120498</v>
      </c>
      <c r="BO53" s="105">
        <f t="shared" si="55"/>
        <v>-10</v>
      </c>
      <c r="BP53" s="105">
        <v>0</v>
      </c>
    </row>
    <row r="54" spans="2:68" s="14" customFormat="1" ht="13.5" customHeight="1">
      <c r="B54" s="6">
        <v>49</v>
      </c>
      <c r="C54" s="22" t="s">
        <v>23</v>
      </c>
      <c r="D54" s="382">
        <v>22902</v>
      </c>
      <c r="E54" s="317">
        <v>61382</v>
      </c>
      <c r="F54" s="382">
        <v>979020320</v>
      </c>
      <c r="G54" s="382">
        <v>12809</v>
      </c>
      <c r="H54" s="382">
        <v>115907</v>
      </c>
      <c r="I54" s="112">
        <f t="shared" si="2"/>
        <v>42748.245568072656</v>
      </c>
      <c r="J54" s="112">
        <f t="shared" si="3"/>
        <v>15949.632139715226</v>
      </c>
      <c r="K54" s="112">
        <f t="shared" si="4"/>
        <v>76432.221094542896</v>
      </c>
      <c r="L54" s="146">
        <f t="shared" si="56"/>
        <v>0.55929613134224088</v>
      </c>
      <c r="M54" s="246">
        <f t="shared" si="5"/>
        <v>2.6802026023928041</v>
      </c>
      <c r="N54" s="245">
        <f t="shared" si="6"/>
        <v>1.8882897266299568</v>
      </c>
      <c r="O54" s="199">
        <f t="shared" si="7"/>
        <v>8446.6021896865586</v>
      </c>
      <c r="R54" s="188" t="str">
        <f t="shared" si="8"/>
        <v>門真市</v>
      </c>
      <c r="S54" s="105">
        <f t="shared" si="9"/>
        <v>43175.5795221843</v>
      </c>
      <c r="T54" s="105">
        <f t="shared" si="10"/>
        <v>44473.983685857915</v>
      </c>
      <c r="U54" s="105">
        <f t="shared" si="11"/>
        <v>-1298</v>
      </c>
      <c r="V54" s="188" t="str">
        <f t="shared" si="12"/>
        <v>箕面市</v>
      </c>
      <c r="W54" s="105">
        <f t="shared" si="13"/>
        <v>15661.762524519279</v>
      </c>
      <c r="X54" s="105">
        <f t="shared" si="14"/>
        <v>15680.873466900282</v>
      </c>
      <c r="Y54" s="105">
        <f t="shared" si="15"/>
        <v>-19</v>
      </c>
      <c r="Z54" s="188" t="str">
        <f t="shared" si="16"/>
        <v>茨木市</v>
      </c>
      <c r="AA54" s="199">
        <f t="shared" si="17"/>
        <v>77346.313920183311</v>
      </c>
      <c r="AB54" s="105">
        <f t="shared" si="18"/>
        <v>76889.595574677325</v>
      </c>
      <c r="AC54" s="105">
        <f t="shared" si="19"/>
        <v>456</v>
      </c>
      <c r="AD54" s="188" t="str">
        <f t="shared" si="20"/>
        <v>守口市</v>
      </c>
      <c r="AE54" s="90">
        <f t="shared" si="21"/>
        <v>0.53390023536557585</v>
      </c>
      <c r="AF54" s="90">
        <f t="shared" si="57"/>
        <v>0.52947447388162827</v>
      </c>
      <c r="AG54" s="315">
        <f t="shared" si="22"/>
        <v>0.50000000000000044</v>
      </c>
      <c r="AH54" s="188" t="str">
        <f t="shared" si="23"/>
        <v>堺市中区</v>
      </c>
      <c r="AI54" s="245">
        <f t="shared" si="24"/>
        <v>2.6753141660319879</v>
      </c>
      <c r="AJ54" s="316">
        <f t="shared" si="25"/>
        <v>2.6163649236370992</v>
      </c>
      <c r="AK54" s="316">
        <f t="shared" si="26"/>
        <v>6.0000000000000053E-2</v>
      </c>
      <c r="AL54" s="188" t="str">
        <f t="shared" si="27"/>
        <v>淀川区</v>
      </c>
      <c r="AM54" s="245">
        <f t="shared" si="28"/>
        <v>1.8379129275136832</v>
      </c>
      <c r="AN54" s="245">
        <f t="shared" si="29"/>
        <v>1.8739237024635256</v>
      </c>
      <c r="AO54" s="245">
        <f t="shared" si="30"/>
        <v>-3.0000000000000027E-2</v>
      </c>
      <c r="AP54" s="188" t="str">
        <f t="shared" si="31"/>
        <v>交野市</v>
      </c>
      <c r="AQ54" s="199">
        <f t="shared" si="32"/>
        <v>8394.4343632172877</v>
      </c>
      <c r="AR54" s="199">
        <f t="shared" si="33"/>
        <v>8516.8215535742584</v>
      </c>
      <c r="AS54" s="199">
        <f t="shared" si="34"/>
        <v>-123</v>
      </c>
      <c r="AT54" s="15"/>
      <c r="AU54" s="105">
        <f t="shared" si="35"/>
        <v>46119.041087541758</v>
      </c>
      <c r="AV54" s="105">
        <f t="shared" si="36"/>
        <v>45768.544918422951</v>
      </c>
      <c r="AW54" s="105">
        <f t="shared" si="37"/>
        <v>350</v>
      </c>
      <c r="AX54" s="105">
        <f t="shared" si="38"/>
        <v>15757.451537879928</v>
      </c>
      <c r="AY54" s="105">
        <f t="shared" si="39"/>
        <v>16041.262670853561</v>
      </c>
      <c r="AZ54" s="105">
        <f t="shared" si="40"/>
        <v>-284</v>
      </c>
      <c r="BA54" s="105">
        <f t="shared" si="41"/>
        <v>79383.806123482515</v>
      </c>
      <c r="BB54" s="105">
        <f t="shared" si="42"/>
        <v>80156.432936676807</v>
      </c>
      <c r="BC54" s="105">
        <f t="shared" si="43"/>
        <v>-772</v>
      </c>
      <c r="BD54" s="90">
        <f t="shared" si="44"/>
        <v>0.58096283536472171</v>
      </c>
      <c r="BE54" s="90">
        <f t="shared" si="45"/>
        <v>0.57099029038105886</v>
      </c>
      <c r="BF54" s="315">
        <f t="shared" si="46"/>
        <v>1.0000000000000009</v>
      </c>
      <c r="BG54" s="316">
        <f t="shared" si="47"/>
        <v>2.926808372323054</v>
      </c>
      <c r="BH54" s="316">
        <f t="shared" si="48"/>
        <v>2.8531759536350507</v>
      </c>
      <c r="BI54" s="316">
        <f t="shared" si="49"/>
        <v>8.0000000000000071E-2</v>
      </c>
      <c r="BJ54" s="316">
        <f t="shared" si="50"/>
        <v>1.8569878295102245</v>
      </c>
      <c r="BK54" s="316">
        <f t="shared" si="51"/>
        <v>1.8883859337173088</v>
      </c>
      <c r="BL54" s="316">
        <f t="shared" si="52"/>
        <v>-2.9999999999999805E-2</v>
      </c>
      <c r="BM54" s="105">
        <f t="shared" si="53"/>
        <v>8485.4899356211263</v>
      </c>
      <c r="BN54" s="105">
        <f t="shared" si="54"/>
        <v>8494.6950644120498</v>
      </c>
      <c r="BO54" s="105">
        <f t="shared" si="55"/>
        <v>-10</v>
      </c>
      <c r="BP54" s="105">
        <v>0</v>
      </c>
    </row>
    <row r="55" spans="2:68" s="14" customFormat="1" ht="13.5" customHeight="1">
      <c r="B55" s="6">
        <v>50</v>
      </c>
      <c r="C55" s="22" t="s">
        <v>14</v>
      </c>
      <c r="D55" s="382">
        <v>20903</v>
      </c>
      <c r="E55" s="317">
        <v>55001</v>
      </c>
      <c r="F55" s="382">
        <v>912193460</v>
      </c>
      <c r="G55" s="382">
        <v>11384</v>
      </c>
      <c r="H55" s="382">
        <v>105952</v>
      </c>
      <c r="I55" s="112">
        <f t="shared" si="2"/>
        <v>43639.356073290917</v>
      </c>
      <c r="J55" s="112">
        <f t="shared" si="3"/>
        <v>16585.034090289268</v>
      </c>
      <c r="K55" s="112">
        <f t="shared" si="4"/>
        <v>80129.432536893888</v>
      </c>
      <c r="L55" s="146">
        <f t="shared" si="56"/>
        <v>0.54461082141319428</v>
      </c>
      <c r="M55" s="246">
        <f t="shared" si="5"/>
        <v>2.6312491029995693</v>
      </c>
      <c r="N55" s="245">
        <f t="shared" si="6"/>
        <v>1.9263649751822693</v>
      </c>
      <c r="O55" s="199">
        <f t="shared" si="7"/>
        <v>8609.4973195409239</v>
      </c>
      <c r="R55" s="188" t="str">
        <f t="shared" si="8"/>
        <v>松原市</v>
      </c>
      <c r="S55" s="105">
        <f t="shared" si="9"/>
        <v>42748.245568072656</v>
      </c>
      <c r="T55" s="105">
        <f t="shared" si="10"/>
        <v>42221.609169211137</v>
      </c>
      <c r="U55" s="105">
        <f t="shared" si="11"/>
        <v>526</v>
      </c>
      <c r="V55" s="188" t="str">
        <f t="shared" si="12"/>
        <v>羽曳野市</v>
      </c>
      <c r="W55" s="105">
        <f t="shared" si="13"/>
        <v>15652.992601213733</v>
      </c>
      <c r="X55" s="105">
        <f t="shared" si="14"/>
        <v>15934.233356654648</v>
      </c>
      <c r="Y55" s="105">
        <f t="shared" si="15"/>
        <v>-281</v>
      </c>
      <c r="Z55" s="188" t="str">
        <f t="shared" si="16"/>
        <v>泉佐野市</v>
      </c>
      <c r="AA55" s="199">
        <f t="shared" si="17"/>
        <v>77057.330999517144</v>
      </c>
      <c r="AB55" s="105">
        <f t="shared" si="18"/>
        <v>78001.459891015082</v>
      </c>
      <c r="AC55" s="105">
        <f t="shared" si="19"/>
        <v>-944</v>
      </c>
      <c r="AD55" s="188" t="str">
        <f t="shared" si="20"/>
        <v>田尻町</v>
      </c>
      <c r="AE55" s="90">
        <f t="shared" si="21"/>
        <v>0.53271747498075439</v>
      </c>
      <c r="AF55" s="90">
        <f t="shared" si="57"/>
        <v>0.53970826580226905</v>
      </c>
      <c r="AG55" s="315">
        <f t="shared" si="22"/>
        <v>-0.70000000000000062</v>
      </c>
      <c r="AH55" s="188" t="str">
        <f t="shared" si="23"/>
        <v>島本町</v>
      </c>
      <c r="AI55" s="245">
        <f t="shared" si="24"/>
        <v>2.6748366013071894</v>
      </c>
      <c r="AJ55" s="316">
        <f t="shared" si="25"/>
        <v>2.5476692883176675</v>
      </c>
      <c r="AK55" s="316">
        <f t="shared" si="26"/>
        <v>0.12000000000000011</v>
      </c>
      <c r="AL55" s="188" t="str">
        <f t="shared" si="27"/>
        <v>貝塚市</v>
      </c>
      <c r="AM55" s="245">
        <f t="shared" si="28"/>
        <v>1.8348705650863923</v>
      </c>
      <c r="AN55" s="245">
        <f t="shared" si="29"/>
        <v>1.8756374403684817</v>
      </c>
      <c r="AO55" s="245">
        <f t="shared" si="30"/>
        <v>-4.9999999999999822E-2</v>
      </c>
      <c r="AP55" s="188" t="str">
        <f t="shared" si="31"/>
        <v>羽曳野市</v>
      </c>
      <c r="AQ55" s="199">
        <f t="shared" si="32"/>
        <v>8380.207224368447</v>
      </c>
      <c r="AR55" s="199">
        <f t="shared" si="33"/>
        <v>8392.8335742835279</v>
      </c>
      <c r="AS55" s="199">
        <f t="shared" si="34"/>
        <v>-13</v>
      </c>
      <c r="AT55" s="15"/>
      <c r="AU55" s="105">
        <f t="shared" si="35"/>
        <v>46119.041087541758</v>
      </c>
      <c r="AV55" s="105">
        <f t="shared" si="36"/>
        <v>45768.544918422951</v>
      </c>
      <c r="AW55" s="105">
        <f t="shared" si="37"/>
        <v>350</v>
      </c>
      <c r="AX55" s="105">
        <f t="shared" si="38"/>
        <v>15757.451537879928</v>
      </c>
      <c r="AY55" s="105">
        <f t="shared" si="39"/>
        <v>16041.262670853561</v>
      </c>
      <c r="AZ55" s="105">
        <f t="shared" si="40"/>
        <v>-284</v>
      </c>
      <c r="BA55" s="105">
        <f t="shared" si="41"/>
        <v>79383.806123482515</v>
      </c>
      <c r="BB55" s="105">
        <f t="shared" si="42"/>
        <v>80156.432936676807</v>
      </c>
      <c r="BC55" s="105">
        <f t="shared" si="43"/>
        <v>-772</v>
      </c>
      <c r="BD55" s="90">
        <f t="shared" si="44"/>
        <v>0.58096283536472171</v>
      </c>
      <c r="BE55" s="90">
        <f t="shared" si="45"/>
        <v>0.57099029038105886</v>
      </c>
      <c r="BF55" s="315">
        <f t="shared" si="46"/>
        <v>1.0000000000000009</v>
      </c>
      <c r="BG55" s="316">
        <f t="shared" si="47"/>
        <v>2.926808372323054</v>
      </c>
      <c r="BH55" s="316">
        <f t="shared" si="48"/>
        <v>2.8531759536350507</v>
      </c>
      <c r="BI55" s="316">
        <f t="shared" si="49"/>
        <v>8.0000000000000071E-2</v>
      </c>
      <c r="BJ55" s="316">
        <f t="shared" si="50"/>
        <v>1.8569878295102245</v>
      </c>
      <c r="BK55" s="316">
        <f t="shared" si="51"/>
        <v>1.8883859337173088</v>
      </c>
      <c r="BL55" s="316">
        <f t="shared" si="52"/>
        <v>-2.9999999999999805E-2</v>
      </c>
      <c r="BM55" s="105">
        <f t="shared" si="53"/>
        <v>8485.4899356211263</v>
      </c>
      <c r="BN55" s="105">
        <f t="shared" si="54"/>
        <v>8494.6950644120498</v>
      </c>
      <c r="BO55" s="105">
        <f t="shared" si="55"/>
        <v>-10</v>
      </c>
      <c r="BP55" s="105">
        <v>0</v>
      </c>
    </row>
    <row r="56" spans="2:68" s="14" customFormat="1" ht="13.5" customHeight="1">
      <c r="B56" s="6">
        <v>51</v>
      </c>
      <c r="C56" s="22" t="s">
        <v>42</v>
      </c>
      <c r="D56" s="382">
        <v>28605</v>
      </c>
      <c r="E56" s="317">
        <v>78174</v>
      </c>
      <c r="F56" s="382">
        <v>1275759460</v>
      </c>
      <c r="G56" s="382">
        <v>16212</v>
      </c>
      <c r="H56" s="382">
        <v>149299</v>
      </c>
      <c r="I56" s="112">
        <f t="shared" si="2"/>
        <v>44599.177066946337</v>
      </c>
      <c r="J56" s="112">
        <f t="shared" si="3"/>
        <v>16319.485506690204</v>
      </c>
      <c r="K56" s="112">
        <f t="shared" si="4"/>
        <v>78692.293362941025</v>
      </c>
      <c r="L56" s="146">
        <f t="shared" si="56"/>
        <v>0.56675406397482953</v>
      </c>
      <c r="M56" s="246">
        <f t="shared" si="5"/>
        <v>2.7328788673308861</v>
      </c>
      <c r="N56" s="245">
        <f t="shared" si="6"/>
        <v>1.9098293550285261</v>
      </c>
      <c r="O56" s="199">
        <f t="shared" si="7"/>
        <v>8544.9966845055897</v>
      </c>
      <c r="R56" s="188" t="str">
        <f t="shared" si="8"/>
        <v>西淀川区</v>
      </c>
      <c r="S56" s="105">
        <f t="shared" si="9"/>
        <v>42474.334982044857</v>
      </c>
      <c r="T56" s="105">
        <f t="shared" si="10"/>
        <v>43462.897070298648</v>
      </c>
      <c r="U56" s="105">
        <f t="shared" si="11"/>
        <v>-989</v>
      </c>
      <c r="V56" s="188" t="str">
        <f t="shared" si="12"/>
        <v>阪南市</v>
      </c>
      <c r="W56" s="105">
        <f t="shared" si="13"/>
        <v>15637.864306784661</v>
      </c>
      <c r="X56" s="105">
        <f t="shared" si="14"/>
        <v>15438.328882642305</v>
      </c>
      <c r="Y56" s="105">
        <f t="shared" si="15"/>
        <v>200</v>
      </c>
      <c r="Z56" s="188" t="str">
        <f t="shared" si="16"/>
        <v>松原市</v>
      </c>
      <c r="AA56" s="199">
        <f t="shared" si="17"/>
        <v>76432.221094542896</v>
      </c>
      <c r="AB56" s="105">
        <f t="shared" si="18"/>
        <v>76675.392700488286</v>
      </c>
      <c r="AC56" s="105">
        <f t="shared" si="19"/>
        <v>-243</v>
      </c>
      <c r="AD56" s="188" t="str">
        <f t="shared" si="20"/>
        <v>大正区</v>
      </c>
      <c r="AE56" s="90">
        <f t="shared" si="21"/>
        <v>0.52776388194097046</v>
      </c>
      <c r="AF56" s="90">
        <f t="shared" si="57"/>
        <v>0.51596580003489789</v>
      </c>
      <c r="AG56" s="315">
        <f t="shared" si="22"/>
        <v>1.2000000000000011</v>
      </c>
      <c r="AH56" s="188" t="str">
        <f t="shared" si="23"/>
        <v>泉大津市</v>
      </c>
      <c r="AI56" s="245">
        <f t="shared" si="24"/>
        <v>2.659111817345488</v>
      </c>
      <c r="AJ56" s="316">
        <f t="shared" si="25"/>
        <v>2.6499162479061975</v>
      </c>
      <c r="AK56" s="316">
        <f t="shared" si="26"/>
        <v>1.0000000000000231E-2</v>
      </c>
      <c r="AL56" s="188" t="str">
        <f t="shared" si="27"/>
        <v>四條畷市</v>
      </c>
      <c r="AM56" s="245">
        <f t="shared" si="28"/>
        <v>1.819578990394441</v>
      </c>
      <c r="AN56" s="245">
        <f t="shared" si="29"/>
        <v>1.8645902072060183</v>
      </c>
      <c r="AO56" s="245">
        <f t="shared" si="30"/>
        <v>-4.0000000000000036E-2</v>
      </c>
      <c r="AP56" s="188" t="str">
        <f t="shared" si="31"/>
        <v>堺市東区</v>
      </c>
      <c r="AQ56" s="199">
        <f t="shared" si="32"/>
        <v>8368.0330660611653</v>
      </c>
      <c r="AR56" s="199">
        <f t="shared" si="33"/>
        <v>8311.1077513951659</v>
      </c>
      <c r="AS56" s="199">
        <f t="shared" si="34"/>
        <v>57</v>
      </c>
      <c r="AT56" s="15"/>
      <c r="AU56" s="105">
        <f t="shared" si="35"/>
        <v>46119.041087541758</v>
      </c>
      <c r="AV56" s="105">
        <f t="shared" si="36"/>
        <v>45768.544918422951</v>
      </c>
      <c r="AW56" s="105">
        <f t="shared" si="37"/>
        <v>350</v>
      </c>
      <c r="AX56" s="105">
        <f t="shared" si="38"/>
        <v>15757.451537879928</v>
      </c>
      <c r="AY56" s="105">
        <f t="shared" si="39"/>
        <v>16041.262670853561</v>
      </c>
      <c r="AZ56" s="105">
        <f t="shared" si="40"/>
        <v>-284</v>
      </c>
      <c r="BA56" s="105">
        <f t="shared" si="41"/>
        <v>79383.806123482515</v>
      </c>
      <c r="BB56" s="105">
        <f t="shared" si="42"/>
        <v>80156.432936676807</v>
      </c>
      <c r="BC56" s="105">
        <f t="shared" si="43"/>
        <v>-772</v>
      </c>
      <c r="BD56" s="90">
        <f t="shared" si="44"/>
        <v>0.58096283536472171</v>
      </c>
      <c r="BE56" s="90">
        <f t="shared" si="45"/>
        <v>0.57099029038105886</v>
      </c>
      <c r="BF56" s="315">
        <f t="shared" si="46"/>
        <v>1.0000000000000009</v>
      </c>
      <c r="BG56" s="316">
        <f t="shared" si="47"/>
        <v>2.926808372323054</v>
      </c>
      <c r="BH56" s="316">
        <f t="shared" si="48"/>
        <v>2.8531759536350507</v>
      </c>
      <c r="BI56" s="316">
        <f t="shared" si="49"/>
        <v>8.0000000000000071E-2</v>
      </c>
      <c r="BJ56" s="316">
        <f t="shared" si="50"/>
        <v>1.8569878295102245</v>
      </c>
      <c r="BK56" s="316">
        <f t="shared" si="51"/>
        <v>1.8883859337173088</v>
      </c>
      <c r="BL56" s="316">
        <f t="shared" si="52"/>
        <v>-2.9999999999999805E-2</v>
      </c>
      <c r="BM56" s="105">
        <f t="shared" si="53"/>
        <v>8485.4899356211263</v>
      </c>
      <c r="BN56" s="105">
        <f t="shared" si="54"/>
        <v>8494.6950644120498</v>
      </c>
      <c r="BO56" s="105">
        <f t="shared" si="55"/>
        <v>-10</v>
      </c>
      <c r="BP56" s="105">
        <v>0</v>
      </c>
    </row>
    <row r="57" spans="2:68" s="14" customFormat="1" ht="13.5" customHeight="1">
      <c r="B57" s="6">
        <v>52</v>
      </c>
      <c r="C57" s="22" t="s">
        <v>4</v>
      </c>
      <c r="D57" s="382">
        <v>22912</v>
      </c>
      <c r="E57" s="317">
        <v>69843</v>
      </c>
      <c r="F57" s="382">
        <v>1093864480</v>
      </c>
      <c r="G57" s="382">
        <v>14589</v>
      </c>
      <c r="H57" s="382">
        <v>123992</v>
      </c>
      <c r="I57" s="112">
        <f t="shared" si="2"/>
        <v>47741.99022346369</v>
      </c>
      <c r="J57" s="112">
        <f t="shared" si="3"/>
        <v>15661.762524519279</v>
      </c>
      <c r="K57" s="112">
        <f t="shared" si="4"/>
        <v>74978.715470560011</v>
      </c>
      <c r="L57" s="146">
        <f t="shared" si="56"/>
        <v>0.63674057262569828</v>
      </c>
      <c r="M57" s="246">
        <f t="shared" si="5"/>
        <v>3.0483152932960893</v>
      </c>
      <c r="N57" s="245">
        <f t="shared" si="6"/>
        <v>1.7752960210758415</v>
      </c>
      <c r="O57" s="199">
        <f t="shared" si="7"/>
        <v>8822.05690689722</v>
      </c>
      <c r="R57" s="188" t="str">
        <f t="shared" si="8"/>
        <v>富田林市</v>
      </c>
      <c r="S57" s="105">
        <f t="shared" si="9"/>
        <v>42243.386288416077</v>
      </c>
      <c r="T57" s="105">
        <f t="shared" si="10"/>
        <v>41915.25477548995</v>
      </c>
      <c r="U57" s="105">
        <f t="shared" si="11"/>
        <v>328</v>
      </c>
      <c r="V57" s="188" t="str">
        <f t="shared" si="12"/>
        <v>能勢町</v>
      </c>
      <c r="W57" s="105">
        <f t="shared" si="13"/>
        <v>15576.164919417932</v>
      </c>
      <c r="X57" s="105">
        <f t="shared" si="14"/>
        <v>16022.144832353957</v>
      </c>
      <c r="Y57" s="105">
        <f t="shared" si="15"/>
        <v>-446</v>
      </c>
      <c r="Z57" s="188" t="str">
        <f t="shared" si="16"/>
        <v>吹田市</v>
      </c>
      <c r="AA57" s="199">
        <f t="shared" si="17"/>
        <v>76373.598436206943</v>
      </c>
      <c r="AB57" s="105">
        <f t="shared" si="18"/>
        <v>77184.010664229136</v>
      </c>
      <c r="AC57" s="105">
        <f t="shared" si="19"/>
        <v>-810</v>
      </c>
      <c r="AD57" s="188" t="str">
        <f t="shared" si="20"/>
        <v>西区</v>
      </c>
      <c r="AE57" s="90">
        <f t="shared" si="21"/>
        <v>0.52765231356017261</v>
      </c>
      <c r="AF57" s="90">
        <f t="shared" si="57"/>
        <v>0.50653104925053538</v>
      </c>
      <c r="AG57" s="315">
        <f t="shared" si="22"/>
        <v>2.1000000000000019</v>
      </c>
      <c r="AH57" s="188" t="str">
        <f t="shared" si="23"/>
        <v>大正区</v>
      </c>
      <c r="AI57" s="245">
        <f t="shared" si="24"/>
        <v>2.6444889111222278</v>
      </c>
      <c r="AJ57" s="316">
        <f t="shared" si="25"/>
        <v>2.6055662188099808</v>
      </c>
      <c r="AK57" s="316">
        <f t="shared" si="26"/>
        <v>3.0000000000000249E-2</v>
      </c>
      <c r="AL57" s="188" t="str">
        <f t="shared" si="27"/>
        <v>高石市</v>
      </c>
      <c r="AM57" s="245">
        <f t="shared" si="28"/>
        <v>1.8135806350204338</v>
      </c>
      <c r="AN57" s="245">
        <f t="shared" si="29"/>
        <v>1.8498476715508487</v>
      </c>
      <c r="AO57" s="245">
        <f t="shared" si="30"/>
        <v>-4.0000000000000036E-2</v>
      </c>
      <c r="AP57" s="188" t="str">
        <f t="shared" si="31"/>
        <v>阿倍野区</v>
      </c>
      <c r="AQ57" s="199">
        <f t="shared" si="32"/>
        <v>8361.721707652483</v>
      </c>
      <c r="AR57" s="199">
        <f t="shared" si="33"/>
        <v>8437.0924638675024</v>
      </c>
      <c r="AS57" s="199">
        <f t="shared" si="34"/>
        <v>-75</v>
      </c>
      <c r="AT57" s="15"/>
      <c r="AU57" s="105">
        <f t="shared" si="35"/>
        <v>46119.041087541758</v>
      </c>
      <c r="AV57" s="105">
        <f t="shared" si="36"/>
        <v>45768.544918422951</v>
      </c>
      <c r="AW57" s="105">
        <f t="shared" si="37"/>
        <v>350</v>
      </c>
      <c r="AX57" s="105">
        <f t="shared" si="38"/>
        <v>15757.451537879928</v>
      </c>
      <c r="AY57" s="105">
        <f t="shared" si="39"/>
        <v>16041.262670853561</v>
      </c>
      <c r="AZ57" s="105">
        <f t="shared" si="40"/>
        <v>-284</v>
      </c>
      <c r="BA57" s="105">
        <f t="shared" si="41"/>
        <v>79383.806123482515</v>
      </c>
      <c r="BB57" s="105">
        <f t="shared" si="42"/>
        <v>80156.432936676807</v>
      </c>
      <c r="BC57" s="105">
        <f t="shared" si="43"/>
        <v>-772</v>
      </c>
      <c r="BD57" s="90">
        <f t="shared" si="44"/>
        <v>0.58096283536472171</v>
      </c>
      <c r="BE57" s="90">
        <f t="shared" si="45"/>
        <v>0.57099029038105886</v>
      </c>
      <c r="BF57" s="315">
        <f t="shared" si="46"/>
        <v>1.0000000000000009</v>
      </c>
      <c r="BG57" s="316">
        <f t="shared" si="47"/>
        <v>2.926808372323054</v>
      </c>
      <c r="BH57" s="316">
        <f t="shared" si="48"/>
        <v>2.8531759536350507</v>
      </c>
      <c r="BI57" s="316">
        <f t="shared" si="49"/>
        <v>8.0000000000000071E-2</v>
      </c>
      <c r="BJ57" s="316">
        <f t="shared" si="50"/>
        <v>1.8569878295102245</v>
      </c>
      <c r="BK57" s="316">
        <f t="shared" si="51"/>
        <v>1.8883859337173088</v>
      </c>
      <c r="BL57" s="316">
        <f t="shared" si="52"/>
        <v>-2.9999999999999805E-2</v>
      </c>
      <c r="BM57" s="105">
        <f t="shared" si="53"/>
        <v>8485.4899356211263</v>
      </c>
      <c r="BN57" s="105">
        <f t="shared" si="54"/>
        <v>8494.6950644120498</v>
      </c>
      <c r="BO57" s="105">
        <f t="shared" si="55"/>
        <v>-10</v>
      </c>
      <c r="BP57" s="105">
        <v>0</v>
      </c>
    </row>
    <row r="58" spans="2:68" s="14" customFormat="1" ht="13.5" customHeight="1">
      <c r="B58" s="6">
        <v>53</v>
      </c>
      <c r="C58" s="22" t="s">
        <v>19</v>
      </c>
      <c r="D58" s="382">
        <v>12794</v>
      </c>
      <c r="E58" s="317">
        <v>32543</v>
      </c>
      <c r="F58" s="382">
        <v>494256260</v>
      </c>
      <c r="G58" s="382">
        <v>6617</v>
      </c>
      <c r="H58" s="382">
        <v>61750</v>
      </c>
      <c r="I58" s="112">
        <f t="shared" si="2"/>
        <v>38631.879005783958</v>
      </c>
      <c r="J58" s="112">
        <f t="shared" si="3"/>
        <v>15187.790308207603</v>
      </c>
      <c r="K58" s="112">
        <f t="shared" si="4"/>
        <v>74694.916125132237</v>
      </c>
      <c r="L58" s="146">
        <f t="shared" si="56"/>
        <v>0.51719556041894643</v>
      </c>
      <c r="M58" s="246">
        <f t="shared" si="5"/>
        <v>2.5436141941535095</v>
      </c>
      <c r="N58" s="245">
        <f t="shared" si="6"/>
        <v>1.8974894754632332</v>
      </c>
      <c r="O58" s="199">
        <f t="shared" si="7"/>
        <v>8004.1499595141704</v>
      </c>
      <c r="R58" s="188" t="str">
        <f t="shared" si="8"/>
        <v>大正区</v>
      </c>
      <c r="S58" s="105">
        <f t="shared" si="9"/>
        <v>41635.943805235955</v>
      </c>
      <c r="T58" s="105">
        <f t="shared" si="10"/>
        <v>40915.720642121792</v>
      </c>
      <c r="U58" s="105">
        <f t="shared" si="11"/>
        <v>720</v>
      </c>
      <c r="V58" s="188" t="str">
        <f t="shared" si="12"/>
        <v>大阪狭山市</v>
      </c>
      <c r="W58" s="105">
        <f t="shared" si="13"/>
        <v>15566.524705258975</v>
      </c>
      <c r="X58" s="105">
        <f t="shared" si="14"/>
        <v>15842.252434639953</v>
      </c>
      <c r="Y58" s="105">
        <f t="shared" si="15"/>
        <v>-275</v>
      </c>
      <c r="Z58" s="188" t="str">
        <f t="shared" si="16"/>
        <v>摂津市</v>
      </c>
      <c r="AA58" s="199">
        <f t="shared" si="17"/>
        <v>76283.170129870123</v>
      </c>
      <c r="AB58" s="105">
        <f t="shared" si="18"/>
        <v>76173.330053415804</v>
      </c>
      <c r="AC58" s="105">
        <f t="shared" si="19"/>
        <v>110</v>
      </c>
      <c r="AD58" s="188" t="str">
        <f t="shared" si="20"/>
        <v>住吉区</v>
      </c>
      <c r="AE58" s="90">
        <f t="shared" si="21"/>
        <v>0.52705410821643284</v>
      </c>
      <c r="AF58" s="90">
        <f t="shared" si="57"/>
        <v>0.52070792198410787</v>
      </c>
      <c r="AG58" s="315">
        <f t="shared" si="22"/>
        <v>0.60000000000000053</v>
      </c>
      <c r="AH58" s="188" t="str">
        <f t="shared" si="23"/>
        <v>東淀川区</v>
      </c>
      <c r="AI58" s="245">
        <f t="shared" si="24"/>
        <v>2.6398517810184079</v>
      </c>
      <c r="AJ58" s="316">
        <f t="shared" si="25"/>
        <v>2.6123084589510404</v>
      </c>
      <c r="AK58" s="316">
        <f t="shared" si="26"/>
        <v>3.0000000000000249E-2</v>
      </c>
      <c r="AL58" s="188" t="str">
        <f t="shared" si="27"/>
        <v>岬町</v>
      </c>
      <c r="AM58" s="245">
        <f t="shared" si="28"/>
        <v>1.8050478677110531</v>
      </c>
      <c r="AN58" s="245">
        <f t="shared" si="29"/>
        <v>1.8369515011547344</v>
      </c>
      <c r="AO58" s="245">
        <f t="shared" si="30"/>
        <v>-3.0000000000000027E-2</v>
      </c>
      <c r="AP58" s="188" t="str">
        <f t="shared" si="31"/>
        <v>守口市</v>
      </c>
      <c r="AQ58" s="199">
        <f t="shared" si="32"/>
        <v>8325.0606271574852</v>
      </c>
      <c r="AR58" s="199">
        <f t="shared" si="33"/>
        <v>8420.6093955446795</v>
      </c>
      <c r="AS58" s="199">
        <f t="shared" si="34"/>
        <v>-96</v>
      </c>
      <c r="AT58" s="15"/>
      <c r="AU58" s="105">
        <f t="shared" si="35"/>
        <v>46119.041087541758</v>
      </c>
      <c r="AV58" s="105">
        <f t="shared" si="36"/>
        <v>45768.544918422951</v>
      </c>
      <c r="AW58" s="105">
        <f t="shared" si="37"/>
        <v>350</v>
      </c>
      <c r="AX58" s="105">
        <f t="shared" si="38"/>
        <v>15757.451537879928</v>
      </c>
      <c r="AY58" s="105">
        <f t="shared" si="39"/>
        <v>16041.262670853561</v>
      </c>
      <c r="AZ58" s="105">
        <f t="shared" si="40"/>
        <v>-284</v>
      </c>
      <c r="BA58" s="105">
        <f t="shared" si="41"/>
        <v>79383.806123482515</v>
      </c>
      <c r="BB58" s="105">
        <f t="shared" si="42"/>
        <v>80156.432936676807</v>
      </c>
      <c r="BC58" s="105">
        <f t="shared" si="43"/>
        <v>-772</v>
      </c>
      <c r="BD58" s="90">
        <f t="shared" si="44"/>
        <v>0.58096283536472171</v>
      </c>
      <c r="BE58" s="90">
        <f t="shared" si="45"/>
        <v>0.57099029038105886</v>
      </c>
      <c r="BF58" s="315">
        <f t="shared" si="46"/>
        <v>1.0000000000000009</v>
      </c>
      <c r="BG58" s="316">
        <f t="shared" si="47"/>
        <v>2.926808372323054</v>
      </c>
      <c r="BH58" s="316">
        <f t="shared" si="48"/>
        <v>2.8531759536350507</v>
      </c>
      <c r="BI58" s="316">
        <f t="shared" si="49"/>
        <v>8.0000000000000071E-2</v>
      </c>
      <c r="BJ58" s="316">
        <f t="shared" si="50"/>
        <v>1.8569878295102245</v>
      </c>
      <c r="BK58" s="316">
        <f t="shared" si="51"/>
        <v>1.8883859337173088</v>
      </c>
      <c r="BL58" s="316">
        <f t="shared" si="52"/>
        <v>-2.9999999999999805E-2</v>
      </c>
      <c r="BM58" s="105">
        <f t="shared" si="53"/>
        <v>8485.4899356211263</v>
      </c>
      <c r="BN58" s="105">
        <f t="shared" si="54"/>
        <v>8494.6950644120498</v>
      </c>
      <c r="BO58" s="105">
        <f t="shared" si="55"/>
        <v>-10</v>
      </c>
      <c r="BP58" s="105">
        <v>0</v>
      </c>
    </row>
    <row r="59" spans="2:68" s="14" customFormat="1" ht="13.5" customHeight="1">
      <c r="B59" s="6">
        <v>54</v>
      </c>
      <c r="C59" s="22" t="s">
        <v>24</v>
      </c>
      <c r="D59" s="382">
        <v>21237</v>
      </c>
      <c r="E59" s="317">
        <v>60145</v>
      </c>
      <c r="F59" s="382">
        <v>941449240</v>
      </c>
      <c r="G59" s="382">
        <v>12089</v>
      </c>
      <c r="H59" s="382">
        <v>112342</v>
      </c>
      <c r="I59" s="112">
        <f t="shared" si="2"/>
        <v>44330.613551819937</v>
      </c>
      <c r="J59" s="112">
        <f t="shared" si="3"/>
        <v>15652.992601213733</v>
      </c>
      <c r="K59" s="112">
        <f t="shared" si="4"/>
        <v>77876.519149640168</v>
      </c>
      <c r="L59" s="146">
        <f t="shared" si="56"/>
        <v>0.56924236003201956</v>
      </c>
      <c r="M59" s="246">
        <f t="shared" si="5"/>
        <v>2.8320855111362246</v>
      </c>
      <c r="N59" s="245">
        <f t="shared" si="6"/>
        <v>1.8678526893341092</v>
      </c>
      <c r="O59" s="199">
        <f t="shared" si="7"/>
        <v>8380.207224368447</v>
      </c>
      <c r="R59" s="188" t="str">
        <f t="shared" si="8"/>
        <v>高槻市</v>
      </c>
      <c r="S59" s="105">
        <f t="shared" si="9"/>
        <v>41559.188355649167</v>
      </c>
      <c r="T59" s="105">
        <f t="shared" si="10"/>
        <v>41309.282889242553</v>
      </c>
      <c r="U59" s="105">
        <f t="shared" si="11"/>
        <v>250</v>
      </c>
      <c r="V59" s="188" t="str">
        <f t="shared" si="12"/>
        <v>高石市</v>
      </c>
      <c r="W59" s="105">
        <f t="shared" si="13"/>
        <v>15551.807607670544</v>
      </c>
      <c r="X59" s="105">
        <f t="shared" si="14"/>
        <v>15470.970912519948</v>
      </c>
      <c r="Y59" s="105">
        <f t="shared" si="15"/>
        <v>81</v>
      </c>
      <c r="Z59" s="188" t="str">
        <f t="shared" si="16"/>
        <v>大阪狭山市</v>
      </c>
      <c r="AA59" s="199">
        <f t="shared" si="17"/>
        <v>75704.103720405867</v>
      </c>
      <c r="AB59" s="105">
        <f t="shared" si="18"/>
        <v>77490.98343862046</v>
      </c>
      <c r="AC59" s="105">
        <f t="shared" si="19"/>
        <v>-1787</v>
      </c>
      <c r="AD59" s="188" t="str">
        <f t="shared" si="20"/>
        <v>城東区</v>
      </c>
      <c r="AE59" s="90">
        <f t="shared" si="21"/>
        <v>0.52465511652198971</v>
      </c>
      <c r="AF59" s="90">
        <f t="shared" si="57"/>
        <v>0.52070537699235087</v>
      </c>
      <c r="AG59" s="315">
        <f t="shared" si="22"/>
        <v>0.40000000000000036</v>
      </c>
      <c r="AH59" s="188" t="str">
        <f t="shared" si="23"/>
        <v>寝屋川市</v>
      </c>
      <c r="AI59" s="245">
        <f t="shared" si="24"/>
        <v>2.638769488138665</v>
      </c>
      <c r="AJ59" s="316">
        <f t="shared" si="25"/>
        <v>2.5638256184178299</v>
      </c>
      <c r="AK59" s="316">
        <f t="shared" si="26"/>
        <v>8.0000000000000071E-2</v>
      </c>
      <c r="AL59" s="188" t="str">
        <f t="shared" si="27"/>
        <v>中央区</v>
      </c>
      <c r="AM59" s="245">
        <f t="shared" si="28"/>
        <v>1.8047784225370376</v>
      </c>
      <c r="AN59" s="245">
        <f t="shared" si="29"/>
        <v>1.83273922824018</v>
      </c>
      <c r="AO59" s="245">
        <f t="shared" si="30"/>
        <v>-3.0000000000000027E-2</v>
      </c>
      <c r="AP59" s="188" t="str">
        <f t="shared" si="31"/>
        <v>堺市中区</v>
      </c>
      <c r="AQ59" s="199">
        <f t="shared" si="32"/>
        <v>8270.090506536093</v>
      </c>
      <c r="AR59" s="199">
        <f t="shared" si="33"/>
        <v>8380.5820847460836</v>
      </c>
      <c r="AS59" s="199">
        <f t="shared" si="34"/>
        <v>-111</v>
      </c>
      <c r="AT59" s="15"/>
      <c r="AU59" s="105">
        <f t="shared" si="35"/>
        <v>46119.041087541758</v>
      </c>
      <c r="AV59" s="105">
        <f t="shared" si="36"/>
        <v>45768.544918422951</v>
      </c>
      <c r="AW59" s="105">
        <f t="shared" si="37"/>
        <v>350</v>
      </c>
      <c r="AX59" s="105">
        <f t="shared" si="38"/>
        <v>15757.451537879928</v>
      </c>
      <c r="AY59" s="105">
        <f t="shared" si="39"/>
        <v>16041.262670853561</v>
      </c>
      <c r="AZ59" s="105">
        <f t="shared" si="40"/>
        <v>-284</v>
      </c>
      <c r="BA59" s="105">
        <f t="shared" si="41"/>
        <v>79383.806123482515</v>
      </c>
      <c r="BB59" s="105">
        <f t="shared" si="42"/>
        <v>80156.432936676807</v>
      </c>
      <c r="BC59" s="105">
        <f t="shared" si="43"/>
        <v>-772</v>
      </c>
      <c r="BD59" s="90">
        <f t="shared" si="44"/>
        <v>0.58096283536472171</v>
      </c>
      <c r="BE59" s="90">
        <f t="shared" si="45"/>
        <v>0.57099029038105886</v>
      </c>
      <c r="BF59" s="315">
        <f t="shared" si="46"/>
        <v>1.0000000000000009</v>
      </c>
      <c r="BG59" s="316">
        <f t="shared" si="47"/>
        <v>2.926808372323054</v>
      </c>
      <c r="BH59" s="316">
        <f t="shared" si="48"/>
        <v>2.8531759536350507</v>
      </c>
      <c r="BI59" s="316">
        <f t="shared" si="49"/>
        <v>8.0000000000000071E-2</v>
      </c>
      <c r="BJ59" s="316">
        <f t="shared" si="50"/>
        <v>1.8569878295102245</v>
      </c>
      <c r="BK59" s="316">
        <f t="shared" si="51"/>
        <v>1.8883859337173088</v>
      </c>
      <c r="BL59" s="316">
        <f t="shared" si="52"/>
        <v>-2.9999999999999805E-2</v>
      </c>
      <c r="BM59" s="105">
        <f t="shared" si="53"/>
        <v>8485.4899356211263</v>
      </c>
      <c r="BN59" s="105">
        <f t="shared" si="54"/>
        <v>8494.6950644120498</v>
      </c>
      <c r="BO59" s="105">
        <f t="shared" si="55"/>
        <v>-10</v>
      </c>
      <c r="BP59" s="105">
        <v>0</v>
      </c>
    </row>
    <row r="60" spans="2:68" s="14" customFormat="1" ht="13.5" customHeight="1">
      <c r="B60" s="6">
        <v>55</v>
      </c>
      <c r="C60" s="22" t="s">
        <v>15</v>
      </c>
      <c r="D60" s="382">
        <v>21975</v>
      </c>
      <c r="E60" s="318">
        <v>57272</v>
      </c>
      <c r="F60" s="384">
        <v>948783360</v>
      </c>
      <c r="G60" s="384">
        <v>11331</v>
      </c>
      <c r="H60" s="382">
        <v>108158</v>
      </c>
      <c r="I60" s="112">
        <f t="shared" si="2"/>
        <v>43175.5795221843</v>
      </c>
      <c r="J60" s="112">
        <f t="shared" si="3"/>
        <v>16566.269031987707</v>
      </c>
      <c r="K60" s="112">
        <f t="shared" si="4"/>
        <v>83733.418056658731</v>
      </c>
      <c r="L60" s="146">
        <f t="shared" si="56"/>
        <v>0.51563139931740609</v>
      </c>
      <c r="M60" s="246">
        <f t="shared" si="5"/>
        <v>2.6062343572241184</v>
      </c>
      <c r="N60" s="245">
        <f t="shared" si="6"/>
        <v>1.8884969967872607</v>
      </c>
      <c r="O60" s="199">
        <f t="shared" si="7"/>
        <v>8772.1977107564853</v>
      </c>
      <c r="R60" s="188" t="str">
        <f t="shared" si="8"/>
        <v>摂津市</v>
      </c>
      <c r="S60" s="105">
        <f t="shared" si="9"/>
        <v>41350.257655755013</v>
      </c>
      <c r="T60" s="105">
        <f t="shared" si="10"/>
        <v>40241.873607604335</v>
      </c>
      <c r="U60" s="105">
        <f t="shared" si="11"/>
        <v>1108</v>
      </c>
      <c r="V60" s="188" t="str">
        <f t="shared" si="12"/>
        <v>豊中市</v>
      </c>
      <c r="W60" s="105">
        <f t="shared" si="13"/>
        <v>15536.346006948723</v>
      </c>
      <c r="X60" s="105">
        <f t="shared" si="14"/>
        <v>15664.213064099256</v>
      </c>
      <c r="Y60" s="105">
        <f t="shared" si="15"/>
        <v>-128</v>
      </c>
      <c r="Z60" s="188" t="str">
        <f t="shared" si="16"/>
        <v>岸和田市</v>
      </c>
      <c r="AA60" s="199">
        <f t="shared" si="17"/>
        <v>75455.044199891752</v>
      </c>
      <c r="AB60" s="105">
        <f t="shared" si="18"/>
        <v>77265.223813786928</v>
      </c>
      <c r="AC60" s="105">
        <f t="shared" si="19"/>
        <v>-1810</v>
      </c>
      <c r="AD60" s="188" t="str">
        <f t="shared" si="20"/>
        <v>平野区</v>
      </c>
      <c r="AE60" s="90">
        <f t="shared" si="21"/>
        <v>0.52239732710446174</v>
      </c>
      <c r="AF60" s="90">
        <f t="shared" si="57"/>
        <v>0.52076833669786504</v>
      </c>
      <c r="AG60" s="315">
        <f t="shared" si="22"/>
        <v>0.10000000000000009</v>
      </c>
      <c r="AH60" s="188" t="str">
        <f t="shared" si="23"/>
        <v>大東市</v>
      </c>
      <c r="AI60" s="245">
        <f t="shared" si="24"/>
        <v>2.6312491029995693</v>
      </c>
      <c r="AJ60" s="316">
        <f t="shared" si="25"/>
        <v>2.5992063492063493</v>
      </c>
      <c r="AK60" s="316">
        <f t="shared" si="26"/>
        <v>2.9999999999999805E-2</v>
      </c>
      <c r="AL60" s="188" t="str">
        <f t="shared" si="27"/>
        <v>堺市南区</v>
      </c>
      <c r="AM60" s="245">
        <f t="shared" si="28"/>
        <v>1.7987558695747576</v>
      </c>
      <c r="AN60" s="245">
        <f t="shared" si="29"/>
        <v>1.8448451376619122</v>
      </c>
      <c r="AO60" s="245">
        <f t="shared" si="30"/>
        <v>-4.0000000000000036E-2</v>
      </c>
      <c r="AP60" s="188" t="str">
        <f t="shared" si="31"/>
        <v>堺市堺区</v>
      </c>
      <c r="AQ60" s="199">
        <f t="shared" si="32"/>
        <v>8267.7713804040341</v>
      </c>
      <c r="AR60" s="199">
        <f t="shared" si="33"/>
        <v>8388.9656538969612</v>
      </c>
      <c r="AS60" s="199">
        <f t="shared" si="34"/>
        <v>-121</v>
      </c>
      <c r="AT60" s="15"/>
      <c r="AU60" s="105">
        <f t="shared" si="35"/>
        <v>46119.041087541758</v>
      </c>
      <c r="AV60" s="105">
        <f t="shared" si="36"/>
        <v>45768.544918422951</v>
      </c>
      <c r="AW60" s="105">
        <f t="shared" si="37"/>
        <v>350</v>
      </c>
      <c r="AX60" s="105">
        <f t="shared" si="38"/>
        <v>15757.451537879928</v>
      </c>
      <c r="AY60" s="105">
        <f t="shared" si="39"/>
        <v>16041.262670853561</v>
      </c>
      <c r="AZ60" s="105">
        <f t="shared" si="40"/>
        <v>-284</v>
      </c>
      <c r="BA60" s="105">
        <f t="shared" si="41"/>
        <v>79383.806123482515</v>
      </c>
      <c r="BB60" s="105">
        <f t="shared" si="42"/>
        <v>80156.432936676807</v>
      </c>
      <c r="BC60" s="105">
        <f t="shared" si="43"/>
        <v>-772</v>
      </c>
      <c r="BD60" s="90">
        <f t="shared" si="44"/>
        <v>0.58096283536472171</v>
      </c>
      <c r="BE60" s="90">
        <f t="shared" si="45"/>
        <v>0.57099029038105886</v>
      </c>
      <c r="BF60" s="315">
        <f t="shared" si="46"/>
        <v>1.0000000000000009</v>
      </c>
      <c r="BG60" s="316">
        <f t="shared" si="47"/>
        <v>2.926808372323054</v>
      </c>
      <c r="BH60" s="316">
        <f t="shared" si="48"/>
        <v>2.8531759536350507</v>
      </c>
      <c r="BI60" s="316">
        <f t="shared" si="49"/>
        <v>8.0000000000000071E-2</v>
      </c>
      <c r="BJ60" s="316">
        <f t="shared" si="50"/>
        <v>1.8569878295102245</v>
      </c>
      <c r="BK60" s="316">
        <f t="shared" si="51"/>
        <v>1.8883859337173088</v>
      </c>
      <c r="BL60" s="316">
        <f t="shared" si="52"/>
        <v>-2.9999999999999805E-2</v>
      </c>
      <c r="BM60" s="105">
        <f t="shared" si="53"/>
        <v>8485.4899356211263</v>
      </c>
      <c r="BN60" s="105">
        <f t="shared" si="54"/>
        <v>8494.6950644120498</v>
      </c>
      <c r="BO60" s="105">
        <f t="shared" si="55"/>
        <v>-10</v>
      </c>
      <c r="BP60" s="105">
        <v>0</v>
      </c>
    </row>
    <row r="61" spans="2:68" s="14" customFormat="1" ht="13.5" customHeight="1">
      <c r="B61" s="6">
        <v>56</v>
      </c>
      <c r="C61" s="22" t="s">
        <v>9</v>
      </c>
      <c r="D61" s="382">
        <v>14205</v>
      </c>
      <c r="E61" s="318">
        <v>35507</v>
      </c>
      <c r="F61" s="384">
        <v>587380410</v>
      </c>
      <c r="G61" s="384">
        <v>7700</v>
      </c>
      <c r="H61" s="382">
        <v>67808</v>
      </c>
      <c r="I61" s="112">
        <f t="shared" si="2"/>
        <v>41350.257655755013</v>
      </c>
      <c r="J61" s="112">
        <f t="shared" si="3"/>
        <v>16542.665108288507</v>
      </c>
      <c r="K61" s="112">
        <f t="shared" si="4"/>
        <v>76283.170129870123</v>
      </c>
      <c r="L61" s="146">
        <f t="shared" si="56"/>
        <v>0.54206265399507214</v>
      </c>
      <c r="M61" s="246">
        <f t="shared" si="5"/>
        <v>2.4996128123900037</v>
      </c>
      <c r="N61" s="245">
        <f t="shared" si="6"/>
        <v>1.9097079449122709</v>
      </c>
      <c r="O61" s="199">
        <f t="shared" si="7"/>
        <v>8662.4057633317607</v>
      </c>
      <c r="R61" s="188" t="str">
        <f t="shared" si="8"/>
        <v>港区</v>
      </c>
      <c r="S61" s="105">
        <f t="shared" si="9"/>
        <v>41160.137017240078</v>
      </c>
      <c r="T61" s="105">
        <f t="shared" si="10"/>
        <v>41928.732581806798</v>
      </c>
      <c r="U61" s="105">
        <f t="shared" si="11"/>
        <v>-769</v>
      </c>
      <c r="V61" s="188" t="str">
        <f t="shared" si="12"/>
        <v>千早赤阪村</v>
      </c>
      <c r="W61" s="105">
        <f t="shared" si="13"/>
        <v>15473.304589707928</v>
      </c>
      <c r="X61" s="105">
        <f t="shared" si="14"/>
        <v>16317.219814241485</v>
      </c>
      <c r="Y61" s="105">
        <f t="shared" si="15"/>
        <v>-844</v>
      </c>
      <c r="Z61" s="188" t="str">
        <f t="shared" si="16"/>
        <v>田尻町</v>
      </c>
      <c r="AA61" s="199">
        <f t="shared" si="17"/>
        <v>75208.800578034687</v>
      </c>
      <c r="AB61" s="105">
        <f t="shared" si="18"/>
        <v>79347.957957957959</v>
      </c>
      <c r="AC61" s="105">
        <f t="shared" si="19"/>
        <v>-4139</v>
      </c>
      <c r="AD61" s="188" t="str">
        <f t="shared" si="20"/>
        <v>岬町</v>
      </c>
      <c r="AE61" s="90">
        <f t="shared" si="21"/>
        <v>0.52033985581874354</v>
      </c>
      <c r="AF61" s="90">
        <f t="shared" si="57"/>
        <v>0.49652777777777779</v>
      </c>
      <c r="AG61" s="315">
        <f t="shared" si="22"/>
        <v>2.300000000000002</v>
      </c>
      <c r="AH61" s="188" t="str">
        <f t="shared" si="23"/>
        <v>能勢町</v>
      </c>
      <c r="AI61" s="245">
        <f t="shared" si="24"/>
        <v>2.6246406570841887</v>
      </c>
      <c r="AJ61" s="316">
        <f t="shared" si="25"/>
        <v>2.5366067514248138</v>
      </c>
      <c r="AK61" s="316">
        <f t="shared" si="26"/>
        <v>8.0000000000000071E-2</v>
      </c>
      <c r="AL61" s="188" t="str">
        <f t="shared" si="27"/>
        <v>富田林市</v>
      </c>
      <c r="AM61" s="245">
        <f t="shared" si="28"/>
        <v>1.7867416812910775</v>
      </c>
      <c r="AN61" s="245">
        <f t="shared" si="29"/>
        <v>1.8455890595224751</v>
      </c>
      <c r="AO61" s="245">
        <f t="shared" si="30"/>
        <v>-6.0000000000000053E-2</v>
      </c>
      <c r="AP61" s="188" t="str">
        <f t="shared" si="31"/>
        <v>旭区</v>
      </c>
      <c r="AQ61" s="199">
        <f t="shared" si="32"/>
        <v>8263.7810120229551</v>
      </c>
      <c r="AR61" s="199">
        <f t="shared" si="33"/>
        <v>8220.4822270500135</v>
      </c>
      <c r="AS61" s="199">
        <f t="shared" si="34"/>
        <v>44</v>
      </c>
      <c r="AT61" s="15"/>
      <c r="AU61" s="105">
        <f t="shared" si="35"/>
        <v>46119.041087541758</v>
      </c>
      <c r="AV61" s="105">
        <f t="shared" si="36"/>
        <v>45768.544918422951</v>
      </c>
      <c r="AW61" s="105">
        <f t="shared" si="37"/>
        <v>350</v>
      </c>
      <c r="AX61" s="105">
        <f t="shared" si="38"/>
        <v>15757.451537879928</v>
      </c>
      <c r="AY61" s="105">
        <f t="shared" si="39"/>
        <v>16041.262670853561</v>
      </c>
      <c r="AZ61" s="105">
        <f t="shared" si="40"/>
        <v>-284</v>
      </c>
      <c r="BA61" s="105">
        <f t="shared" si="41"/>
        <v>79383.806123482515</v>
      </c>
      <c r="BB61" s="105">
        <f t="shared" si="42"/>
        <v>80156.432936676807</v>
      </c>
      <c r="BC61" s="105">
        <f t="shared" si="43"/>
        <v>-772</v>
      </c>
      <c r="BD61" s="90">
        <f t="shared" si="44"/>
        <v>0.58096283536472171</v>
      </c>
      <c r="BE61" s="90">
        <f t="shared" si="45"/>
        <v>0.57099029038105886</v>
      </c>
      <c r="BF61" s="315">
        <f t="shared" si="46"/>
        <v>1.0000000000000009</v>
      </c>
      <c r="BG61" s="316">
        <f t="shared" si="47"/>
        <v>2.926808372323054</v>
      </c>
      <c r="BH61" s="316">
        <f t="shared" si="48"/>
        <v>2.8531759536350507</v>
      </c>
      <c r="BI61" s="316">
        <f t="shared" si="49"/>
        <v>8.0000000000000071E-2</v>
      </c>
      <c r="BJ61" s="316">
        <f t="shared" si="50"/>
        <v>1.8569878295102245</v>
      </c>
      <c r="BK61" s="316">
        <f t="shared" si="51"/>
        <v>1.8883859337173088</v>
      </c>
      <c r="BL61" s="316">
        <f t="shared" si="52"/>
        <v>-2.9999999999999805E-2</v>
      </c>
      <c r="BM61" s="105">
        <f t="shared" si="53"/>
        <v>8485.4899356211263</v>
      </c>
      <c r="BN61" s="105">
        <f t="shared" si="54"/>
        <v>8494.6950644120498</v>
      </c>
      <c r="BO61" s="105">
        <f t="shared" si="55"/>
        <v>-10</v>
      </c>
      <c r="BP61" s="105">
        <v>0</v>
      </c>
    </row>
    <row r="62" spans="2:68" s="14" customFormat="1" ht="13.5" customHeight="1">
      <c r="B62" s="6">
        <v>57</v>
      </c>
      <c r="C62" s="22" t="s">
        <v>43</v>
      </c>
      <c r="D62" s="382">
        <v>10006</v>
      </c>
      <c r="E62" s="317">
        <v>28629</v>
      </c>
      <c r="F62" s="382">
        <v>445232700</v>
      </c>
      <c r="G62" s="382">
        <v>5679</v>
      </c>
      <c r="H62" s="382">
        <v>51921</v>
      </c>
      <c r="I62" s="112">
        <f t="shared" si="2"/>
        <v>44496.572056765937</v>
      </c>
      <c r="J62" s="112">
        <f t="shared" si="3"/>
        <v>15551.807607670544</v>
      </c>
      <c r="K62" s="112">
        <f t="shared" si="4"/>
        <v>78399.841521394614</v>
      </c>
      <c r="L62" s="146">
        <f t="shared" si="56"/>
        <v>0.56755946432140714</v>
      </c>
      <c r="M62" s="246">
        <f t="shared" si="5"/>
        <v>2.8611832900259846</v>
      </c>
      <c r="N62" s="245">
        <f t="shared" si="6"/>
        <v>1.8135806350204338</v>
      </c>
      <c r="O62" s="199">
        <f t="shared" si="7"/>
        <v>8575.1950078003119</v>
      </c>
      <c r="R62" s="188" t="str">
        <f t="shared" si="8"/>
        <v>能勢町</v>
      </c>
      <c r="S62" s="105">
        <f t="shared" si="9"/>
        <v>40881.83572895277</v>
      </c>
      <c r="T62" s="105">
        <f t="shared" si="10"/>
        <v>40641.880754055237</v>
      </c>
      <c r="U62" s="105">
        <f t="shared" si="11"/>
        <v>240</v>
      </c>
      <c r="V62" s="188" t="str">
        <f t="shared" si="12"/>
        <v>福島区</v>
      </c>
      <c r="W62" s="105">
        <f t="shared" si="13"/>
        <v>15443.645111624326</v>
      </c>
      <c r="X62" s="105">
        <f t="shared" si="14"/>
        <v>15916.79253649884</v>
      </c>
      <c r="Y62" s="105">
        <f t="shared" si="15"/>
        <v>-473</v>
      </c>
      <c r="Z62" s="188" t="str">
        <f t="shared" si="16"/>
        <v>四條畷市</v>
      </c>
      <c r="AA62" s="199">
        <f t="shared" si="17"/>
        <v>75140.428245146555</v>
      </c>
      <c r="AB62" s="105">
        <f t="shared" si="18"/>
        <v>76991.298939641114</v>
      </c>
      <c r="AC62" s="105">
        <f t="shared" si="19"/>
        <v>-1851</v>
      </c>
      <c r="AD62" s="188" t="str">
        <f t="shared" si="20"/>
        <v>住之江区</v>
      </c>
      <c r="AE62" s="90">
        <f t="shared" si="21"/>
        <v>0.51962719801661994</v>
      </c>
      <c r="AF62" s="90">
        <f t="shared" si="57"/>
        <v>0.5169247301323695</v>
      </c>
      <c r="AG62" s="315">
        <f t="shared" si="22"/>
        <v>0.30000000000000027</v>
      </c>
      <c r="AH62" s="188" t="str">
        <f t="shared" si="23"/>
        <v>太子町</v>
      </c>
      <c r="AI62" s="245">
        <f t="shared" si="24"/>
        <v>2.6184901090028259</v>
      </c>
      <c r="AJ62" s="316">
        <f t="shared" si="25"/>
        <v>2.5954525954525955</v>
      </c>
      <c r="AK62" s="316">
        <f t="shared" si="26"/>
        <v>2.0000000000000018E-2</v>
      </c>
      <c r="AL62" s="188" t="str">
        <f t="shared" si="27"/>
        <v>天王寺区</v>
      </c>
      <c r="AM62" s="245">
        <f t="shared" si="28"/>
        <v>1.7852025530806304</v>
      </c>
      <c r="AN62" s="245">
        <f t="shared" si="29"/>
        <v>1.8107392833513249</v>
      </c>
      <c r="AO62" s="245">
        <f t="shared" si="30"/>
        <v>-2.0000000000000018E-2</v>
      </c>
      <c r="AP62" s="188" t="str">
        <f t="shared" si="31"/>
        <v>鶴見区</v>
      </c>
      <c r="AQ62" s="199">
        <f t="shared" si="32"/>
        <v>8260.6501534269028</v>
      </c>
      <c r="AR62" s="199">
        <f t="shared" si="33"/>
        <v>8219.2915916688089</v>
      </c>
      <c r="AS62" s="199">
        <f t="shared" si="34"/>
        <v>42</v>
      </c>
      <c r="AT62" s="15"/>
      <c r="AU62" s="105">
        <f t="shared" si="35"/>
        <v>46119.041087541758</v>
      </c>
      <c r="AV62" s="105">
        <f t="shared" si="36"/>
        <v>45768.544918422951</v>
      </c>
      <c r="AW62" s="105">
        <f t="shared" si="37"/>
        <v>350</v>
      </c>
      <c r="AX62" s="105">
        <f t="shared" si="38"/>
        <v>15757.451537879928</v>
      </c>
      <c r="AY62" s="105">
        <f t="shared" si="39"/>
        <v>16041.262670853561</v>
      </c>
      <c r="AZ62" s="105">
        <f t="shared" si="40"/>
        <v>-284</v>
      </c>
      <c r="BA62" s="105">
        <f t="shared" si="41"/>
        <v>79383.806123482515</v>
      </c>
      <c r="BB62" s="105">
        <f t="shared" si="42"/>
        <v>80156.432936676807</v>
      </c>
      <c r="BC62" s="105">
        <f t="shared" si="43"/>
        <v>-772</v>
      </c>
      <c r="BD62" s="90">
        <f t="shared" si="44"/>
        <v>0.58096283536472171</v>
      </c>
      <c r="BE62" s="90">
        <f t="shared" si="45"/>
        <v>0.57099029038105886</v>
      </c>
      <c r="BF62" s="315">
        <f t="shared" si="46"/>
        <v>1.0000000000000009</v>
      </c>
      <c r="BG62" s="316">
        <f t="shared" si="47"/>
        <v>2.926808372323054</v>
      </c>
      <c r="BH62" s="316">
        <f t="shared" si="48"/>
        <v>2.8531759536350507</v>
      </c>
      <c r="BI62" s="316">
        <f t="shared" si="49"/>
        <v>8.0000000000000071E-2</v>
      </c>
      <c r="BJ62" s="316">
        <f t="shared" si="50"/>
        <v>1.8569878295102245</v>
      </c>
      <c r="BK62" s="316">
        <f t="shared" si="51"/>
        <v>1.8883859337173088</v>
      </c>
      <c r="BL62" s="316">
        <f t="shared" si="52"/>
        <v>-2.9999999999999805E-2</v>
      </c>
      <c r="BM62" s="105">
        <f t="shared" si="53"/>
        <v>8485.4899356211263</v>
      </c>
      <c r="BN62" s="105">
        <f t="shared" si="54"/>
        <v>8494.6950644120498</v>
      </c>
      <c r="BO62" s="105">
        <f t="shared" si="55"/>
        <v>-10</v>
      </c>
      <c r="BP62" s="105">
        <v>0</v>
      </c>
    </row>
    <row r="63" spans="2:68" s="14" customFormat="1" ht="13.5" customHeight="1">
      <c r="B63" s="6">
        <v>58</v>
      </c>
      <c r="C63" s="22" t="s">
        <v>25</v>
      </c>
      <c r="D63" s="382">
        <v>11734</v>
      </c>
      <c r="E63" s="317">
        <v>33077</v>
      </c>
      <c r="F63" s="382">
        <v>534474570</v>
      </c>
      <c r="G63" s="382">
        <v>6507</v>
      </c>
      <c r="H63" s="382">
        <v>67379</v>
      </c>
      <c r="I63" s="112">
        <f t="shared" si="2"/>
        <v>45549.221919209136</v>
      </c>
      <c r="J63" s="112">
        <f t="shared" si="3"/>
        <v>16158.495933730386</v>
      </c>
      <c r="K63" s="112">
        <f t="shared" si="4"/>
        <v>82138.40018441678</v>
      </c>
      <c r="L63" s="146">
        <f t="shared" si="56"/>
        <v>0.55454235554798026</v>
      </c>
      <c r="M63" s="246">
        <f t="shared" si="5"/>
        <v>2.818902335094597</v>
      </c>
      <c r="N63" s="245">
        <f t="shared" si="6"/>
        <v>2.0370347975934942</v>
      </c>
      <c r="O63" s="199">
        <f t="shared" si="7"/>
        <v>7932.3612698318466</v>
      </c>
      <c r="R63" s="188" t="str">
        <f t="shared" si="8"/>
        <v>河南町</v>
      </c>
      <c r="S63" s="105">
        <f t="shared" si="9"/>
        <v>40603.15426170468</v>
      </c>
      <c r="T63" s="105">
        <f t="shared" si="10"/>
        <v>43003.410022061144</v>
      </c>
      <c r="U63" s="105">
        <f t="shared" si="11"/>
        <v>-2400</v>
      </c>
      <c r="V63" s="188" t="str">
        <f t="shared" si="12"/>
        <v>富田林市</v>
      </c>
      <c r="W63" s="105">
        <f t="shared" si="13"/>
        <v>15371.935239668284</v>
      </c>
      <c r="X63" s="105">
        <f t="shared" si="14"/>
        <v>15783.020588125397</v>
      </c>
      <c r="Y63" s="105">
        <f t="shared" si="15"/>
        <v>-411</v>
      </c>
      <c r="Z63" s="188" t="str">
        <f t="shared" si="16"/>
        <v>箕面市</v>
      </c>
      <c r="AA63" s="199">
        <f t="shared" si="17"/>
        <v>74978.715470560011</v>
      </c>
      <c r="AB63" s="105">
        <f t="shared" si="18"/>
        <v>75158.034905798166</v>
      </c>
      <c r="AC63" s="105">
        <f t="shared" si="19"/>
        <v>-179</v>
      </c>
      <c r="AD63" s="188" t="str">
        <f t="shared" si="20"/>
        <v>能勢町</v>
      </c>
      <c r="AE63" s="90">
        <f t="shared" si="21"/>
        <v>0.51868583162217663</v>
      </c>
      <c r="AF63" s="90">
        <f t="shared" si="57"/>
        <v>0.50504164839982468</v>
      </c>
      <c r="AG63" s="315">
        <f t="shared" si="22"/>
        <v>1.4000000000000012</v>
      </c>
      <c r="AH63" s="188" t="str">
        <f t="shared" si="23"/>
        <v>門真市</v>
      </c>
      <c r="AI63" s="245">
        <f t="shared" si="24"/>
        <v>2.6062343572241184</v>
      </c>
      <c r="AJ63" s="316">
        <f t="shared" si="25"/>
        <v>2.5503651712036421</v>
      </c>
      <c r="AK63" s="316">
        <f t="shared" si="26"/>
        <v>6.0000000000000053E-2</v>
      </c>
      <c r="AL63" s="188" t="str">
        <f t="shared" si="27"/>
        <v>千早赤阪村</v>
      </c>
      <c r="AM63" s="245">
        <f t="shared" si="28"/>
        <v>1.7805285118219749</v>
      </c>
      <c r="AN63" s="245">
        <f t="shared" si="29"/>
        <v>1.7863777089783281</v>
      </c>
      <c r="AO63" s="245">
        <f t="shared" si="30"/>
        <v>-1.0000000000000009E-2</v>
      </c>
      <c r="AP63" s="188" t="str">
        <f t="shared" si="31"/>
        <v>生野区</v>
      </c>
      <c r="AQ63" s="199">
        <f t="shared" si="32"/>
        <v>8258.4382609824988</v>
      </c>
      <c r="AR63" s="199">
        <f t="shared" si="33"/>
        <v>8473.1577179235228</v>
      </c>
      <c r="AS63" s="199">
        <f t="shared" si="34"/>
        <v>-215</v>
      </c>
      <c r="AT63" s="15"/>
      <c r="AU63" s="105">
        <f t="shared" si="35"/>
        <v>46119.041087541758</v>
      </c>
      <c r="AV63" s="105">
        <f t="shared" si="36"/>
        <v>45768.544918422951</v>
      </c>
      <c r="AW63" s="105">
        <f t="shared" si="37"/>
        <v>350</v>
      </c>
      <c r="AX63" s="105">
        <f t="shared" si="38"/>
        <v>15757.451537879928</v>
      </c>
      <c r="AY63" s="105">
        <f t="shared" si="39"/>
        <v>16041.262670853561</v>
      </c>
      <c r="AZ63" s="105">
        <f t="shared" si="40"/>
        <v>-284</v>
      </c>
      <c r="BA63" s="105">
        <f t="shared" si="41"/>
        <v>79383.806123482515</v>
      </c>
      <c r="BB63" s="105">
        <f t="shared" si="42"/>
        <v>80156.432936676807</v>
      </c>
      <c r="BC63" s="105">
        <f t="shared" si="43"/>
        <v>-772</v>
      </c>
      <c r="BD63" s="90">
        <f t="shared" si="44"/>
        <v>0.58096283536472171</v>
      </c>
      <c r="BE63" s="90">
        <f t="shared" si="45"/>
        <v>0.57099029038105886</v>
      </c>
      <c r="BF63" s="315">
        <f t="shared" si="46"/>
        <v>1.0000000000000009</v>
      </c>
      <c r="BG63" s="316">
        <f t="shared" si="47"/>
        <v>2.926808372323054</v>
      </c>
      <c r="BH63" s="316">
        <f t="shared" si="48"/>
        <v>2.8531759536350507</v>
      </c>
      <c r="BI63" s="316">
        <f t="shared" si="49"/>
        <v>8.0000000000000071E-2</v>
      </c>
      <c r="BJ63" s="316">
        <f t="shared" si="50"/>
        <v>1.8569878295102245</v>
      </c>
      <c r="BK63" s="316">
        <f t="shared" si="51"/>
        <v>1.8883859337173088</v>
      </c>
      <c r="BL63" s="316">
        <f t="shared" si="52"/>
        <v>-2.9999999999999805E-2</v>
      </c>
      <c r="BM63" s="105">
        <f t="shared" si="53"/>
        <v>8485.4899356211263</v>
      </c>
      <c r="BN63" s="105">
        <f t="shared" si="54"/>
        <v>8494.6950644120498</v>
      </c>
      <c r="BO63" s="105">
        <f t="shared" si="55"/>
        <v>-10</v>
      </c>
      <c r="BP63" s="105">
        <v>0</v>
      </c>
    </row>
    <row r="64" spans="2:68" s="14" customFormat="1" ht="13.5" customHeight="1">
      <c r="B64" s="6">
        <v>59</v>
      </c>
      <c r="C64" s="22" t="s">
        <v>20</v>
      </c>
      <c r="D64" s="382">
        <v>83614</v>
      </c>
      <c r="E64" s="317">
        <v>245119</v>
      </c>
      <c r="F64" s="382">
        <v>3902950860</v>
      </c>
      <c r="G64" s="382">
        <v>47356</v>
      </c>
      <c r="H64" s="382">
        <v>463173</v>
      </c>
      <c r="I64" s="112">
        <f t="shared" si="2"/>
        <v>46678.198148635398</v>
      </c>
      <c r="J64" s="112">
        <f t="shared" si="3"/>
        <v>15922.677801394424</v>
      </c>
      <c r="K64" s="112">
        <f t="shared" si="4"/>
        <v>82417.240898724558</v>
      </c>
      <c r="L64" s="146">
        <f t="shared" si="56"/>
        <v>0.56636448441648524</v>
      </c>
      <c r="M64" s="246">
        <f t="shared" si="5"/>
        <v>2.9315545243619487</v>
      </c>
      <c r="N64" s="245">
        <f t="shared" si="6"/>
        <v>1.8895842427555596</v>
      </c>
      <c r="O64" s="199">
        <f t="shared" si="7"/>
        <v>8426.5508999876929</v>
      </c>
      <c r="R64" s="188" t="str">
        <f t="shared" si="8"/>
        <v>四條畷市</v>
      </c>
      <c r="S64" s="105">
        <f t="shared" si="9"/>
        <v>40441.283548453182</v>
      </c>
      <c r="T64" s="105">
        <f t="shared" si="10"/>
        <v>40655.252503499512</v>
      </c>
      <c r="U64" s="105">
        <f t="shared" si="11"/>
        <v>-214</v>
      </c>
      <c r="V64" s="188" t="str">
        <f t="shared" si="12"/>
        <v>茨木市</v>
      </c>
      <c r="W64" s="105">
        <f t="shared" si="13"/>
        <v>15325.518376427322</v>
      </c>
      <c r="X64" s="105">
        <f t="shared" si="14"/>
        <v>15488.474008286974</v>
      </c>
      <c r="Y64" s="105">
        <f t="shared" si="15"/>
        <v>-162</v>
      </c>
      <c r="Z64" s="188" t="str">
        <f t="shared" si="16"/>
        <v>柏原市</v>
      </c>
      <c r="AA64" s="199">
        <f t="shared" si="17"/>
        <v>74694.916125132237</v>
      </c>
      <c r="AB64" s="105">
        <f t="shared" si="18"/>
        <v>77675.283538561242</v>
      </c>
      <c r="AC64" s="105">
        <f t="shared" si="19"/>
        <v>-2980</v>
      </c>
      <c r="AD64" s="188" t="str">
        <f t="shared" si="20"/>
        <v>生野区</v>
      </c>
      <c r="AE64" s="90">
        <f t="shared" si="21"/>
        <v>0.51863621918554503</v>
      </c>
      <c r="AF64" s="90">
        <f t="shared" si="57"/>
        <v>0.51783040059902663</v>
      </c>
      <c r="AG64" s="315">
        <f t="shared" si="22"/>
        <v>0.10000000000000009</v>
      </c>
      <c r="AH64" s="188" t="str">
        <f t="shared" si="23"/>
        <v>西区</v>
      </c>
      <c r="AI64" s="245">
        <f t="shared" si="24"/>
        <v>2.5977115326708824</v>
      </c>
      <c r="AJ64" s="316">
        <f t="shared" si="25"/>
        <v>2.5345824411134905</v>
      </c>
      <c r="AK64" s="316">
        <f t="shared" si="26"/>
        <v>7.0000000000000284E-2</v>
      </c>
      <c r="AL64" s="188" t="str">
        <f t="shared" si="27"/>
        <v>熊取町</v>
      </c>
      <c r="AM64" s="245">
        <f t="shared" si="28"/>
        <v>1.7794573229355839</v>
      </c>
      <c r="AN64" s="245">
        <f t="shared" si="29"/>
        <v>1.840962224683155</v>
      </c>
      <c r="AO64" s="245">
        <f t="shared" si="30"/>
        <v>-6.0000000000000053E-2</v>
      </c>
      <c r="AP64" s="188" t="str">
        <f t="shared" si="31"/>
        <v>堺市北区</v>
      </c>
      <c r="AQ64" s="199">
        <f t="shared" si="32"/>
        <v>8251.1928188560105</v>
      </c>
      <c r="AR64" s="199">
        <f t="shared" si="33"/>
        <v>8207.7177697640436</v>
      </c>
      <c r="AS64" s="199">
        <f t="shared" si="34"/>
        <v>43</v>
      </c>
      <c r="AT64" s="15"/>
      <c r="AU64" s="105">
        <f t="shared" si="35"/>
        <v>46119.041087541758</v>
      </c>
      <c r="AV64" s="105">
        <f t="shared" si="36"/>
        <v>45768.544918422951</v>
      </c>
      <c r="AW64" s="105">
        <f t="shared" si="37"/>
        <v>350</v>
      </c>
      <c r="AX64" s="105">
        <f t="shared" si="38"/>
        <v>15757.451537879928</v>
      </c>
      <c r="AY64" s="105">
        <f t="shared" si="39"/>
        <v>16041.262670853561</v>
      </c>
      <c r="AZ64" s="105">
        <f t="shared" si="40"/>
        <v>-284</v>
      </c>
      <c r="BA64" s="105">
        <f t="shared" si="41"/>
        <v>79383.806123482515</v>
      </c>
      <c r="BB64" s="105">
        <f t="shared" si="42"/>
        <v>80156.432936676807</v>
      </c>
      <c r="BC64" s="105">
        <f t="shared" si="43"/>
        <v>-772</v>
      </c>
      <c r="BD64" s="90">
        <f t="shared" si="44"/>
        <v>0.58096283536472171</v>
      </c>
      <c r="BE64" s="90">
        <f t="shared" si="45"/>
        <v>0.57099029038105886</v>
      </c>
      <c r="BF64" s="315">
        <f t="shared" si="46"/>
        <v>1.0000000000000009</v>
      </c>
      <c r="BG64" s="316">
        <f t="shared" si="47"/>
        <v>2.926808372323054</v>
      </c>
      <c r="BH64" s="316">
        <f t="shared" si="48"/>
        <v>2.8531759536350507</v>
      </c>
      <c r="BI64" s="316">
        <f t="shared" si="49"/>
        <v>8.0000000000000071E-2</v>
      </c>
      <c r="BJ64" s="316">
        <f t="shared" si="50"/>
        <v>1.8569878295102245</v>
      </c>
      <c r="BK64" s="316">
        <f t="shared" si="51"/>
        <v>1.8883859337173088</v>
      </c>
      <c r="BL64" s="316">
        <f t="shared" si="52"/>
        <v>-2.9999999999999805E-2</v>
      </c>
      <c r="BM64" s="105">
        <f t="shared" si="53"/>
        <v>8485.4899356211263</v>
      </c>
      <c r="BN64" s="105">
        <f t="shared" si="54"/>
        <v>8494.6950644120498</v>
      </c>
      <c r="BO64" s="105">
        <f t="shared" si="55"/>
        <v>-10</v>
      </c>
      <c r="BP64" s="105">
        <v>0</v>
      </c>
    </row>
    <row r="65" spans="2:68" s="14" customFormat="1" ht="13.5" customHeight="1">
      <c r="B65" s="6">
        <v>60</v>
      </c>
      <c r="C65" s="22" t="s">
        <v>44</v>
      </c>
      <c r="D65" s="382">
        <v>11177</v>
      </c>
      <c r="E65" s="317">
        <v>26203</v>
      </c>
      <c r="F65" s="382">
        <v>426956070</v>
      </c>
      <c r="G65" s="382">
        <v>5733</v>
      </c>
      <c r="H65" s="382">
        <v>46591</v>
      </c>
      <c r="I65" s="112">
        <f t="shared" si="2"/>
        <v>38199.52312785184</v>
      </c>
      <c r="J65" s="112">
        <f t="shared" si="3"/>
        <v>16294.167461741023</v>
      </c>
      <c r="K65" s="112">
        <f t="shared" si="4"/>
        <v>74473.411826268974</v>
      </c>
      <c r="L65" s="146">
        <f t="shared" si="56"/>
        <v>0.51292833497360646</v>
      </c>
      <c r="M65" s="246">
        <f t="shared" si="5"/>
        <v>2.3443678983627092</v>
      </c>
      <c r="N65" s="245">
        <f t="shared" si="6"/>
        <v>1.7780788459336718</v>
      </c>
      <c r="O65" s="199">
        <f t="shared" si="7"/>
        <v>9163.9172801614041</v>
      </c>
      <c r="R65" s="188" t="str">
        <f t="shared" si="8"/>
        <v>枚方市</v>
      </c>
      <c r="S65" s="105">
        <f t="shared" si="9"/>
        <v>40215.815805884689</v>
      </c>
      <c r="T65" s="105">
        <f t="shared" si="10"/>
        <v>39476.329446935728</v>
      </c>
      <c r="U65" s="105">
        <f t="shared" si="11"/>
        <v>740</v>
      </c>
      <c r="V65" s="188" t="str">
        <f t="shared" si="12"/>
        <v>豊能町</v>
      </c>
      <c r="W65" s="105">
        <f t="shared" si="13"/>
        <v>15301.036462649461</v>
      </c>
      <c r="X65" s="105">
        <f t="shared" si="14"/>
        <v>15934.457583547557</v>
      </c>
      <c r="Y65" s="105">
        <f t="shared" si="15"/>
        <v>-633</v>
      </c>
      <c r="Z65" s="188" t="str">
        <f t="shared" si="16"/>
        <v>泉南市</v>
      </c>
      <c r="AA65" s="199">
        <f t="shared" si="17"/>
        <v>74473.411826268974</v>
      </c>
      <c r="AB65" s="105">
        <f t="shared" si="18"/>
        <v>75015.179988923759</v>
      </c>
      <c r="AC65" s="105">
        <f t="shared" si="19"/>
        <v>-542</v>
      </c>
      <c r="AD65" s="188" t="str">
        <f t="shared" si="20"/>
        <v>東淀川区</v>
      </c>
      <c r="AE65" s="90">
        <f t="shared" si="21"/>
        <v>0.51860706032353177</v>
      </c>
      <c r="AF65" s="90">
        <f t="shared" si="57"/>
        <v>0.5128939828080229</v>
      </c>
      <c r="AG65" s="315">
        <f t="shared" si="22"/>
        <v>0.60000000000000053</v>
      </c>
      <c r="AH65" s="188" t="str">
        <f t="shared" si="23"/>
        <v>港区</v>
      </c>
      <c r="AI65" s="245">
        <f t="shared" si="24"/>
        <v>2.5466385605661372</v>
      </c>
      <c r="AJ65" s="316">
        <f t="shared" si="25"/>
        <v>2.5147956787224048</v>
      </c>
      <c r="AK65" s="316">
        <f t="shared" si="26"/>
        <v>4.0000000000000036E-2</v>
      </c>
      <c r="AL65" s="188" t="str">
        <f t="shared" si="27"/>
        <v>泉南市</v>
      </c>
      <c r="AM65" s="245">
        <f t="shared" si="28"/>
        <v>1.7780788459336718</v>
      </c>
      <c r="AN65" s="245">
        <f t="shared" si="29"/>
        <v>1.8280850713049213</v>
      </c>
      <c r="AO65" s="245">
        <f t="shared" si="30"/>
        <v>-5.0000000000000044E-2</v>
      </c>
      <c r="AP65" s="188" t="str">
        <f t="shared" si="31"/>
        <v>西成区</v>
      </c>
      <c r="AQ65" s="199">
        <f t="shared" si="32"/>
        <v>8241.1349874275165</v>
      </c>
      <c r="AR65" s="199">
        <f t="shared" si="33"/>
        <v>8300.6556365149008</v>
      </c>
      <c r="AS65" s="199">
        <f t="shared" si="34"/>
        <v>-60</v>
      </c>
      <c r="AT65" s="15"/>
      <c r="AU65" s="105">
        <f t="shared" si="35"/>
        <v>46119.041087541758</v>
      </c>
      <c r="AV65" s="105">
        <f t="shared" si="36"/>
        <v>45768.544918422951</v>
      </c>
      <c r="AW65" s="105">
        <f t="shared" si="37"/>
        <v>350</v>
      </c>
      <c r="AX65" s="105">
        <f t="shared" si="38"/>
        <v>15757.451537879928</v>
      </c>
      <c r="AY65" s="105">
        <f t="shared" si="39"/>
        <v>16041.262670853561</v>
      </c>
      <c r="AZ65" s="105">
        <f t="shared" si="40"/>
        <v>-284</v>
      </c>
      <c r="BA65" s="105">
        <f t="shared" si="41"/>
        <v>79383.806123482515</v>
      </c>
      <c r="BB65" s="105">
        <f t="shared" si="42"/>
        <v>80156.432936676807</v>
      </c>
      <c r="BC65" s="105">
        <f t="shared" si="43"/>
        <v>-772</v>
      </c>
      <c r="BD65" s="90">
        <f t="shared" si="44"/>
        <v>0.58096283536472171</v>
      </c>
      <c r="BE65" s="90">
        <f t="shared" si="45"/>
        <v>0.57099029038105886</v>
      </c>
      <c r="BF65" s="315">
        <f t="shared" si="46"/>
        <v>1.0000000000000009</v>
      </c>
      <c r="BG65" s="316">
        <f t="shared" si="47"/>
        <v>2.926808372323054</v>
      </c>
      <c r="BH65" s="316">
        <f t="shared" si="48"/>
        <v>2.8531759536350507</v>
      </c>
      <c r="BI65" s="316">
        <f t="shared" si="49"/>
        <v>8.0000000000000071E-2</v>
      </c>
      <c r="BJ65" s="316">
        <f t="shared" si="50"/>
        <v>1.8569878295102245</v>
      </c>
      <c r="BK65" s="316">
        <f t="shared" si="51"/>
        <v>1.8883859337173088</v>
      </c>
      <c r="BL65" s="316">
        <f t="shared" si="52"/>
        <v>-2.9999999999999805E-2</v>
      </c>
      <c r="BM65" s="105">
        <f t="shared" si="53"/>
        <v>8485.4899356211263</v>
      </c>
      <c r="BN65" s="105">
        <f t="shared" si="54"/>
        <v>8494.6950644120498</v>
      </c>
      <c r="BO65" s="105">
        <f t="shared" si="55"/>
        <v>-10</v>
      </c>
      <c r="BP65" s="105">
        <v>0</v>
      </c>
    </row>
    <row r="66" spans="2:68" s="14" customFormat="1" ht="13.5" customHeight="1">
      <c r="B66" s="6">
        <v>61</v>
      </c>
      <c r="C66" s="22" t="s">
        <v>16</v>
      </c>
      <c r="D66" s="382">
        <v>9762</v>
      </c>
      <c r="E66" s="317">
        <v>24465</v>
      </c>
      <c r="F66" s="382">
        <v>394787810</v>
      </c>
      <c r="G66" s="382">
        <v>5254</v>
      </c>
      <c r="H66" s="382">
        <v>44516</v>
      </c>
      <c r="I66" s="112">
        <f t="shared" si="2"/>
        <v>40441.283548453182</v>
      </c>
      <c r="J66" s="112">
        <f t="shared" si="3"/>
        <v>16136.840792969548</v>
      </c>
      <c r="K66" s="112">
        <f t="shared" si="4"/>
        <v>75140.428245146555</v>
      </c>
      <c r="L66" s="146">
        <f t="shared" si="56"/>
        <v>0.53820938332308954</v>
      </c>
      <c r="M66" s="246">
        <f t="shared" si="5"/>
        <v>2.5061462814996927</v>
      </c>
      <c r="N66" s="245">
        <f t="shared" si="6"/>
        <v>1.819578990394441</v>
      </c>
      <c r="O66" s="199">
        <f t="shared" si="7"/>
        <v>8868.4475244855785</v>
      </c>
      <c r="R66" s="188" t="str">
        <f t="shared" si="8"/>
        <v>田尻町</v>
      </c>
      <c r="S66" s="105">
        <f t="shared" si="9"/>
        <v>40065.042340261738</v>
      </c>
      <c r="T66" s="105">
        <f t="shared" si="10"/>
        <v>42824.748784440846</v>
      </c>
      <c r="U66" s="105">
        <f t="shared" si="11"/>
        <v>-2760</v>
      </c>
      <c r="V66" s="188" t="str">
        <f t="shared" si="12"/>
        <v>中央区</v>
      </c>
      <c r="W66" s="105">
        <f t="shared" si="13"/>
        <v>15272.440431808604</v>
      </c>
      <c r="X66" s="105">
        <f t="shared" si="14"/>
        <v>14746.647862952068</v>
      </c>
      <c r="Y66" s="105">
        <f t="shared" si="15"/>
        <v>525</v>
      </c>
      <c r="Z66" s="188" t="str">
        <f t="shared" si="16"/>
        <v>河内長野市</v>
      </c>
      <c r="AA66" s="199">
        <f t="shared" si="17"/>
        <v>74258.721761509863</v>
      </c>
      <c r="AB66" s="105">
        <f t="shared" si="18"/>
        <v>76294.455110974581</v>
      </c>
      <c r="AC66" s="105">
        <f t="shared" si="19"/>
        <v>-2035</v>
      </c>
      <c r="AD66" s="188" t="str">
        <f t="shared" si="20"/>
        <v>柏原市</v>
      </c>
      <c r="AE66" s="90">
        <f t="shared" si="21"/>
        <v>0.51719556041894643</v>
      </c>
      <c r="AF66" s="90">
        <f t="shared" si="57"/>
        <v>0.51215666749647337</v>
      </c>
      <c r="AG66" s="315">
        <f t="shared" si="22"/>
        <v>0.50000000000000044</v>
      </c>
      <c r="AH66" s="188" t="str">
        <f t="shared" si="23"/>
        <v>柏原市</v>
      </c>
      <c r="AI66" s="245">
        <f t="shared" si="24"/>
        <v>2.5436141941535095</v>
      </c>
      <c r="AJ66" s="316">
        <f t="shared" si="25"/>
        <v>2.4772218073188945</v>
      </c>
      <c r="AK66" s="316">
        <f t="shared" si="26"/>
        <v>6.0000000000000053E-2</v>
      </c>
      <c r="AL66" s="188" t="str">
        <f t="shared" si="27"/>
        <v>吹田市</v>
      </c>
      <c r="AM66" s="245">
        <f t="shared" si="28"/>
        <v>1.7778617495809301</v>
      </c>
      <c r="AN66" s="245">
        <f t="shared" si="29"/>
        <v>1.8074437100589198</v>
      </c>
      <c r="AO66" s="245">
        <f t="shared" si="30"/>
        <v>-3.0000000000000027E-2</v>
      </c>
      <c r="AP66" s="188" t="str">
        <f t="shared" si="31"/>
        <v>岬町</v>
      </c>
      <c r="AQ66" s="199">
        <f t="shared" si="32"/>
        <v>8208.9850530376079</v>
      </c>
      <c r="AR66" s="199">
        <f t="shared" si="33"/>
        <v>8574.2594920794563</v>
      </c>
      <c r="AS66" s="199">
        <f t="shared" si="34"/>
        <v>-365</v>
      </c>
      <c r="AT66" s="15"/>
      <c r="AU66" s="105">
        <f t="shared" si="35"/>
        <v>46119.041087541758</v>
      </c>
      <c r="AV66" s="105">
        <f t="shared" si="36"/>
        <v>45768.544918422951</v>
      </c>
      <c r="AW66" s="105">
        <f t="shared" si="37"/>
        <v>350</v>
      </c>
      <c r="AX66" s="105">
        <f t="shared" si="38"/>
        <v>15757.451537879928</v>
      </c>
      <c r="AY66" s="105">
        <f t="shared" si="39"/>
        <v>16041.262670853561</v>
      </c>
      <c r="AZ66" s="105">
        <f t="shared" si="40"/>
        <v>-284</v>
      </c>
      <c r="BA66" s="105">
        <f t="shared" si="41"/>
        <v>79383.806123482515</v>
      </c>
      <c r="BB66" s="105">
        <f t="shared" si="42"/>
        <v>80156.432936676807</v>
      </c>
      <c r="BC66" s="105">
        <f t="shared" si="43"/>
        <v>-772</v>
      </c>
      <c r="BD66" s="90">
        <f t="shared" si="44"/>
        <v>0.58096283536472171</v>
      </c>
      <c r="BE66" s="90">
        <f t="shared" si="45"/>
        <v>0.57099029038105886</v>
      </c>
      <c r="BF66" s="315">
        <f t="shared" si="46"/>
        <v>1.0000000000000009</v>
      </c>
      <c r="BG66" s="316">
        <f t="shared" si="47"/>
        <v>2.926808372323054</v>
      </c>
      <c r="BH66" s="316">
        <f t="shared" si="48"/>
        <v>2.8531759536350507</v>
      </c>
      <c r="BI66" s="316">
        <f t="shared" si="49"/>
        <v>8.0000000000000071E-2</v>
      </c>
      <c r="BJ66" s="316">
        <f t="shared" si="50"/>
        <v>1.8569878295102245</v>
      </c>
      <c r="BK66" s="316">
        <f t="shared" si="51"/>
        <v>1.8883859337173088</v>
      </c>
      <c r="BL66" s="316">
        <f t="shared" si="52"/>
        <v>-2.9999999999999805E-2</v>
      </c>
      <c r="BM66" s="105">
        <f t="shared" si="53"/>
        <v>8485.4899356211263</v>
      </c>
      <c r="BN66" s="105">
        <f t="shared" si="54"/>
        <v>8494.6950644120498</v>
      </c>
      <c r="BO66" s="105">
        <f t="shared" si="55"/>
        <v>-10</v>
      </c>
      <c r="BP66" s="105">
        <v>0</v>
      </c>
    </row>
    <row r="67" spans="2:68" s="14" customFormat="1" ht="13.5" customHeight="1">
      <c r="B67" s="6">
        <v>62</v>
      </c>
      <c r="C67" s="22" t="s">
        <v>17</v>
      </c>
      <c r="D67" s="382">
        <v>14406</v>
      </c>
      <c r="E67" s="317">
        <v>43014</v>
      </c>
      <c r="F67" s="382">
        <v>630061060</v>
      </c>
      <c r="G67" s="382">
        <v>8812</v>
      </c>
      <c r="H67" s="382">
        <v>75057</v>
      </c>
      <c r="I67" s="112">
        <f t="shared" si="2"/>
        <v>43736.016937387198</v>
      </c>
      <c r="J67" s="112">
        <f t="shared" si="3"/>
        <v>14647.813735063002</v>
      </c>
      <c r="K67" s="112">
        <f t="shared" si="4"/>
        <v>71500.347253744898</v>
      </c>
      <c r="L67" s="146">
        <f t="shared" si="56"/>
        <v>0.61168957378869915</v>
      </c>
      <c r="M67" s="246">
        <f t="shared" si="5"/>
        <v>2.9858392336526447</v>
      </c>
      <c r="N67" s="245">
        <f t="shared" si="6"/>
        <v>1.7449435067652392</v>
      </c>
      <c r="O67" s="199">
        <f t="shared" si="7"/>
        <v>8394.4343632172877</v>
      </c>
      <c r="R67" s="188" t="str">
        <f t="shared" si="8"/>
        <v>西成区</v>
      </c>
      <c r="S67" s="105">
        <f t="shared" si="9"/>
        <v>40033.652623706839</v>
      </c>
      <c r="T67" s="105">
        <f t="shared" si="10"/>
        <v>39747.462571483644</v>
      </c>
      <c r="U67" s="105">
        <f t="shared" si="11"/>
        <v>287</v>
      </c>
      <c r="V67" s="188" t="str">
        <f t="shared" si="12"/>
        <v>吹田市</v>
      </c>
      <c r="W67" s="105">
        <f t="shared" si="13"/>
        <v>15207.887092649942</v>
      </c>
      <c r="X67" s="105">
        <f t="shared" si="14"/>
        <v>15402.91759140465</v>
      </c>
      <c r="Y67" s="105">
        <f t="shared" si="15"/>
        <v>-195</v>
      </c>
      <c r="Z67" s="188" t="str">
        <f t="shared" si="16"/>
        <v>富田林市</v>
      </c>
      <c r="AA67" s="199">
        <f t="shared" si="17"/>
        <v>74151.184330649849</v>
      </c>
      <c r="AB67" s="105">
        <f t="shared" si="18"/>
        <v>74714.95179977006</v>
      </c>
      <c r="AC67" s="105">
        <f t="shared" si="19"/>
        <v>-564</v>
      </c>
      <c r="AD67" s="188" t="str">
        <f t="shared" si="20"/>
        <v>門真市</v>
      </c>
      <c r="AE67" s="90">
        <f t="shared" si="21"/>
        <v>0.51563139931740609</v>
      </c>
      <c r="AF67" s="90">
        <f t="shared" si="57"/>
        <v>0.51375320117613588</v>
      </c>
      <c r="AG67" s="315">
        <f t="shared" si="22"/>
        <v>0.20000000000000018</v>
      </c>
      <c r="AH67" s="188" t="str">
        <f t="shared" si="23"/>
        <v>四條畷市</v>
      </c>
      <c r="AI67" s="245">
        <f t="shared" si="24"/>
        <v>2.5061462814996927</v>
      </c>
      <c r="AJ67" s="316">
        <f t="shared" si="25"/>
        <v>2.4476149456229139</v>
      </c>
      <c r="AK67" s="316">
        <f t="shared" si="26"/>
        <v>5.9999999999999609E-2</v>
      </c>
      <c r="AL67" s="188" t="str">
        <f t="shared" si="27"/>
        <v>箕面市</v>
      </c>
      <c r="AM67" s="245">
        <f t="shared" si="28"/>
        <v>1.7752960210758415</v>
      </c>
      <c r="AN67" s="245">
        <f t="shared" si="29"/>
        <v>1.8113506513293212</v>
      </c>
      <c r="AO67" s="245">
        <f t="shared" si="30"/>
        <v>-3.0000000000000027E-2</v>
      </c>
      <c r="AP67" s="188" t="str">
        <f t="shared" si="31"/>
        <v>平野区</v>
      </c>
      <c r="AQ67" s="199">
        <f t="shared" si="32"/>
        <v>8200.0455421738934</v>
      </c>
      <c r="AR67" s="199">
        <f t="shared" si="33"/>
        <v>8472.4343860834324</v>
      </c>
      <c r="AS67" s="199">
        <f t="shared" si="34"/>
        <v>-272</v>
      </c>
      <c r="AT67" s="15"/>
      <c r="AU67" s="105">
        <f t="shared" si="35"/>
        <v>46119.041087541758</v>
      </c>
      <c r="AV67" s="105">
        <f t="shared" si="36"/>
        <v>45768.544918422951</v>
      </c>
      <c r="AW67" s="105">
        <f t="shared" si="37"/>
        <v>350</v>
      </c>
      <c r="AX67" s="105">
        <f t="shared" si="38"/>
        <v>15757.451537879928</v>
      </c>
      <c r="AY67" s="105">
        <f t="shared" si="39"/>
        <v>16041.262670853561</v>
      </c>
      <c r="AZ67" s="105">
        <f t="shared" si="40"/>
        <v>-284</v>
      </c>
      <c r="BA67" s="105">
        <f t="shared" si="41"/>
        <v>79383.806123482515</v>
      </c>
      <c r="BB67" s="105">
        <f t="shared" si="42"/>
        <v>80156.432936676807</v>
      </c>
      <c r="BC67" s="105">
        <f t="shared" si="43"/>
        <v>-772</v>
      </c>
      <c r="BD67" s="90">
        <f t="shared" si="44"/>
        <v>0.58096283536472171</v>
      </c>
      <c r="BE67" s="90">
        <f t="shared" si="45"/>
        <v>0.57099029038105886</v>
      </c>
      <c r="BF67" s="315">
        <f t="shared" si="46"/>
        <v>1.0000000000000009</v>
      </c>
      <c r="BG67" s="316">
        <f t="shared" si="47"/>
        <v>2.926808372323054</v>
      </c>
      <c r="BH67" s="316">
        <f t="shared" si="48"/>
        <v>2.8531759536350507</v>
      </c>
      <c r="BI67" s="316">
        <f t="shared" si="49"/>
        <v>8.0000000000000071E-2</v>
      </c>
      <c r="BJ67" s="316">
        <f t="shared" si="50"/>
        <v>1.8569878295102245</v>
      </c>
      <c r="BK67" s="316">
        <f t="shared" si="51"/>
        <v>1.8883859337173088</v>
      </c>
      <c r="BL67" s="316">
        <f t="shared" si="52"/>
        <v>-2.9999999999999805E-2</v>
      </c>
      <c r="BM67" s="105">
        <f t="shared" si="53"/>
        <v>8485.4899356211263</v>
      </c>
      <c r="BN67" s="105">
        <f t="shared" si="54"/>
        <v>8494.6950644120498</v>
      </c>
      <c r="BO67" s="105">
        <f t="shared" si="55"/>
        <v>-10</v>
      </c>
      <c r="BP67" s="105">
        <v>0</v>
      </c>
    </row>
    <row r="68" spans="2:68" s="14" customFormat="1" ht="13.5" customHeight="1">
      <c r="B68" s="6">
        <v>63</v>
      </c>
      <c r="C68" s="22" t="s">
        <v>26</v>
      </c>
      <c r="D68" s="382">
        <v>10544</v>
      </c>
      <c r="E68" s="318">
        <v>30196</v>
      </c>
      <c r="F68" s="384">
        <v>470046780</v>
      </c>
      <c r="G68" s="384">
        <v>6209</v>
      </c>
      <c r="H68" s="382">
        <v>53116</v>
      </c>
      <c r="I68" s="112">
        <f t="shared" si="2"/>
        <v>44579.550455235207</v>
      </c>
      <c r="J68" s="112">
        <f t="shared" si="3"/>
        <v>15566.524705258975</v>
      </c>
      <c r="K68" s="112">
        <f t="shared" si="4"/>
        <v>75704.103720405867</v>
      </c>
      <c r="L68" s="146">
        <f t="shared" si="56"/>
        <v>0.58886570561456753</v>
      </c>
      <c r="M68" s="246">
        <f t="shared" si="5"/>
        <v>2.8638088012139606</v>
      </c>
      <c r="N68" s="245">
        <f t="shared" si="6"/>
        <v>1.7590409325738507</v>
      </c>
      <c r="O68" s="199">
        <f t="shared" si="7"/>
        <v>8849.4385872430157</v>
      </c>
      <c r="R68" s="188" t="str">
        <f t="shared" si="8"/>
        <v>島本町</v>
      </c>
      <c r="S68" s="105">
        <f t="shared" si="9"/>
        <v>39490.795206971678</v>
      </c>
      <c r="T68" s="105">
        <f t="shared" si="10"/>
        <v>38954.291195089201</v>
      </c>
      <c r="U68" s="105">
        <f t="shared" si="11"/>
        <v>537</v>
      </c>
      <c r="V68" s="188" t="str">
        <f t="shared" si="12"/>
        <v>柏原市</v>
      </c>
      <c r="W68" s="105">
        <f t="shared" si="13"/>
        <v>15187.790308207603</v>
      </c>
      <c r="X68" s="105">
        <f t="shared" si="14"/>
        <v>16059.084514119184</v>
      </c>
      <c r="Y68" s="105">
        <f t="shared" si="15"/>
        <v>-871</v>
      </c>
      <c r="Z68" s="188" t="str">
        <f t="shared" si="16"/>
        <v>池田市</v>
      </c>
      <c r="AA68" s="199">
        <f t="shared" si="17"/>
        <v>72429.870655521343</v>
      </c>
      <c r="AB68" s="105">
        <f t="shared" si="18"/>
        <v>72507.401396489906</v>
      </c>
      <c r="AC68" s="105">
        <f t="shared" si="19"/>
        <v>-77</v>
      </c>
      <c r="AD68" s="188" t="str">
        <f t="shared" si="20"/>
        <v>港区</v>
      </c>
      <c r="AE68" s="90">
        <f t="shared" si="21"/>
        <v>0.51486862907475717</v>
      </c>
      <c r="AF68" s="90">
        <f t="shared" si="57"/>
        <v>0.51103804603100045</v>
      </c>
      <c r="AG68" s="315">
        <f t="shared" si="22"/>
        <v>0.40000000000000036</v>
      </c>
      <c r="AH68" s="188" t="str">
        <f t="shared" si="23"/>
        <v>摂津市</v>
      </c>
      <c r="AI68" s="245">
        <f t="shared" si="24"/>
        <v>2.4996128123900037</v>
      </c>
      <c r="AJ68" s="316">
        <f t="shared" si="25"/>
        <v>2.4137085994356156</v>
      </c>
      <c r="AK68" s="316">
        <f t="shared" si="26"/>
        <v>8.9999999999999858E-2</v>
      </c>
      <c r="AL68" s="188" t="str">
        <f t="shared" si="27"/>
        <v>高槻市</v>
      </c>
      <c r="AM68" s="245">
        <f t="shared" si="28"/>
        <v>1.7632763229336341</v>
      </c>
      <c r="AN68" s="245">
        <f t="shared" si="29"/>
        <v>1.7982852035971626</v>
      </c>
      <c r="AO68" s="245">
        <f t="shared" si="30"/>
        <v>-4.0000000000000036E-2</v>
      </c>
      <c r="AP68" s="188" t="str">
        <f t="shared" si="31"/>
        <v>東成区</v>
      </c>
      <c r="AQ68" s="199">
        <f t="shared" si="32"/>
        <v>8192.0723491296085</v>
      </c>
      <c r="AR68" s="199">
        <f t="shared" si="33"/>
        <v>8162.4081338202805</v>
      </c>
      <c r="AS68" s="199">
        <f t="shared" si="34"/>
        <v>30</v>
      </c>
      <c r="AT68" s="15"/>
      <c r="AU68" s="105">
        <f t="shared" si="35"/>
        <v>46119.041087541758</v>
      </c>
      <c r="AV68" s="105">
        <f t="shared" si="36"/>
        <v>45768.544918422951</v>
      </c>
      <c r="AW68" s="105">
        <f t="shared" si="37"/>
        <v>350</v>
      </c>
      <c r="AX68" s="105">
        <f t="shared" si="38"/>
        <v>15757.451537879928</v>
      </c>
      <c r="AY68" s="105">
        <f t="shared" si="39"/>
        <v>16041.262670853561</v>
      </c>
      <c r="AZ68" s="105">
        <f t="shared" si="40"/>
        <v>-284</v>
      </c>
      <c r="BA68" s="105">
        <f t="shared" si="41"/>
        <v>79383.806123482515</v>
      </c>
      <c r="BB68" s="105">
        <f t="shared" si="42"/>
        <v>80156.432936676807</v>
      </c>
      <c r="BC68" s="105">
        <f t="shared" si="43"/>
        <v>-772</v>
      </c>
      <c r="BD68" s="90">
        <f t="shared" si="44"/>
        <v>0.58096283536472171</v>
      </c>
      <c r="BE68" s="90">
        <f t="shared" si="45"/>
        <v>0.57099029038105886</v>
      </c>
      <c r="BF68" s="315">
        <f t="shared" si="46"/>
        <v>1.0000000000000009</v>
      </c>
      <c r="BG68" s="316">
        <f t="shared" si="47"/>
        <v>2.926808372323054</v>
      </c>
      <c r="BH68" s="316">
        <f t="shared" si="48"/>
        <v>2.8531759536350507</v>
      </c>
      <c r="BI68" s="316">
        <f t="shared" si="49"/>
        <v>8.0000000000000071E-2</v>
      </c>
      <c r="BJ68" s="316">
        <f t="shared" si="50"/>
        <v>1.8569878295102245</v>
      </c>
      <c r="BK68" s="316">
        <f t="shared" si="51"/>
        <v>1.8883859337173088</v>
      </c>
      <c r="BL68" s="316">
        <f t="shared" si="52"/>
        <v>-2.9999999999999805E-2</v>
      </c>
      <c r="BM68" s="105">
        <f t="shared" si="53"/>
        <v>8485.4899356211263</v>
      </c>
      <c r="BN68" s="105">
        <f t="shared" si="54"/>
        <v>8494.6950644120498</v>
      </c>
      <c r="BO68" s="105">
        <f t="shared" si="55"/>
        <v>-10</v>
      </c>
      <c r="BP68" s="105">
        <v>0</v>
      </c>
    </row>
    <row r="69" spans="2:68" s="14" customFormat="1" ht="13.5" customHeight="1">
      <c r="B69" s="6">
        <v>64</v>
      </c>
      <c r="C69" s="22" t="s">
        <v>45</v>
      </c>
      <c r="D69" s="382">
        <v>10960</v>
      </c>
      <c r="E69" s="318">
        <v>30510</v>
      </c>
      <c r="F69" s="384">
        <v>477111240</v>
      </c>
      <c r="G69" s="384">
        <v>6150</v>
      </c>
      <c r="H69" s="382">
        <v>56108</v>
      </c>
      <c r="I69" s="112">
        <f t="shared" si="2"/>
        <v>43532.047445255477</v>
      </c>
      <c r="J69" s="112">
        <f t="shared" si="3"/>
        <v>15637.864306784661</v>
      </c>
      <c r="K69" s="112">
        <f t="shared" si="4"/>
        <v>77579.063414634147</v>
      </c>
      <c r="L69" s="146">
        <f t="shared" si="56"/>
        <v>0.56113138686131392</v>
      </c>
      <c r="M69" s="246">
        <f t="shared" si="5"/>
        <v>2.7837591240875912</v>
      </c>
      <c r="N69" s="245">
        <f t="shared" si="6"/>
        <v>1.8390036053752867</v>
      </c>
      <c r="O69" s="199">
        <f t="shared" si="7"/>
        <v>8503.4440721465744</v>
      </c>
      <c r="R69" s="188" t="str">
        <f t="shared" si="8"/>
        <v>寝屋川市</v>
      </c>
      <c r="S69" s="105">
        <f t="shared" si="9"/>
        <v>39378.387044308649</v>
      </c>
      <c r="T69" s="105">
        <f t="shared" si="10"/>
        <v>39399.063678667648</v>
      </c>
      <c r="U69" s="105">
        <f t="shared" si="11"/>
        <v>-21</v>
      </c>
      <c r="V69" s="188" t="str">
        <f t="shared" si="12"/>
        <v>河内長野市</v>
      </c>
      <c r="W69" s="105">
        <f t="shared" si="13"/>
        <v>14929.658641753504</v>
      </c>
      <c r="X69" s="105">
        <f t="shared" si="14"/>
        <v>15239.69656526608</v>
      </c>
      <c r="Y69" s="105">
        <f t="shared" si="15"/>
        <v>-310</v>
      </c>
      <c r="Z69" s="188" t="str">
        <f t="shared" si="16"/>
        <v>貝塚市</v>
      </c>
      <c r="AA69" s="199">
        <f t="shared" si="17"/>
        <v>72375.913843580085</v>
      </c>
      <c r="AB69" s="105">
        <f t="shared" si="18"/>
        <v>72780.415990559079</v>
      </c>
      <c r="AC69" s="105">
        <f t="shared" si="19"/>
        <v>-404</v>
      </c>
      <c r="AD69" s="188" t="str">
        <f t="shared" si="20"/>
        <v>旭区</v>
      </c>
      <c r="AE69" s="90">
        <f t="shared" si="21"/>
        <v>0.51418147581499352</v>
      </c>
      <c r="AF69" s="90">
        <f t="shared" si="57"/>
        <v>0.50722410083000302</v>
      </c>
      <c r="AG69" s="315">
        <f t="shared" si="22"/>
        <v>0.70000000000000062</v>
      </c>
      <c r="AH69" s="188" t="str">
        <f t="shared" si="23"/>
        <v>忠岡町</v>
      </c>
      <c r="AI69" s="245">
        <f t="shared" si="24"/>
        <v>2.3971608832807569</v>
      </c>
      <c r="AJ69" s="316">
        <f t="shared" si="25"/>
        <v>2.4216710182767622</v>
      </c>
      <c r="AK69" s="316">
        <f t="shared" si="26"/>
        <v>-2.0000000000000018E-2</v>
      </c>
      <c r="AL69" s="188" t="str">
        <f t="shared" si="27"/>
        <v>大阪狭山市</v>
      </c>
      <c r="AM69" s="245">
        <f t="shared" si="28"/>
        <v>1.7590409325738507</v>
      </c>
      <c r="AN69" s="245">
        <f t="shared" si="29"/>
        <v>1.8124890921149079</v>
      </c>
      <c r="AO69" s="245">
        <f t="shared" si="30"/>
        <v>-5.0000000000000044E-2</v>
      </c>
      <c r="AP69" s="188" t="str">
        <f t="shared" si="31"/>
        <v>住吉区</v>
      </c>
      <c r="AQ69" s="199">
        <f t="shared" si="32"/>
        <v>8181.3679362194316</v>
      </c>
      <c r="AR69" s="199">
        <f t="shared" si="33"/>
        <v>8119.3974079283516</v>
      </c>
      <c r="AS69" s="199">
        <f t="shared" si="34"/>
        <v>62</v>
      </c>
      <c r="AT69" s="15"/>
      <c r="AU69" s="105">
        <f t="shared" si="35"/>
        <v>46119.041087541758</v>
      </c>
      <c r="AV69" s="105">
        <f t="shared" si="36"/>
        <v>45768.544918422951</v>
      </c>
      <c r="AW69" s="105">
        <f t="shared" si="37"/>
        <v>350</v>
      </c>
      <c r="AX69" s="105">
        <f t="shared" si="38"/>
        <v>15757.451537879928</v>
      </c>
      <c r="AY69" s="105">
        <f t="shared" si="39"/>
        <v>16041.262670853561</v>
      </c>
      <c r="AZ69" s="105">
        <f t="shared" si="40"/>
        <v>-284</v>
      </c>
      <c r="BA69" s="105">
        <f t="shared" si="41"/>
        <v>79383.806123482515</v>
      </c>
      <c r="BB69" s="105">
        <f t="shared" si="42"/>
        <v>80156.432936676807</v>
      </c>
      <c r="BC69" s="105">
        <f t="shared" si="43"/>
        <v>-772</v>
      </c>
      <c r="BD69" s="90">
        <f t="shared" si="44"/>
        <v>0.58096283536472171</v>
      </c>
      <c r="BE69" s="90">
        <f t="shared" si="45"/>
        <v>0.57099029038105886</v>
      </c>
      <c r="BF69" s="315">
        <f t="shared" si="46"/>
        <v>1.0000000000000009</v>
      </c>
      <c r="BG69" s="316">
        <f t="shared" si="47"/>
        <v>2.926808372323054</v>
      </c>
      <c r="BH69" s="316">
        <f t="shared" si="48"/>
        <v>2.8531759536350507</v>
      </c>
      <c r="BI69" s="316">
        <f t="shared" si="49"/>
        <v>8.0000000000000071E-2</v>
      </c>
      <c r="BJ69" s="316">
        <f t="shared" si="50"/>
        <v>1.8569878295102245</v>
      </c>
      <c r="BK69" s="316">
        <f t="shared" si="51"/>
        <v>1.8883859337173088</v>
      </c>
      <c r="BL69" s="316">
        <f t="shared" si="52"/>
        <v>-2.9999999999999805E-2</v>
      </c>
      <c r="BM69" s="105">
        <f t="shared" si="53"/>
        <v>8485.4899356211263</v>
      </c>
      <c r="BN69" s="105">
        <f t="shared" si="54"/>
        <v>8494.6950644120498</v>
      </c>
      <c r="BO69" s="105">
        <f t="shared" si="55"/>
        <v>-10</v>
      </c>
      <c r="BP69" s="105">
        <v>0</v>
      </c>
    </row>
    <row r="70" spans="2:68" s="14" customFormat="1" ht="13.5" customHeight="1">
      <c r="B70" s="6">
        <v>65</v>
      </c>
      <c r="C70" s="22" t="s">
        <v>10</v>
      </c>
      <c r="D70" s="382">
        <v>5508</v>
      </c>
      <c r="E70" s="317">
        <v>14733</v>
      </c>
      <c r="F70" s="382">
        <v>217515300</v>
      </c>
      <c r="G70" s="382">
        <v>3222</v>
      </c>
      <c r="H70" s="382">
        <v>27337</v>
      </c>
      <c r="I70" s="112">
        <f t="shared" si="2"/>
        <v>39490.795206971678</v>
      </c>
      <c r="J70" s="112">
        <f t="shared" si="3"/>
        <v>14763.815923437181</v>
      </c>
      <c r="K70" s="112">
        <f t="shared" si="4"/>
        <v>67509.40409683426</v>
      </c>
      <c r="L70" s="146">
        <f t="shared" ref="L70:L79" si="58">IFERROR(G70/D70,"-")</f>
        <v>0.58496732026143794</v>
      </c>
      <c r="M70" s="246">
        <f t="shared" si="5"/>
        <v>2.6748366013071894</v>
      </c>
      <c r="N70" s="245">
        <f t="shared" si="6"/>
        <v>1.855494468200638</v>
      </c>
      <c r="O70" s="199">
        <f t="shared" si="7"/>
        <v>7956.8094523905329</v>
      </c>
      <c r="R70" s="188" t="str">
        <f t="shared" si="8"/>
        <v>忠岡町</v>
      </c>
      <c r="S70" s="105">
        <f t="shared" si="9"/>
        <v>39246.145110410092</v>
      </c>
      <c r="T70" s="105">
        <f t="shared" si="10"/>
        <v>41793.136422976502</v>
      </c>
      <c r="U70" s="105">
        <f t="shared" si="11"/>
        <v>-2547</v>
      </c>
      <c r="V70" s="188" t="str">
        <f t="shared" si="12"/>
        <v>寝屋川市</v>
      </c>
      <c r="W70" s="105">
        <f t="shared" si="13"/>
        <v>14923.011358633443</v>
      </c>
      <c r="X70" s="105">
        <f t="shared" si="14"/>
        <v>15367.294637995434</v>
      </c>
      <c r="Y70" s="105">
        <f t="shared" si="15"/>
        <v>-444</v>
      </c>
      <c r="Z70" s="188" t="str">
        <f t="shared" si="16"/>
        <v>熊取町</v>
      </c>
      <c r="AA70" s="199">
        <f t="shared" si="17"/>
        <v>72352.624553039335</v>
      </c>
      <c r="AB70" s="105">
        <f t="shared" si="18"/>
        <v>71456.8927906358</v>
      </c>
      <c r="AC70" s="105">
        <f t="shared" si="19"/>
        <v>896</v>
      </c>
      <c r="AD70" s="188" t="str">
        <f t="shared" si="20"/>
        <v>泉南市</v>
      </c>
      <c r="AE70" s="90">
        <f t="shared" si="21"/>
        <v>0.51292833497360646</v>
      </c>
      <c r="AF70" s="90">
        <f t="shared" ref="AF70:AF79" si="59">VLOOKUP(AD70,$S$88:$AE$161,10,FALSE)</f>
        <v>0.51253666382817675</v>
      </c>
      <c r="AG70" s="315">
        <f t="shared" si="22"/>
        <v>0</v>
      </c>
      <c r="AH70" s="188" t="str">
        <f t="shared" si="23"/>
        <v>岸和田市</v>
      </c>
      <c r="AI70" s="245">
        <f t="shared" si="24"/>
        <v>2.3970760594657947</v>
      </c>
      <c r="AJ70" s="316">
        <f t="shared" si="25"/>
        <v>2.3513400335008376</v>
      </c>
      <c r="AK70" s="316">
        <f t="shared" si="26"/>
        <v>4.9999999999999822E-2</v>
      </c>
      <c r="AL70" s="188" t="str">
        <f t="shared" si="27"/>
        <v>豊中市</v>
      </c>
      <c r="AM70" s="245">
        <f t="shared" si="28"/>
        <v>1.7583815883498017</v>
      </c>
      <c r="AN70" s="245">
        <f t="shared" si="29"/>
        <v>1.7718914992288297</v>
      </c>
      <c r="AO70" s="245">
        <f t="shared" si="30"/>
        <v>-1.0000000000000009E-2</v>
      </c>
      <c r="AP70" s="188" t="str">
        <f t="shared" si="31"/>
        <v>天王寺区</v>
      </c>
      <c r="AQ70" s="199">
        <f t="shared" si="32"/>
        <v>8180.4343305363009</v>
      </c>
      <c r="AR70" s="199">
        <f t="shared" si="33"/>
        <v>8195.4247197061486</v>
      </c>
      <c r="AS70" s="199">
        <f t="shared" si="34"/>
        <v>-15</v>
      </c>
      <c r="AT70" s="15"/>
      <c r="AU70" s="105">
        <f t="shared" si="35"/>
        <v>46119.041087541758</v>
      </c>
      <c r="AV70" s="105">
        <f t="shared" si="36"/>
        <v>45768.544918422951</v>
      </c>
      <c r="AW70" s="105">
        <f t="shared" si="37"/>
        <v>350</v>
      </c>
      <c r="AX70" s="105">
        <f t="shared" si="38"/>
        <v>15757.451537879928</v>
      </c>
      <c r="AY70" s="105">
        <f t="shared" si="39"/>
        <v>16041.262670853561</v>
      </c>
      <c r="AZ70" s="105">
        <f t="shared" si="40"/>
        <v>-284</v>
      </c>
      <c r="BA70" s="105">
        <f t="shared" si="41"/>
        <v>79383.806123482515</v>
      </c>
      <c r="BB70" s="105">
        <f t="shared" si="42"/>
        <v>80156.432936676807</v>
      </c>
      <c r="BC70" s="105">
        <f t="shared" si="43"/>
        <v>-772</v>
      </c>
      <c r="BD70" s="90">
        <f t="shared" si="44"/>
        <v>0.58096283536472171</v>
      </c>
      <c r="BE70" s="90">
        <f t="shared" si="45"/>
        <v>0.57099029038105886</v>
      </c>
      <c r="BF70" s="315">
        <f t="shared" si="46"/>
        <v>1.0000000000000009</v>
      </c>
      <c r="BG70" s="316">
        <f t="shared" si="47"/>
        <v>2.926808372323054</v>
      </c>
      <c r="BH70" s="316">
        <f t="shared" si="48"/>
        <v>2.8531759536350507</v>
      </c>
      <c r="BI70" s="316">
        <f t="shared" si="49"/>
        <v>8.0000000000000071E-2</v>
      </c>
      <c r="BJ70" s="316">
        <f t="shared" si="50"/>
        <v>1.8569878295102245</v>
      </c>
      <c r="BK70" s="316">
        <f t="shared" si="51"/>
        <v>1.8883859337173088</v>
      </c>
      <c r="BL70" s="316">
        <f t="shared" si="52"/>
        <v>-2.9999999999999805E-2</v>
      </c>
      <c r="BM70" s="105">
        <f t="shared" si="53"/>
        <v>8485.4899356211263</v>
      </c>
      <c r="BN70" s="105">
        <f t="shared" si="54"/>
        <v>8494.6950644120498</v>
      </c>
      <c r="BO70" s="105">
        <f t="shared" si="55"/>
        <v>-10</v>
      </c>
      <c r="BP70" s="105">
        <v>0</v>
      </c>
    </row>
    <row r="71" spans="2:68" s="14" customFormat="1" ht="13.5" customHeight="1">
      <c r="B71" s="6">
        <v>66</v>
      </c>
      <c r="C71" s="22" t="s">
        <v>5</v>
      </c>
      <c r="D71" s="382">
        <v>5670</v>
      </c>
      <c r="E71" s="317">
        <v>16894</v>
      </c>
      <c r="F71" s="382">
        <v>258495710</v>
      </c>
      <c r="G71" s="382">
        <v>3729</v>
      </c>
      <c r="H71" s="382">
        <v>28459</v>
      </c>
      <c r="I71" s="112">
        <f t="shared" ref="I71:I79" si="60">IFERROR(F71/D71,"-")</f>
        <v>45590.072310405645</v>
      </c>
      <c r="J71" s="112">
        <f t="shared" ref="J71:J79" si="61">IFERROR(F71/E71,"-")</f>
        <v>15301.036462649461</v>
      </c>
      <c r="K71" s="112">
        <f t="shared" ref="K71:K79" si="62">IFERROR(F71/G71,"-")</f>
        <v>69320.383480825956</v>
      </c>
      <c r="L71" s="146">
        <f t="shared" si="58"/>
        <v>0.65767195767195763</v>
      </c>
      <c r="M71" s="246">
        <f t="shared" ref="M71:M79" si="63">IFERROR(E71/D71,"-")</f>
        <v>2.9795414462081129</v>
      </c>
      <c r="N71" s="245">
        <f t="shared" ref="N71:N79" si="64">IFERROR(H71/E71,"-")</f>
        <v>1.6845625665916895</v>
      </c>
      <c r="O71" s="199">
        <f t="shared" ref="O71:O79" si="65">IFERROR(F71/H71,"-")</f>
        <v>9083.0918162971284</v>
      </c>
      <c r="R71" s="188" t="str">
        <f t="shared" ref="R71:R79" si="66">INDEX($C$6:$C$79,MATCH(S71,$I$6:$I$79,0))</f>
        <v>泉佐野市</v>
      </c>
      <c r="S71" s="105">
        <f t="shared" ref="S71:S79" si="67">LARGE($I$6:$I$79,ROW(A66))</f>
        <v>39152.534960745827</v>
      </c>
      <c r="T71" s="105">
        <f t="shared" ref="T71:T79" si="68">VLOOKUP(R71,$S$88:$AE$161,7,FALSE)</f>
        <v>39251.930361584084</v>
      </c>
      <c r="U71" s="105">
        <f t="shared" ref="U71:U79" si="69">ROUND(S71,0)-ROUND(T71,0)</f>
        <v>-99</v>
      </c>
      <c r="V71" s="188" t="str">
        <f t="shared" ref="V71:V79" si="70">INDEX($C$6:$C$79,MATCH(W71,$J$6:$J$79,0))</f>
        <v>西淀川区</v>
      </c>
      <c r="W71" s="105">
        <f t="shared" ref="W71:W79" si="71">LARGE($J$6:$J$79,ROW(A66))</f>
        <v>14854.593730006398</v>
      </c>
      <c r="X71" s="105">
        <f t="shared" ref="X71:X79" si="72">VLOOKUP(V71,$S$88:$AE$161,8,FALSE)</f>
        <v>15312.817654703589</v>
      </c>
      <c r="Y71" s="105">
        <f t="shared" ref="Y71:Y79" si="73">ROUND(W71,0)-ROUND(X71,0)</f>
        <v>-458</v>
      </c>
      <c r="Z71" s="188" t="str">
        <f t="shared" ref="Z71:Z79" si="74">INDEX($C$6:$C$79,MATCH(AA71,$K$6:$K$79,0))</f>
        <v>交野市</v>
      </c>
      <c r="AA71" s="199">
        <f t="shared" ref="AA71:AA79" si="75">LARGE($K$6:$K$79,ROW(A66))</f>
        <v>71500.347253744898</v>
      </c>
      <c r="AB71" s="105">
        <f t="shared" ref="AB71:AB79" si="76">VLOOKUP(Z71,$S$88:$AE$161,9,FALSE)</f>
        <v>71811.679621083313</v>
      </c>
      <c r="AC71" s="105">
        <f t="shared" ref="AC71:AC79" si="77">ROUND(AA71,0)-ROUND(AB71,0)</f>
        <v>-312</v>
      </c>
      <c r="AD71" s="188" t="str">
        <f t="shared" ref="AD71:AD79" si="78">INDEX($C$6:$C$79,MATCH(AE71,$L$6:$L$79,0))</f>
        <v>岸和田市</v>
      </c>
      <c r="AE71" s="90">
        <f t="shared" ref="AE71:AE79" si="79">LARGE($L$6:$L$79,ROW(A66))</f>
        <v>0.51289248041453339</v>
      </c>
      <c r="AF71" s="90">
        <f t="shared" si="59"/>
        <v>0.50373663187733542</v>
      </c>
      <c r="AG71" s="315">
        <f t="shared" ref="AG71:AG79" si="80">(ROUND(AE71,3)-ROUND(AF71,3))*100</f>
        <v>0.9000000000000008</v>
      </c>
      <c r="AH71" s="188" t="str">
        <f t="shared" ref="AH71:AH79" si="81">INDEX($C$6:$C$79,MATCH(AI71,$M$6:$M$79,0))</f>
        <v>熊取町</v>
      </c>
      <c r="AI71" s="245">
        <f t="shared" ref="AI71:AI79" si="82">LARGE($M$6:$M$79,ROW(A66))</f>
        <v>2.3880102040816324</v>
      </c>
      <c r="AJ71" s="316">
        <f t="shared" ref="AJ71:AJ79" si="83">VLOOKUP(AH71,$S$88:$AE$161,11,FALSE)</f>
        <v>2.2129339686861811</v>
      </c>
      <c r="AK71" s="316">
        <f t="shared" ref="AK71:AK79" si="84">ROUND(AI71,2)-ROUND(AJ71,2)</f>
        <v>0.18000000000000016</v>
      </c>
      <c r="AL71" s="188" t="str">
        <f t="shared" ref="AL71:AL79" si="85">INDEX($C$6:$C$79,MATCH(AM71,$N$6:$N$79,0))</f>
        <v>茨木市</v>
      </c>
      <c r="AM71" s="245">
        <f t="shared" ref="AM71:AM79" si="86">LARGE($N$6:$N$79,ROW(A66))</f>
        <v>1.7489727815486595</v>
      </c>
      <c r="AN71" s="245">
        <f t="shared" ref="AN71:AN79" si="87">VLOOKUP(AL71,$S$88:$AE$161,12,FALSE)</f>
        <v>1.7724466381629991</v>
      </c>
      <c r="AO71" s="245">
        <f t="shared" ref="AO71:AO79" si="88">ROUND(AM71,2)-ROUND(AN71,2)</f>
        <v>-2.0000000000000018E-2</v>
      </c>
      <c r="AP71" s="188" t="str">
        <f t="shared" ref="AP71:AP79" si="89">INDEX($C$6:$C$79,MATCH(AQ71,$O$6:$O$79,0))</f>
        <v>高槻市</v>
      </c>
      <c r="AQ71" s="199">
        <f t="shared" ref="AQ71:AQ79" si="90">LARGE($O$6:$O$79,ROW(A66))</f>
        <v>8179.0677878280949</v>
      </c>
      <c r="AR71" s="199">
        <f t="shared" ref="AR71:AR79" si="91">VLOOKUP(AP71,$S$88:$AE$161,13,FALSE)</f>
        <v>8142.989436149428</v>
      </c>
      <c r="AS71" s="199">
        <f t="shared" ref="AS71:AS79" si="92">ROUND(AQ71,0)-ROUND(AR71,0)</f>
        <v>36</v>
      </c>
      <c r="AT71" s="15"/>
      <c r="AU71" s="105">
        <f t="shared" ref="AU71:AU79" si="93">$I$80</f>
        <v>46119.041087541758</v>
      </c>
      <c r="AV71" s="105">
        <f t="shared" ref="AV71:AV79" si="94">$Y$162</f>
        <v>45768.544918422951</v>
      </c>
      <c r="AW71" s="105">
        <f t="shared" ref="AW71:AW79" si="95">ROUND(AU71,0)-ROUND(AV71,0)</f>
        <v>350</v>
      </c>
      <c r="AX71" s="105">
        <f t="shared" ref="AX71:AX79" si="96">$J$80</f>
        <v>15757.451537879928</v>
      </c>
      <c r="AY71" s="105">
        <f t="shared" ref="AY71:AY79" si="97">$Z$162</f>
        <v>16041.262670853561</v>
      </c>
      <c r="AZ71" s="105">
        <f t="shared" ref="AZ71:AZ79" si="98">ROUND(AX71,0)-ROUND(AY71,0)</f>
        <v>-284</v>
      </c>
      <c r="BA71" s="105">
        <f t="shared" ref="BA71:BA79" si="99">$K$80</f>
        <v>79383.806123482515</v>
      </c>
      <c r="BB71" s="105">
        <f t="shared" ref="BB71:BB79" si="100">$AA$162</f>
        <v>80156.432936676807</v>
      </c>
      <c r="BC71" s="105">
        <f t="shared" ref="BC71:BC79" si="101">ROUND(BA71,0)-ROUND(BB71,0)</f>
        <v>-772</v>
      </c>
      <c r="BD71" s="90">
        <f t="shared" ref="BD71:BD79" si="102">$L$80</f>
        <v>0.58096283536472171</v>
      </c>
      <c r="BE71" s="90">
        <f t="shared" ref="BE71:BE79" si="103">$AB$162</f>
        <v>0.57099029038105886</v>
      </c>
      <c r="BF71" s="315">
        <f t="shared" ref="BF71:BF79" si="104">(ROUND(BD71,3)-ROUND(BE71,3))*100</f>
        <v>1.0000000000000009</v>
      </c>
      <c r="BG71" s="316">
        <f t="shared" ref="BG71:BG79" si="105">$M$80</f>
        <v>2.926808372323054</v>
      </c>
      <c r="BH71" s="316">
        <f t="shared" ref="BH71:BH79" si="106">$AC$162</f>
        <v>2.8531759536350507</v>
      </c>
      <c r="BI71" s="316">
        <f t="shared" ref="BI71:BI79" si="107">ROUND(BG71,2)-ROUND(BH71,2)</f>
        <v>8.0000000000000071E-2</v>
      </c>
      <c r="BJ71" s="316">
        <f t="shared" ref="BJ71:BJ79" si="108">$N$80</f>
        <v>1.8569878295102245</v>
      </c>
      <c r="BK71" s="316">
        <f t="shared" ref="BK71:BK79" si="109">$AD$162</f>
        <v>1.8883859337173088</v>
      </c>
      <c r="BL71" s="316">
        <f t="shared" ref="BL71:BL79" si="110">ROUND(BJ71,2)-ROUND(BK71,2)</f>
        <v>-2.9999999999999805E-2</v>
      </c>
      <c r="BM71" s="105">
        <f t="shared" ref="BM71:BM79" si="111">$O$80</f>
        <v>8485.4899356211263</v>
      </c>
      <c r="BN71" s="105">
        <f t="shared" ref="BN71:BN79" si="112">$AE$162</f>
        <v>8494.6950644120498</v>
      </c>
      <c r="BO71" s="105">
        <f t="shared" ref="BO71:BO79" si="113">ROUND(BM71,0)-ROUND(BN71,0)</f>
        <v>-10</v>
      </c>
      <c r="BP71" s="105">
        <v>0</v>
      </c>
    </row>
    <row r="72" spans="2:68" s="14" customFormat="1" ht="13.5" customHeight="1">
      <c r="B72" s="6">
        <v>67</v>
      </c>
      <c r="C72" s="22" t="s">
        <v>6</v>
      </c>
      <c r="D72" s="382">
        <v>2435</v>
      </c>
      <c r="E72" s="317">
        <v>6391</v>
      </c>
      <c r="F72" s="382">
        <v>99547270</v>
      </c>
      <c r="G72" s="382">
        <v>1263</v>
      </c>
      <c r="H72" s="382">
        <v>10902</v>
      </c>
      <c r="I72" s="112">
        <f t="shared" si="60"/>
        <v>40881.83572895277</v>
      </c>
      <c r="J72" s="112">
        <f t="shared" si="61"/>
        <v>15576.164919417932</v>
      </c>
      <c r="K72" s="112">
        <f t="shared" si="62"/>
        <v>78818.107680126675</v>
      </c>
      <c r="L72" s="146">
        <f t="shared" si="58"/>
        <v>0.51868583162217663</v>
      </c>
      <c r="M72" s="246">
        <f t="shared" si="63"/>
        <v>2.6246406570841887</v>
      </c>
      <c r="N72" s="245">
        <f t="shared" si="64"/>
        <v>1.7058363323423564</v>
      </c>
      <c r="O72" s="199">
        <f t="shared" si="65"/>
        <v>9131.1016327279394</v>
      </c>
      <c r="R72" s="188" t="str">
        <f t="shared" si="66"/>
        <v>熊取町</v>
      </c>
      <c r="S72" s="105">
        <f t="shared" si="67"/>
        <v>38714.191326530614</v>
      </c>
      <c r="T72" s="105">
        <f t="shared" si="68"/>
        <v>36569.974132062627</v>
      </c>
      <c r="U72" s="105">
        <f t="shared" si="69"/>
        <v>2144</v>
      </c>
      <c r="V72" s="188" t="str">
        <f t="shared" si="70"/>
        <v>岬町</v>
      </c>
      <c r="W72" s="105">
        <f t="shared" si="71"/>
        <v>14817.610966057442</v>
      </c>
      <c r="X72" s="105">
        <f t="shared" si="72"/>
        <v>15750.498845265589</v>
      </c>
      <c r="Y72" s="105">
        <f t="shared" si="73"/>
        <v>-932</v>
      </c>
      <c r="Z72" s="188" t="str">
        <f t="shared" si="74"/>
        <v>千早赤阪村</v>
      </c>
      <c r="AA72" s="199">
        <f t="shared" si="75"/>
        <v>70861.821656050961</v>
      </c>
      <c r="AB72" s="105">
        <f t="shared" si="76"/>
        <v>71804.659400544959</v>
      </c>
      <c r="AC72" s="105">
        <f t="shared" si="77"/>
        <v>-943</v>
      </c>
      <c r="AD72" s="188" t="str">
        <f t="shared" si="78"/>
        <v>東成区</v>
      </c>
      <c r="AE72" s="90">
        <f t="shared" si="79"/>
        <v>0.5118717237126118</v>
      </c>
      <c r="AF72" s="90">
        <f t="shared" si="59"/>
        <v>0.50441625180664851</v>
      </c>
      <c r="AG72" s="315">
        <f t="shared" si="80"/>
        <v>0.80000000000000071</v>
      </c>
      <c r="AH72" s="188" t="str">
        <f t="shared" si="81"/>
        <v>岬町</v>
      </c>
      <c r="AI72" s="245">
        <f t="shared" si="82"/>
        <v>2.3666323377960867</v>
      </c>
      <c r="AJ72" s="316">
        <f t="shared" si="83"/>
        <v>2.3130341880341883</v>
      </c>
      <c r="AK72" s="316">
        <f t="shared" si="84"/>
        <v>6.0000000000000053E-2</v>
      </c>
      <c r="AL72" s="188" t="str">
        <f t="shared" si="85"/>
        <v>交野市</v>
      </c>
      <c r="AM72" s="245">
        <f t="shared" si="86"/>
        <v>1.7449435067652392</v>
      </c>
      <c r="AN72" s="245">
        <f t="shared" si="87"/>
        <v>1.775399565272983</v>
      </c>
      <c r="AO72" s="245">
        <f t="shared" si="88"/>
        <v>-4.0000000000000036E-2</v>
      </c>
      <c r="AP72" s="188" t="str">
        <f t="shared" si="89"/>
        <v>堺市美原区</v>
      </c>
      <c r="AQ72" s="199">
        <f t="shared" si="90"/>
        <v>8152.2851500597317</v>
      </c>
      <c r="AR72" s="199">
        <f t="shared" si="91"/>
        <v>8185.5570704041011</v>
      </c>
      <c r="AS72" s="199">
        <f t="shared" si="92"/>
        <v>-34</v>
      </c>
      <c r="AT72" s="15"/>
      <c r="AU72" s="105">
        <f t="shared" si="93"/>
        <v>46119.041087541758</v>
      </c>
      <c r="AV72" s="105">
        <f t="shared" si="94"/>
        <v>45768.544918422951</v>
      </c>
      <c r="AW72" s="105">
        <f t="shared" si="95"/>
        <v>350</v>
      </c>
      <c r="AX72" s="105">
        <f t="shared" si="96"/>
        <v>15757.451537879928</v>
      </c>
      <c r="AY72" s="105">
        <f t="shared" si="97"/>
        <v>16041.262670853561</v>
      </c>
      <c r="AZ72" s="105">
        <f t="shared" si="98"/>
        <v>-284</v>
      </c>
      <c r="BA72" s="105">
        <f t="shared" si="99"/>
        <v>79383.806123482515</v>
      </c>
      <c r="BB72" s="105">
        <f t="shared" si="100"/>
        <v>80156.432936676807</v>
      </c>
      <c r="BC72" s="105">
        <f t="shared" si="101"/>
        <v>-772</v>
      </c>
      <c r="BD72" s="90">
        <f t="shared" si="102"/>
        <v>0.58096283536472171</v>
      </c>
      <c r="BE72" s="90">
        <f t="shared" si="103"/>
        <v>0.57099029038105886</v>
      </c>
      <c r="BF72" s="315">
        <f t="shared" si="104"/>
        <v>1.0000000000000009</v>
      </c>
      <c r="BG72" s="316">
        <f t="shared" si="105"/>
        <v>2.926808372323054</v>
      </c>
      <c r="BH72" s="316">
        <f t="shared" si="106"/>
        <v>2.8531759536350507</v>
      </c>
      <c r="BI72" s="316">
        <f t="shared" si="107"/>
        <v>8.0000000000000071E-2</v>
      </c>
      <c r="BJ72" s="316">
        <f t="shared" si="108"/>
        <v>1.8569878295102245</v>
      </c>
      <c r="BK72" s="316">
        <f t="shared" si="109"/>
        <v>1.8883859337173088</v>
      </c>
      <c r="BL72" s="316">
        <f t="shared" si="110"/>
        <v>-2.9999999999999805E-2</v>
      </c>
      <c r="BM72" s="105">
        <f t="shared" si="111"/>
        <v>8485.4899356211263</v>
      </c>
      <c r="BN72" s="105">
        <f t="shared" si="112"/>
        <v>8494.6950644120498</v>
      </c>
      <c r="BO72" s="105">
        <f t="shared" si="113"/>
        <v>-10</v>
      </c>
      <c r="BP72" s="105">
        <v>0</v>
      </c>
    </row>
    <row r="73" spans="2:68" s="14" customFormat="1" ht="13.5" customHeight="1">
      <c r="B73" s="6">
        <v>68</v>
      </c>
      <c r="C73" s="22" t="s">
        <v>46</v>
      </c>
      <c r="D73" s="382">
        <v>3170</v>
      </c>
      <c r="E73" s="317">
        <v>7599</v>
      </c>
      <c r="F73" s="382">
        <v>124410280</v>
      </c>
      <c r="G73" s="382">
        <v>1563</v>
      </c>
      <c r="H73" s="382">
        <v>15397</v>
      </c>
      <c r="I73" s="112">
        <f t="shared" si="60"/>
        <v>39246.145110410092</v>
      </c>
      <c r="J73" s="112">
        <f t="shared" si="61"/>
        <v>16371.927885248058</v>
      </c>
      <c r="K73" s="112">
        <f t="shared" si="62"/>
        <v>79597.108125399871</v>
      </c>
      <c r="L73" s="146">
        <f t="shared" si="58"/>
        <v>0.49305993690851735</v>
      </c>
      <c r="M73" s="246">
        <f t="shared" si="63"/>
        <v>2.3971608832807569</v>
      </c>
      <c r="N73" s="245">
        <f t="shared" si="64"/>
        <v>2.0261876562705621</v>
      </c>
      <c r="O73" s="199">
        <f t="shared" si="65"/>
        <v>8080.1636682470607</v>
      </c>
      <c r="R73" s="188" t="str">
        <f t="shared" si="66"/>
        <v>岸和田市</v>
      </c>
      <c r="S73" s="105">
        <f t="shared" si="67"/>
        <v>38700.324779470728</v>
      </c>
      <c r="T73" s="105">
        <f t="shared" si="68"/>
        <v>38921.323605205514</v>
      </c>
      <c r="U73" s="105">
        <f t="shared" si="69"/>
        <v>-221</v>
      </c>
      <c r="V73" s="188" t="str">
        <f t="shared" si="70"/>
        <v>島本町</v>
      </c>
      <c r="W73" s="105">
        <f t="shared" si="71"/>
        <v>14763.815923437181</v>
      </c>
      <c r="X73" s="105">
        <f t="shared" si="72"/>
        <v>15290.167909042993</v>
      </c>
      <c r="Y73" s="105">
        <f t="shared" si="73"/>
        <v>-526</v>
      </c>
      <c r="Z73" s="188" t="str">
        <f t="shared" si="74"/>
        <v>寝屋川市</v>
      </c>
      <c r="AA73" s="199">
        <f t="shared" si="75"/>
        <v>70838.303030303025</v>
      </c>
      <c r="AB73" s="105">
        <f t="shared" si="76"/>
        <v>72315.746010339397</v>
      </c>
      <c r="AC73" s="105">
        <f t="shared" si="77"/>
        <v>-1478</v>
      </c>
      <c r="AD73" s="188" t="str">
        <f t="shared" si="78"/>
        <v>此花区</v>
      </c>
      <c r="AE73" s="90">
        <f t="shared" si="79"/>
        <v>0.51008512213175428</v>
      </c>
      <c r="AF73" s="90">
        <f t="shared" si="59"/>
        <v>0.49937649880095925</v>
      </c>
      <c r="AG73" s="315">
        <f t="shared" si="80"/>
        <v>1.100000000000001</v>
      </c>
      <c r="AH73" s="188" t="str">
        <f t="shared" si="81"/>
        <v>田尻町</v>
      </c>
      <c r="AI73" s="245">
        <f t="shared" si="82"/>
        <v>2.3494996150885297</v>
      </c>
      <c r="AJ73" s="316">
        <f t="shared" si="83"/>
        <v>2.5056726094003241</v>
      </c>
      <c r="AK73" s="316">
        <f t="shared" si="84"/>
        <v>-0.1599999999999997</v>
      </c>
      <c r="AL73" s="188" t="str">
        <f t="shared" si="85"/>
        <v>河内長野市</v>
      </c>
      <c r="AM73" s="245">
        <f t="shared" si="86"/>
        <v>1.7312684153790874</v>
      </c>
      <c r="AN73" s="245">
        <f t="shared" si="87"/>
        <v>1.7704910488287542</v>
      </c>
      <c r="AO73" s="245">
        <f t="shared" si="88"/>
        <v>-4.0000000000000036E-2</v>
      </c>
      <c r="AP73" s="188" t="str">
        <f t="shared" si="89"/>
        <v>大正区</v>
      </c>
      <c r="AQ73" s="199">
        <f t="shared" si="90"/>
        <v>8122.4018411892912</v>
      </c>
      <c r="AR73" s="199">
        <f t="shared" si="91"/>
        <v>8142.0856264865706</v>
      </c>
      <c r="AS73" s="199">
        <f t="shared" si="92"/>
        <v>-20</v>
      </c>
      <c r="AT73" s="15"/>
      <c r="AU73" s="105">
        <f t="shared" si="93"/>
        <v>46119.041087541758</v>
      </c>
      <c r="AV73" s="105">
        <f t="shared" si="94"/>
        <v>45768.544918422951</v>
      </c>
      <c r="AW73" s="105">
        <f t="shared" si="95"/>
        <v>350</v>
      </c>
      <c r="AX73" s="105">
        <f t="shared" si="96"/>
        <v>15757.451537879928</v>
      </c>
      <c r="AY73" s="105">
        <f t="shared" si="97"/>
        <v>16041.262670853561</v>
      </c>
      <c r="AZ73" s="105">
        <f t="shared" si="98"/>
        <v>-284</v>
      </c>
      <c r="BA73" s="105">
        <f t="shared" si="99"/>
        <v>79383.806123482515</v>
      </c>
      <c r="BB73" s="105">
        <f t="shared" si="100"/>
        <v>80156.432936676807</v>
      </c>
      <c r="BC73" s="105">
        <f t="shared" si="101"/>
        <v>-772</v>
      </c>
      <c r="BD73" s="90">
        <f t="shared" si="102"/>
        <v>0.58096283536472171</v>
      </c>
      <c r="BE73" s="90">
        <f t="shared" si="103"/>
        <v>0.57099029038105886</v>
      </c>
      <c r="BF73" s="315">
        <f t="shared" si="104"/>
        <v>1.0000000000000009</v>
      </c>
      <c r="BG73" s="316">
        <f t="shared" si="105"/>
        <v>2.926808372323054</v>
      </c>
      <c r="BH73" s="316">
        <f t="shared" si="106"/>
        <v>2.8531759536350507</v>
      </c>
      <c r="BI73" s="316">
        <f t="shared" si="107"/>
        <v>8.0000000000000071E-2</v>
      </c>
      <c r="BJ73" s="316">
        <f t="shared" si="108"/>
        <v>1.8569878295102245</v>
      </c>
      <c r="BK73" s="316">
        <f t="shared" si="109"/>
        <v>1.8883859337173088</v>
      </c>
      <c r="BL73" s="316">
        <f t="shared" si="110"/>
        <v>-2.9999999999999805E-2</v>
      </c>
      <c r="BM73" s="105">
        <f t="shared" si="111"/>
        <v>8485.4899356211263</v>
      </c>
      <c r="BN73" s="105">
        <f t="shared" si="112"/>
        <v>8494.6950644120498</v>
      </c>
      <c r="BO73" s="105">
        <f t="shared" si="113"/>
        <v>-10</v>
      </c>
      <c r="BP73" s="105">
        <v>0</v>
      </c>
    </row>
    <row r="74" spans="2:68" s="14" customFormat="1" ht="13.5" customHeight="1">
      <c r="B74" s="6">
        <v>69</v>
      </c>
      <c r="C74" s="22" t="s">
        <v>47</v>
      </c>
      <c r="D74" s="382">
        <v>7840</v>
      </c>
      <c r="E74" s="317">
        <v>18722</v>
      </c>
      <c r="F74" s="382">
        <v>303519260</v>
      </c>
      <c r="G74" s="382">
        <v>4195</v>
      </c>
      <c r="H74" s="382">
        <v>33315</v>
      </c>
      <c r="I74" s="112">
        <f t="shared" si="60"/>
        <v>38714.191326530614</v>
      </c>
      <c r="J74" s="112">
        <f t="shared" si="61"/>
        <v>16211.903642773208</v>
      </c>
      <c r="K74" s="112">
        <f t="shared" si="62"/>
        <v>72352.624553039335</v>
      </c>
      <c r="L74" s="146">
        <f t="shared" si="58"/>
        <v>0.53507653061224492</v>
      </c>
      <c r="M74" s="246">
        <f t="shared" si="63"/>
        <v>2.3880102040816324</v>
      </c>
      <c r="N74" s="245">
        <f t="shared" si="64"/>
        <v>1.7794573229355839</v>
      </c>
      <c r="O74" s="199">
        <f t="shared" si="65"/>
        <v>9110.5886237430586</v>
      </c>
      <c r="R74" s="188" t="str">
        <f t="shared" si="66"/>
        <v>柏原市</v>
      </c>
      <c r="S74" s="105">
        <f t="shared" si="67"/>
        <v>38631.879005783958</v>
      </c>
      <c r="T74" s="105">
        <f t="shared" si="68"/>
        <v>39781.914363953198</v>
      </c>
      <c r="U74" s="105">
        <f t="shared" si="69"/>
        <v>-1150</v>
      </c>
      <c r="V74" s="188" t="str">
        <f t="shared" si="70"/>
        <v>交野市</v>
      </c>
      <c r="W74" s="105">
        <f t="shared" si="71"/>
        <v>14647.813735063002</v>
      </c>
      <c r="X74" s="105">
        <f t="shared" si="72"/>
        <v>15120.761283723308</v>
      </c>
      <c r="Y74" s="105">
        <f t="shared" si="73"/>
        <v>-473</v>
      </c>
      <c r="Z74" s="188" t="str">
        <f t="shared" si="74"/>
        <v>高槻市</v>
      </c>
      <c r="AA74" s="199">
        <f t="shared" si="75"/>
        <v>70142.936038392203</v>
      </c>
      <c r="AB74" s="105">
        <f t="shared" si="76"/>
        <v>70642.424618037781</v>
      </c>
      <c r="AC74" s="105">
        <f t="shared" si="77"/>
        <v>-499</v>
      </c>
      <c r="AD74" s="188" t="str">
        <f t="shared" si="78"/>
        <v>千早赤阪村</v>
      </c>
      <c r="AE74" s="90">
        <f t="shared" si="79"/>
        <v>0.50907911802853434</v>
      </c>
      <c r="AF74" s="90">
        <f t="shared" si="59"/>
        <v>0.50690607734806625</v>
      </c>
      <c r="AG74" s="315">
        <f t="shared" si="80"/>
        <v>0.20000000000000018</v>
      </c>
      <c r="AH74" s="188" t="str">
        <f t="shared" si="81"/>
        <v>泉南市</v>
      </c>
      <c r="AI74" s="245">
        <f t="shared" si="82"/>
        <v>2.3443678983627092</v>
      </c>
      <c r="AJ74" s="316">
        <f t="shared" si="83"/>
        <v>2.295581417352635</v>
      </c>
      <c r="AK74" s="316">
        <f t="shared" si="84"/>
        <v>4.0000000000000036E-2</v>
      </c>
      <c r="AL74" s="188" t="str">
        <f t="shared" si="85"/>
        <v>枚方市</v>
      </c>
      <c r="AM74" s="245">
        <f t="shared" si="86"/>
        <v>1.7126470452197777</v>
      </c>
      <c r="AN74" s="245">
        <f t="shared" si="87"/>
        <v>1.732161283305538</v>
      </c>
      <c r="AO74" s="245">
        <f t="shared" si="88"/>
        <v>-2.0000000000000018E-2</v>
      </c>
      <c r="AP74" s="188" t="str">
        <f t="shared" si="89"/>
        <v>寝屋川市</v>
      </c>
      <c r="AQ74" s="199">
        <f t="shared" si="90"/>
        <v>8099.2396836395783</v>
      </c>
      <c r="AR74" s="199">
        <f t="shared" si="91"/>
        <v>8205.9191377137995</v>
      </c>
      <c r="AS74" s="199">
        <f t="shared" si="92"/>
        <v>-107</v>
      </c>
      <c r="AT74" s="15"/>
      <c r="AU74" s="105">
        <f t="shared" si="93"/>
        <v>46119.041087541758</v>
      </c>
      <c r="AV74" s="105">
        <f t="shared" si="94"/>
        <v>45768.544918422951</v>
      </c>
      <c r="AW74" s="105">
        <f t="shared" si="95"/>
        <v>350</v>
      </c>
      <c r="AX74" s="105">
        <f t="shared" si="96"/>
        <v>15757.451537879928</v>
      </c>
      <c r="AY74" s="105">
        <f t="shared" si="97"/>
        <v>16041.262670853561</v>
      </c>
      <c r="AZ74" s="105">
        <f t="shared" si="98"/>
        <v>-284</v>
      </c>
      <c r="BA74" s="105">
        <f t="shared" si="99"/>
        <v>79383.806123482515</v>
      </c>
      <c r="BB74" s="105">
        <f t="shared" si="100"/>
        <v>80156.432936676807</v>
      </c>
      <c r="BC74" s="105">
        <f t="shared" si="101"/>
        <v>-772</v>
      </c>
      <c r="BD74" s="90">
        <f t="shared" si="102"/>
        <v>0.58096283536472171</v>
      </c>
      <c r="BE74" s="90">
        <f t="shared" si="103"/>
        <v>0.57099029038105886</v>
      </c>
      <c r="BF74" s="315">
        <f t="shared" si="104"/>
        <v>1.0000000000000009</v>
      </c>
      <c r="BG74" s="316">
        <f t="shared" si="105"/>
        <v>2.926808372323054</v>
      </c>
      <c r="BH74" s="316">
        <f t="shared" si="106"/>
        <v>2.8531759536350507</v>
      </c>
      <c r="BI74" s="316">
        <f t="shared" si="107"/>
        <v>8.0000000000000071E-2</v>
      </c>
      <c r="BJ74" s="316">
        <f t="shared" si="108"/>
        <v>1.8569878295102245</v>
      </c>
      <c r="BK74" s="316">
        <f t="shared" si="109"/>
        <v>1.8883859337173088</v>
      </c>
      <c r="BL74" s="316">
        <f t="shared" si="110"/>
        <v>-2.9999999999999805E-2</v>
      </c>
      <c r="BM74" s="105">
        <f t="shared" si="111"/>
        <v>8485.4899356211263</v>
      </c>
      <c r="BN74" s="105">
        <f t="shared" si="112"/>
        <v>8494.6950644120498</v>
      </c>
      <c r="BO74" s="105">
        <f t="shared" si="113"/>
        <v>-10</v>
      </c>
      <c r="BP74" s="105">
        <v>0</v>
      </c>
    </row>
    <row r="75" spans="2:68" s="14" customFormat="1" ht="13.5" customHeight="1">
      <c r="B75" s="6">
        <v>70</v>
      </c>
      <c r="C75" s="22" t="s">
        <v>48</v>
      </c>
      <c r="D75" s="382">
        <v>1299</v>
      </c>
      <c r="E75" s="317">
        <v>3052</v>
      </c>
      <c r="F75" s="382">
        <v>52044490</v>
      </c>
      <c r="G75" s="382">
        <v>692</v>
      </c>
      <c r="H75" s="382">
        <v>6079</v>
      </c>
      <c r="I75" s="112">
        <f t="shared" si="60"/>
        <v>40065.042340261738</v>
      </c>
      <c r="J75" s="112">
        <f t="shared" si="61"/>
        <v>17052.585190039317</v>
      </c>
      <c r="K75" s="112">
        <f t="shared" si="62"/>
        <v>75208.800578034687</v>
      </c>
      <c r="L75" s="146">
        <f t="shared" si="58"/>
        <v>0.53271747498075439</v>
      </c>
      <c r="M75" s="246">
        <f t="shared" si="63"/>
        <v>2.3494996150885297</v>
      </c>
      <c r="N75" s="245">
        <f t="shared" si="64"/>
        <v>1.9918086500655308</v>
      </c>
      <c r="O75" s="199">
        <f t="shared" si="65"/>
        <v>8561.35713110709</v>
      </c>
      <c r="R75" s="188" t="str">
        <f t="shared" si="66"/>
        <v>浪速区</v>
      </c>
      <c r="S75" s="105">
        <f t="shared" si="67"/>
        <v>38199.556371424202</v>
      </c>
      <c r="T75" s="105">
        <f t="shared" si="68"/>
        <v>37907.309489286286</v>
      </c>
      <c r="U75" s="105">
        <f t="shared" si="69"/>
        <v>293</v>
      </c>
      <c r="V75" s="188" t="str">
        <f t="shared" si="70"/>
        <v>天王寺区</v>
      </c>
      <c r="W75" s="105">
        <f t="shared" si="71"/>
        <v>14603.732252181842</v>
      </c>
      <c r="X75" s="105">
        <f t="shared" si="72"/>
        <v>14839.777483720445</v>
      </c>
      <c r="Y75" s="105">
        <f t="shared" si="73"/>
        <v>-236</v>
      </c>
      <c r="Z75" s="188" t="str">
        <f t="shared" si="74"/>
        <v>河南町</v>
      </c>
      <c r="AA75" s="199">
        <f t="shared" si="75"/>
        <v>69772.929345023207</v>
      </c>
      <c r="AB75" s="105">
        <f t="shared" si="76"/>
        <v>75553.610188261344</v>
      </c>
      <c r="AC75" s="105">
        <f t="shared" si="77"/>
        <v>-5781</v>
      </c>
      <c r="AD75" s="188" t="str">
        <f t="shared" si="78"/>
        <v>泉佐野市</v>
      </c>
      <c r="AE75" s="90">
        <f t="shared" si="79"/>
        <v>0.50809617271835128</v>
      </c>
      <c r="AF75" s="90">
        <f t="shared" si="59"/>
        <v>0.50322045787896175</v>
      </c>
      <c r="AG75" s="315">
        <f t="shared" si="80"/>
        <v>0.50000000000000044</v>
      </c>
      <c r="AH75" s="188" t="str">
        <f t="shared" si="81"/>
        <v>千早赤阪村</v>
      </c>
      <c r="AI75" s="245">
        <f t="shared" si="82"/>
        <v>2.3313878080415047</v>
      </c>
      <c r="AJ75" s="316">
        <f t="shared" si="83"/>
        <v>2.2306629834254146</v>
      </c>
      <c r="AK75" s="316">
        <f t="shared" si="84"/>
        <v>0.10000000000000009</v>
      </c>
      <c r="AL75" s="188" t="str">
        <f t="shared" si="85"/>
        <v>池田市</v>
      </c>
      <c r="AM75" s="245">
        <f t="shared" si="86"/>
        <v>1.7115734444817294</v>
      </c>
      <c r="AN75" s="245">
        <f t="shared" si="87"/>
        <v>1.7472813774354328</v>
      </c>
      <c r="AO75" s="245">
        <f t="shared" si="88"/>
        <v>-4.0000000000000036E-2</v>
      </c>
      <c r="AP75" s="188" t="str">
        <f t="shared" si="89"/>
        <v>忠岡町</v>
      </c>
      <c r="AQ75" s="199">
        <f t="shared" si="90"/>
        <v>8080.1636682470607</v>
      </c>
      <c r="AR75" s="199">
        <f t="shared" si="91"/>
        <v>8134.0386203391981</v>
      </c>
      <c r="AS75" s="199">
        <f t="shared" si="92"/>
        <v>-54</v>
      </c>
      <c r="AT75" s="15"/>
      <c r="AU75" s="105">
        <f t="shared" si="93"/>
        <v>46119.041087541758</v>
      </c>
      <c r="AV75" s="105">
        <f t="shared" si="94"/>
        <v>45768.544918422951</v>
      </c>
      <c r="AW75" s="105">
        <f t="shared" si="95"/>
        <v>350</v>
      </c>
      <c r="AX75" s="105">
        <f t="shared" si="96"/>
        <v>15757.451537879928</v>
      </c>
      <c r="AY75" s="105">
        <f t="shared" si="97"/>
        <v>16041.262670853561</v>
      </c>
      <c r="AZ75" s="105">
        <f t="shared" si="98"/>
        <v>-284</v>
      </c>
      <c r="BA75" s="105">
        <f t="shared" si="99"/>
        <v>79383.806123482515</v>
      </c>
      <c r="BB75" s="105">
        <f t="shared" si="100"/>
        <v>80156.432936676807</v>
      </c>
      <c r="BC75" s="105">
        <f t="shared" si="101"/>
        <v>-772</v>
      </c>
      <c r="BD75" s="90">
        <f t="shared" si="102"/>
        <v>0.58096283536472171</v>
      </c>
      <c r="BE75" s="90">
        <f t="shared" si="103"/>
        <v>0.57099029038105886</v>
      </c>
      <c r="BF75" s="315">
        <f t="shared" si="104"/>
        <v>1.0000000000000009</v>
      </c>
      <c r="BG75" s="316">
        <f t="shared" si="105"/>
        <v>2.926808372323054</v>
      </c>
      <c r="BH75" s="316">
        <f t="shared" si="106"/>
        <v>2.8531759536350507</v>
      </c>
      <c r="BI75" s="316">
        <f t="shared" si="107"/>
        <v>8.0000000000000071E-2</v>
      </c>
      <c r="BJ75" s="316">
        <f t="shared" si="108"/>
        <v>1.8569878295102245</v>
      </c>
      <c r="BK75" s="316">
        <f t="shared" si="109"/>
        <v>1.8883859337173088</v>
      </c>
      <c r="BL75" s="316">
        <f t="shared" si="110"/>
        <v>-2.9999999999999805E-2</v>
      </c>
      <c r="BM75" s="105">
        <f t="shared" si="111"/>
        <v>8485.4899356211263</v>
      </c>
      <c r="BN75" s="105">
        <f t="shared" si="112"/>
        <v>8494.6950644120498</v>
      </c>
      <c r="BO75" s="105">
        <f t="shared" si="113"/>
        <v>-10</v>
      </c>
      <c r="BP75" s="105">
        <v>0</v>
      </c>
    </row>
    <row r="76" spans="2:68" s="14" customFormat="1" ht="13.5" customHeight="1">
      <c r="B76" s="6">
        <v>71</v>
      </c>
      <c r="C76" s="22" t="s">
        <v>49</v>
      </c>
      <c r="D76" s="382">
        <v>3884</v>
      </c>
      <c r="E76" s="318">
        <v>9192</v>
      </c>
      <c r="F76" s="384">
        <v>136203480</v>
      </c>
      <c r="G76" s="384">
        <v>2021</v>
      </c>
      <c r="H76" s="382">
        <v>16592</v>
      </c>
      <c r="I76" s="112">
        <f t="shared" si="60"/>
        <v>35067.83728115345</v>
      </c>
      <c r="J76" s="112">
        <f t="shared" si="61"/>
        <v>14817.610966057442</v>
      </c>
      <c r="K76" s="112">
        <f t="shared" si="62"/>
        <v>67394.10192973775</v>
      </c>
      <c r="L76" s="146">
        <f t="shared" si="58"/>
        <v>0.52033985581874354</v>
      </c>
      <c r="M76" s="246">
        <f t="shared" si="63"/>
        <v>2.3666323377960867</v>
      </c>
      <c r="N76" s="245">
        <f t="shared" si="64"/>
        <v>1.8050478677110531</v>
      </c>
      <c r="O76" s="199">
        <f t="shared" si="65"/>
        <v>8208.9850530376079</v>
      </c>
      <c r="R76" s="188" t="str">
        <f t="shared" si="66"/>
        <v>泉南市</v>
      </c>
      <c r="S76" s="105">
        <f t="shared" si="67"/>
        <v>38199.52312785184</v>
      </c>
      <c r="T76" s="105">
        <f t="shared" si="68"/>
        <v>38448.030087993189</v>
      </c>
      <c r="U76" s="105">
        <f t="shared" si="69"/>
        <v>-248</v>
      </c>
      <c r="V76" s="188" t="str">
        <f t="shared" si="70"/>
        <v>枚方市</v>
      </c>
      <c r="W76" s="105">
        <f t="shared" si="71"/>
        <v>14582.297014641566</v>
      </c>
      <c r="X76" s="105">
        <f t="shared" si="72"/>
        <v>14730.384467362386</v>
      </c>
      <c r="Y76" s="105">
        <f t="shared" si="73"/>
        <v>-148</v>
      </c>
      <c r="Z76" s="188" t="str">
        <f t="shared" si="74"/>
        <v>枚方市</v>
      </c>
      <c r="AA76" s="199">
        <f t="shared" si="75"/>
        <v>69385.902577395216</v>
      </c>
      <c r="AB76" s="105">
        <f t="shared" si="76"/>
        <v>69649.412943720657</v>
      </c>
      <c r="AC76" s="105">
        <f t="shared" si="77"/>
        <v>-263</v>
      </c>
      <c r="AD76" s="188" t="str">
        <f t="shared" si="78"/>
        <v>貝塚市</v>
      </c>
      <c r="AE76" s="90">
        <f t="shared" si="79"/>
        <v>0.50006971556051316</v>
      </c>
      <c r="AF76" s="90">
        <f t="shared" si="59"/>
        <v>0.49406019969389986</v>
      </c>
      <c r="AG76" s="315">
        <f t="shared" si="80"/>
        <v>0.60000000000000053</v>
      </c>
      <c r="AH76" s="188" t="str">
        <f t="shared" si="81"/>
        <v>西成区</v>
      </c>
      <c r="AI76" s="245">
        <f t="shared" si="82"/>
        <v>2.3312351988034403</v>
      </c>
      <c r="AJ76" s="316">
        <f t="shared" si="83"/>
        <v>2.2729550857803766</v>
      </c>
      <c r="AK76" s="316">
        <f t="shared" si="84"/>
        <v>6.0000000000000053E-2</v>
      </c>
      <c r="AL76" s="188" t="str">
        <f t="shared" si="85"/>
        <v>能勢町</v>
      </c>
      <c r="AM76" s="245">
        <f t="shared" si="86"/>
        <v>1.7058363323423564</v>
      </c>
      <c r="AN76" s="245">
        <f t="shared" si="87"/>
        <v>1.917213964742482</v>
      </c>
      <c r="AO76" s="245">
        <f t="shared" si="88"/>
        <v>-0.20999999999999996</v>
      </c>
      <c r="AP76" s="188" t="str">
        <f t="shared" si="89"/>
        <v>柏原市</v>
      </c>
      <c r="AQ76" s="199">
        <f t="shared" si="90"/>
        <v>8004.1499595141704</v>
      </c>
      <c r="AR76" s="199">
        <f t="shared" si="91"/>
        <v>8247.3782449379833</v>
      </c>
      <c r="AS76" s="199">
        <f t="shared" si="92"/>
        <v>-243</v>
      </c>
      <c r="AT76" s="15"/>
      <c r="AU76" s="105">
        <f t="shared" si="93"/>
        <v>46119.041087541758</v>
      </c>
      <c r="AV76" s="105">
        <f t="shared" si="94"/>
        <v>45768.544918422951</v>
      </c>
      <c r="AW76" s="105">
        <f t="shared" si="95"/>
        <v>350</v>
      </c>
      <c r="AX76" s="105">
        <f t="shared" si="96"/>
        <v>15757.451537879928</v>
      </c>
      <c r="AY76" s="105">
        <f t="shared" si="97"/>
        <v>16041.262670853561</v>
      </c>
      <c r="AZ76" s="105">
        <f t="shared" si="98"/>
        <v>-284</v>
      </c>
      <c r="BA76" s="105">
        <f t="shared" si="99"/>
        <v>79383.806123482515</v>
      </c>
      <c r="BB76" s="105">
        <f t="shared" si="100"/>
        <v>80156.432936676807</v>
      </c>
      <c r="BC76" s="105">
        <f t="shared" si="101"/>
        <v>-772</v>
      </c>
      <c r="BD76" s="90">
        <f t="shared" si="102"/>
        <v>0.58096283536472171</v>
      </c>
      <c r="BE76" s="90">
        <f t="shared" si="103"/>
        <v>0.57099029038105886</v>
      </c>
      <c r="BF76" s="315">
        <f t="shared" si="104"/>
        <v>1.0000000000000009</v>
      </c>
      <c r="BG76" s="316">
        <f t="shared" si="105"/>
        <v>2.926808372323054</v>
      </c>
      <c r="BH76" s="316">
        <f t="shared" si="106"/>
        <v>2.8531759536350507</v>
      </c>
      <c r="BI76" s="316">
        <f t="shared" si="107"/>
        <v>8.0000000000000071E-2</v>
      </c>
      <c r="BJ76" s="316">
        <f t="shared" si="108"/>
        <v>1.8569878295102245</v>
      </c>
      <c r="BK76" s="316">
        <f t="shared" si="109"/>
        <v>1.8883859337173088</v>
      </c>
      <c r="BL76" s="316">
        <f t="shared" si="110"/>
        <v>-2.9999999999999805E-2</v>
      </c>
      <c r="BM76" s="105">
        <f t="shared" si="111"/>
        <v>8485.4899356211263</v>
      </c>
      <c r="BN76" s="105">
        <f t="shared" si="112"/>
        <v>8494.6950644120498</v>
      </c>
      <c r="BO76" s="105">
        <f t="shared" si="113"/>
        <v>-10</v>
      </c>
      <c r="BP76" s="105">
        <v>0</v>
      </c>
    </row>
    <row r="77" spans="2:68" s="14" customFormat="1" ht="13.5" customHeight="1">
      <c r="B77" s="6">
        <v>72</v>
      </c>
      <c r="C77" s="22" t="s">
        <v>27</v>
      </c>
      <c r="D77" s="382">
        <v>2477</v>
      </c>
      <c r="E77" s="318">
        <v>6486</v>
      </c>
      <c r="F77" s="384">
        <v>114196140</v>
      </c>
      <c r="G77" s="384">
        <v>1385</v>
      </c>
      <c r="H77" s="382">
        <v>12941</v>
      </c>
      <c r="I77" s="112">
        <f t="shared" si="60"/>
        <v>46102.599919257169</v>
      </c>
      <c r="J77" s="112">
        <f t="shared" si="61"/>
        <v>17606.558741905643</v>
      </c>
      <c r="K77" s="112">
        <f t="shared" si="62"/>
        <v>82452.086642599272</v>
      </c>
      <c r="L77" s="146">
        <f t="shared" si="58"/>
        <v>0.55914412595882113</v>
      </c>
      <c r="M77" s="246">
        <f t="shared" si="63"/>
        <v>2.6184901090028259</v>
      </c>
      <c r="N77" s="245">
        <f t="shared" si="64"/>
        <v>1.9952204748689486</v>
      </c>
      <c r="O77" s="199">
        <f t="shared" si="65"/>
        <v>8824.3675141024651</v>
      </c>
      <c r="R77" s="188" t="str">
        <f t="shared" si="66"/>
        <v>貝塚市</v>
      </c>
      <c r="S77" s="105">
        <f t="shared" si="67"/>
        <v>36193.002649191301</v>
      </c>
      <c r="T77" s="105">
        <f t="shared" si="68"/>
        <v>35957.906858100723</v>
      </c>
      <c r="U77" s="105">
        <f t="shared" si="69"/>
        <v>235</v>
      </c>
      <c r="V77" s="188" t="str">
        <f t="shared" si="70"/>
        <v>池田市</v>
      </c>
      <c r="W77" s="105">
        <f t="shared" si="71"/>
        <v>14538.165698239169</v>
      </c>
      <c r="X77" s="105">
        <f t="shared" si="72"/>
        <v>14507.503398278206</v>
      </c>
      <c r="Y77" s="105">
        <f t="shared" si="73"/>
        <v>30</v>
      </c>
      <c r="Z77" s="188" t="str">
        <f t="shared" si="74"/>
        <v>豊能町</v>
      </c>
      <c r="AA77" s="199">
        <f t="shared" si="75"/>
        <v>69320.383480825956</v>
      </c>
      <c r="AB77" s="105">
        <f t="shared" si="76"/>
        <v>70921.098398169343</v>
      </c>
      <c r="AC77" s="105">
        <f t="shared" si="77"/>
        <v>-1601</v>
      </c>
      <c r="AD77" s="188" t="str">
        <f t="shared" si="78"/>
        <v>忠岡町</v>
      </c>
      <c r="AE77" s="90">
        <f t="shared" si="79"/>
        <v>0.49305993690851735</v>
      </c>
      <c r="AF77" s="90">
        <f t="shared" si="59"/>
        <v>0.50913838120104438</v>
      </c>
      <c r="AG77" s="315">
        <f t="shared" si="80"/>
        <v>-1.6000000000000014</v>
      </c>
      <c r="AH77" s="188" t="str">
        <f t="shared" si="81"/>
        <v>浪速区</v>
      </c>
      <c r="AI77" s="245">
        <f t="shared" si="82"/>
        <v>2.3077864463821323</v>
      </c>
      <c r="AJ77" s="316">
        <f t="shared" si="83"/>
        <v>2.295472853230224</v>
      </c>
      <c r="AK77" s="316">
        <f t="shared" si="84"/>
        <v>1.0000000000000231E-2</v>
      </c>
      <c r="AL77" s="188" t="str">
        <f t="shared" si="85"/>
        <v>福島区</v>
      </c>
      <c r="AM77" s="245">
        <f t="shared" si="86"/>
        <v>1.6997690531177829</v>
      </c>
      <c r="AN77" s="245">
        <f t="shared" si="87"/>
        <v>1.7402442352299086</v>
      </c>
      <c r="AO77" s="245">
        <f t="shared" si="88"/>
        <v>-4.0000000000000036E-2</v>
      </c>
      <c r="AP77" s="188" t="str">
        <f t="shared" si="89"/>
        <v>島本町</v>
      </c>
      <c r="AQ77" s="199">
        <f t="shared" si="90"/>
        <v>7956.8094523905329</v>
      </c>
      <c r="AR77" s="199">
        <f t="shared" si="91"/>
        <v>8063.402160101652</v>
      </c>
      <c r="AS77" s="199">
        <f t="shared" si="92"/>
        <v>-106</v>
      </c>
      <c r="AT77" s="15"/>
      <c r="AU77" s="105">
        <f t="shared" si="93"/>
        <v>46119.041087541758</v>
      </c>
      <c r="AV77" s="105">
        <f t="shared" si="94"/>
        <v>45768.544918422951</v>
      </c>
      <c r="AW77" s="105">
        <f t="shared" si="95"/>
        <v>350</v>
      </c>
      <c r="AX77" s="105">
        <f t="shared" si="96"/>
        <v>15757.451537879928</v>
      </c>
      <c r="AY77" s="105">
        <f t="shared" si="97"/>
        <v>16041.262670853561</v>
      </c>
      <c r="AZ77" s="105">
        <f t="shared" si="98"/>
        <v>-284</v>
      </c>
      <c r="BA77" s="105">
        <f t="shared" si="99"/>
        <v>79383.806123482515</v>
      </c>
      <c r="BB77" s="105">
        <f t="shared" si="100"/>
        <v>80156.432936676807</v>
      </c>
      <c r="BC77" s="105">
        <f t="shared" si="101"/>
        <v>-772</v>
      </c>
      <c r="BD77" s="90">
        <f t="shared" si="102"/>
        <v>0.58096283536472171</v>
      </c>
      <c r="BE77" s="90">
        <f t="shared" si="103"/>
        <v>0.57099029038105886</v>
      </c>
      <c r="BF77" s="315">
        <f t="shared" si="104"/>
        <v>1.0000000000000009</v>
      </c>
      <c r="BG77" s="316">
        <f t="shared" si="105"/>
        <v>2.926808372323054</v>
      </c>
      <c r="BH77" s="316">
        <f t="shared" si="106"/>
        <v>2.8531759536350507</v>
      </c>
      <c r="BI77" s="316">
        <f t="shared" si="107"/>
        <v>8.0000000000000071E-2</v>
      </c>
      <c r="BJ77" s="316">
        <f t="shared" si="108"/>
        <v>1.8569878295102245</v>
      </c>
      <c r="BK77" s="316">
        <f t="shared" si="109"/>
        <v>1.8883859337173088</v>
      </c>
      <c r="BL77" s="316">
        <f t="shared" si="110"/>
        <v>-2.9999999999999805E-2</v>
      </c>
      <c r="BM77" s="105">
        <f t="shared" si="111"/>
        <v>8485.4899356211263</v>
      </c>
      <c r="BN77" s="105">
        <f t="shared" si="112"/>
        <v>8494.6950644120498</v>
      </c>
      <c r="BO77" s="105">
        <f t="shared" si="113"/>
        <v>-10</v>
      </c>
      <c r="BP77" s="105">
        <v>0</v>
      </c>
    </row>
    <row r="78" spans="2:68" s="14" customFormat="1" ht="13.5" customHeight="1">
      <c r="B78" s="6">
        <v>73</v>
      </c>
      <c r="C78" s="22" t="s">
        <v>28</v>
      </c>
      <c r="D78" s="382">
        <v>3332</v>
      </c>
      <c r="E78" s="318">
        <v>9606</v>
      </c>
      <c r="F78" s="384">
        <v>135289710</v>
      </c>
      <c r="G78" s="384">
        <v>1939</v>
      </c>
      <c r="H78" s="382">
        <v>15900</v>
      </c>
      <c r="I78" s="112">
        <f t="shared" si="60"/>
        <v>40603.15426170468</v>
      </c>
      <c r="J78" s="112">
        <f t="shared" si="61"/>
        <v>14083.875702685822</v>
      </c>
      <c r="K78" s="112">
        <f t="shared" si="62"/>
        <v>69772.929345023207</v>
      </c>
      <c r="L78" s="146">
        <f t="shared" si="58"/>
        <v>0.58193277310924374</v>
      </c>
      <c r="M78" s="246">
        <f t="shared" si="63"/>
        <v>2.8829531812725091</v>
      </c>
      <c r="N78" s="245">
        <f t="shared" si="64"/>
        <v>1.655215490318551</v>
      </c>
      <c r="O78" s="199">
        <f t="shared" si="65"/>
        <v>8508.7867924528309</v>
      </c>
      <c r="R78" s="188" t="str">
        <f t="shared" si="66"/>
        <v>千早赤阪村</v>
      </c>
      <c r="S78" s="105">
        <f t="shared" si="67"/>
        <v>36074.273670557719</v>
      </c>
      <c r="T78" s="105">
        <f t="shared" si="68"/>
        <v>36398.218232044201</v>
      </c>
      <c r="U78" s="105">
        <f t="shared" si="69"/>
        <v>-324</v>
      </c>
      <c r="V78" s="188" t="str">
        <f t="shared" si="70"/>
        <v>高槻市</v>
      </c>
      <c r="W78" s="105">
        <f t="shared" si="71"/>
        <v>14421.956573946456</v>
      </c>
      <c r="X78" s="105">
        <f t="shared" si="72"/>
        <v>14643.417416075517</v>
      </c>
      <c r="Y78" s="105">
        <f t="shared" si="73"/>
        <v>-221</v>
      </c>
      <c r="Z78" s="188" t="str">
        <f t="shared" si="74"/>
        <v>島本町</v>
      </c>
      <c r="AA78" s="199">
        <f t="shared" si="75"/>
        <v>67509.40409683426</v>
      </c>
      <c r="AB78" s="105">
        <f t="shared" si="76"/>
        <v>68373.306397306398</v>
      </c>
      <c r="AC78" s="105">
        <f t="shared" si="77"/>
        <v>-864</v>
      </c>
      <c r="AD78" s="188" t="str">
        <f t="shared" si="78"/>
        <v>浪速区</v>
      </c>
      <c r="AE78" s="90">
        <f t="shared" si="79"/>
        <v>0.44592320636377542</v>
      </c>
      <c r="AF78" s="90">
        <f t="shared" si="59"/>
        <v>0.444659255679072</v>
      </c>
      <c r="AG78" s="315">
        <f t="shared" si="80"/>
        <v>0.10000000000000009</v>
      </c>
      <c r="AH78" s="188" t="str">
        <f t="shared" si="81"/>
        <v>貝塚市</v>
      </c>
      <c r="AI78" s="245">
        <f t="shared" si="82"/>
        <v>2.267568321249303</v>
      </c>
      <c r="AJ78" s="316">
        <f t="shared" si="83"/>
        <v>2.2152175497412725</v>
      </c>
      <c r="AK78" s="316">
        <f t="shared" si="84"/>
        <v>4.9999999999999822E-2</v>
      </c>
      <c r="AL78" s="188" t="str">
        <f t="shared" si="85"/>
        <v>豊能町</v>
      </c>
      <c r="AM78" s="245">
        <f t="shared" si="86"/>
        <v>1.6845625665916895</v>
      </c>
      <c r="AN78" s="245">
        <f t="shared" si="87"/>
        <v>1.7088688946015425</v>
      </c>
      <c r="AO78" s="245">
        <f t="shared" si="88"/>
        <v>-3.0000000000000027E-2</v>
      </c>
      <c r="AP78" s="188" t="str">
        <f t="shared" si="89"/>
        <v>藤井寺市</v>
      </c>
      <c r="AQ78" s="199">
        <f t="shared" si="90"/>
        <v>7932.3612698318466</v>
      </c>
      <c r="AR78" s="199">
        <f t="shared" si="91"/>
        <v>8323.0212034198012</v>
      </c>
      <c r="AS78" s="199">
        <f t="shared" si="92"/>
        <v>-391</v>
      </c>
      <c r="AT78" s="15"/>
      <c r="AU78" s="105">
        <f t="shared" si="93"/>
        <v>46119.041087541758</v>
      </c>
      <c r="AV78" s="105">
        <f t="shared" si="94"/>
        <v>45768.544918422951</v>
      </c>
      <c r="AW78" s="105">
        <f t="shared" si="95"/>
        <v>350</v>
      </c>
      <c r="AX78" s="105">
        <f t="shared" si="96"/>
        <v>15757.451537879928</v>
      </c>
      <c r="AY78" s="105">
        <f t="shared" si="97"/>
        <v>16041.262670853561</v>
      </c>
      <c r="AZ78" s="105">
        <f t="shared" si="98"/>
        <v>-284</v>
      </c>
      <c r="BA78" s="105">
        <f t="shared" si="99"/>
        <v>79383.806123482515</v>
      </c>
      <c r="BB78" s="105">
        <f t="shared" si="100"/>
        <v>80156.432936676807</v>
      </c>
      <c r="BC78" s="105">
        <f t="shared" si="101"/>
        <v>-772</v>
      </c>
      <c r="BD78" s="90">
        <f t="shared" si="102"/>
        <v>0.58096283536472171</v>
      </c>
      <c r="BE78" s="90">
        <f t="shared" si="103"/>
        <v>0.57099029038105886</v>
      </c>
      <c r="BF78" s="315">
        <f t="shared" si="104"/>
        <v>1.0000000000000009</v>
      </c>
      <c r="BG78" s="316">
        <f t="shared" si="105"/>
        <v>2.926808372323054</v>
      </c>
      <c r="BH78" s="316">
        <f t="shared" si="106"/>
        <v>2.8531759536350507</v>
      </c>
      <c r="BI78" s="316">
        <f t="shared" si="107"/>
        <v>8.0000000000000071E-2</v>
      </c>
      <c r="BJ78" s="316">
        <f t="shared" si="108"/>
        <v>1.8569878295102245</v>
      </c>
      <c r="BK78" s="316">
        <f t="shared" si="109"/>
        <v>1.8883859337173088</v>
      </c>
      <c r="BL78" s="316">
        <f t="shared" si="110"/>
        <v>-2.9999999999999805E-2</v>
      </c>
      <c r="BM78" s="105">
        <f t="shared" si="111"/>
        <v>8485.4899356211263</v>
      </c>
      <c r="BN78" s="105">
        <f t="shared" si="112"/>
        <v>8494.6950644120498</v>
      </c>
      <c r="BO78" s="105">
        <f t="shared" si="113"/>
        <v>-10</v>
      </c>
      <c r="BP78" s="105">
        <v>0</v>
      </c>
    </row>
    <row r="79" spans="2:68" s="14" customFormat="1" ht="13.5" customHeight="1" thickBot="1">
      <c r="B79" s="6">
        <v>74</v>
      </c>
      <c r="C79" s="22" t="s">
        <v>29</v>
      </c>
      <c r="D79" s="382">
        <v>1542</v>
      </c>
      <c r="E79" s="318">
        <v>3595</v>
      </c>
      <c r="F79" s="384">
        <v>55626530</v>
      </c>
      <c r="G79" s="384">
        <v>785</v>
      </c>
      <c r="H79" s="382">
        <v>6401</v>
      </c>
      <c r="I79" s="112">
        <f t="shared" si="60"/>
        <v>36074.273670557719</v>
      </c>
      <c r="J79" s="112">
        <f t="shared" si="61"/>
        <v>15473.304589707928</v>
      </c>
      <c r="K79" s="112">
        <f t="shared" si="62"/>
        <v>70861.821656050961</v>
      </c>
      <c r="L79" s="146">
        <f t="shared" si="58"/>
        <v>0.50907911802853434</v>
      </c>
      <c r="M79" s="246">
        <f t="shared" si="63"/>
        <v>2.3313878080415047</v>
      </c>
      <c r="N79" s="245">
        <f t="shared" si="64"/>
        <v>1.7805285118219749</v>
      </c>
      <c r="O79" s="199">
        <f t="shared" si="65"/>
        <v>8690.2874550851429</v>
      </c>
      <c r="R79" s="188" t="str">
        <f t="shared" si="66"/>
        <v>岬町</v>
      </c>
      <c r="S79" s="105">
        <f t="shared" si="67"/>
        <v>35067.83728115345</v>
      </c>
      <c r="T79" s="105">
        <f t="shared" si="68"/>
        <v>36431.442307692305</v>
      </c>
      <c r="U79" s="105">
        <f t="shared" si="69"/>
        <v>-1363</v>
      </c>
      <c r="V79" s="188" t="str">
        <f t="shared" si="70"/>
        <v>河南町</v>
      </c>
      <c r="W79" s="105">
        <f t="shared" si="71"/>
        <v>14083.875702685822</v>
      </c>
      <c r="X79" s="105">
        <f t="shared" si="72"/>
        <v>15333.163276772671</v>
      </c>
      <c r="Y79" s="105">
        <f t="shared" si="73"/>
        <v>-1249</v>
      </c>
      <c r="Z79" s="188" t="str">
        <f t="shared" si="74"/>
        <v>岬町</v>
      </c>
      <c r="AA79" s="199">
        <f t="shared" si="75"/>
        <v>67394.10192973775</v>
      </c>
      <c r="AB79" s="105">
        <f t="shared" si="76"/>
        <v>73372.415277030668</v>
      </c>
      <c r="AC79" s="105">
        <f t="shared" si="77"/>
        <v>-5978</v>
      </c>
      <c r="AD79" s="188" t="str">
        <f t="shared" si="78"/>
        <v>西成区</v>
      </c>
      <c r="AE79" s="90">
        <f t="shared" si="79"/>
        <v>0.42378162782001744</v>
      </c>
      <c r="AF79" s="90">
        <f t="shared" si="59"/>
        <v>0.42376148557476068</v>
      </c>
      <c r="AG79" s="315">
        <f t="shared" si="80"/>
        <v>0</v>
      </c>
      <c r="AH79" s="188" t="str">
        <f t="shared" si="81"/>
        <v>泉佐野市</v>
      </c>
      <c r="AI79" s="245">
        <f t="shared" si="82"/>
        <v>2.2334396467124633</v>
      </c>
      <c r="AJ79" s="316">
        <f t="shared" si="83"/>
        <v>2.1864676997640458</v>
      </c>
      <c r="AK79" s="316">
        <f t="shared" si="84"/>
        <v>4.0000000000000036E-2</v>
      </c>
      <c r="AL79" s="188" t="str">
        <f t="shared" si="85"/>
        <v>河南町</v>
      </c>
      <c r="AM79" s="245">
        <f t="shared" si="86"/>
        <v>1.655215490318551</v>
      </c>
      <c r="AN79" s="245">
        <f t="shared" si="87"/>
        <v>1.7918867288459377</v>
      </c>
      <c r="AO79" s="245">
        <f t="shared" si="88"/>
        <v>-0.13000000000000012</v>
      </c>
      <c r="AP79" s="188" t="str">
        <f t="shared" si="89"/>
        <v>西淀川区</v>
      </c>
      <c r="AQ79" s="199">
        <f t="shared" si="90"/>
        <v>7607.0127900203861</v>
      </c>
      <c r="AR79" s="199">
        <f t="shared" si="91"/>
        <v>7662.6328493352839</v>
      </c>
      <c r="AS79" s="199">
        <f t="shared" si="92"/>
        <v>-56</v>
      </c>
      <c r="AT79" s="15"/>
      <c r="AU79" s="105">
        <f t="shared" si="93"/>
        <v>46119.041087541758</v>
      </c>
      <c r="AV79" s="105">
        <f t="shared" si="94"/>
        <v>45768.544918422951</v>
      </c>
      <c r="AW79" s="105">
        <f t="shared" si="95"/>
        <v>350</v>
      </c>
      <c r="AX79" s="105">
        <f t="shared" si="96"/>
        <v>15757.451537879928</v>
      </c>
      <c r="AY79" s="105">
        <f t="shared" si="97"/>
        <v>16041.262670853561</v>
      </c>
      <c r="AZ79" s="105">
        <f t="shared" si="98"/>
        <v>-284</v>
      </c>
      <c r="BA79" s="105">
        <f t="shared" si="99"/>
        <v>79383.806123482515</v>
      </c>
      <c r="BB79" s="105">
        <f t="shared" si="100"/>
        <v>80156.432936676807</v>
      </c>
      <c r="BC79" s="105">
        <f t="shared" si="101"/>
        <v>-772</v>
      </c>
      <c r="BD79" s="90">
        <f t="shared" si="102"/>
        <v>0.58096283536472171</v>
      </c>
      <c r="BE79" s="90">
        <f t="shared" si="103"/>
        <v>0.57099029038105886</v>
      </c>
      <c r="BF79" s="315">
        <f t="shared" si="104"/>
        <v>1.0000000000000009</v>
      </c>
      <c r="BG79" s="316">
        <f t="shared" si="105"/>
        <v>2.926808372323054</v>
      </c>
      <c r="BH79" s="316">
        <f t="shared" si="106"/>
        <v>2.8531759536350507</v>
      </c>
      <c r="BI79" s="316">
        <f t="shared" si="107"/>
        <v>8.0000000000000071E-2</v>
      </c>
      <c r="BJ79" s="316">
        <f t="shared" si="108"/>
        <v>1.8569878295102245</v>
      </c>
      <c r="BK79" s="316">
        <f t="shared" si="109"/>
        <v>1.8883859337173088</v>
      </c>
      <c r="BL79" s="316">
        <f t="shared" si="110"/>
        <v>-2.9999999999999805E-2</v>
      </c>
      <c r="BM79" s="105">
        <f t="shared" si="111"/>
        <v>8485.4899356211263</v>
      </c>
      <c r="BN79" s="105">
        <f t="shared" si="112"/>
        <v>8494.6950644120498</v>
      </c>
      <c r="BO79" s="105">
        <f t="shared" si="113"/>
        <v>-10</v>
      </c>
      <c r="BP79" s="105">
        <v>999</v>
      </c>
    </row>
    <row r="80" spans="2:68" s="14" customFormat="1" ht="13.5" customHeight="1" thickTop="1">
      <c r="B80" s="419" t="s">
        <v>0</v>
      </c>
      <c r="C80" s="420"/>
      <c r="D80" s="110">
        <f>年齢階層別_歯科医療費!C13</f>
        <v>1427513</v>
      </c>
      <c r="E80" s="111">
        <f>年齢階層別_歯科医療費!D13</f>
        <v>4178057</v>
      </c>
      <c r="F80" s="111">
        <f>年齢階層別_歯科医療費!E13</f>
        <v>65835530700</v>
      </c>
      <c r="G80" s="111">
        <f>年齢階層別_歯科医療費!F13</f>
        <v>829332</v>
      </c>
      <c r="H80" s="111">
        <f>年齢階層別_歯科医療費!G13</f>
        <v>7758601</v>
      </c>
      <c r="I80" s="113">
        <f>年齢階層別_歯科医療費!H13</f>
        <v>46119.041087541758</v>
      </c>
      <c r="J80" s="113">
        <f>年齢階層別_歯科医療費!I13</f>
        <v>15757.451537879928</v>
      </c>
      <c r="K80" s="113">
        <f>年齢階層別_歯科医療費!J13</f>
        <v>79383.806123482515</v>
      </c>
      <c r="L80" s="147">
        <f>年齢階層別_歯科医療費!K13</f>
        <v>0.58096283536472171</v>
      </c>
      <c r="M80" s="247">
        <f>年齢階層別_歯科医療費!L13</f>
        <v>2.926808372323054</v>
      </c>
      <c r="N80" s="247">
        <f>年齢階層別_歯科医療費!M13</f>
        <v>1.8569878295102245</v>
      </c>
      <c r="O80" s="113">
        <f>年齢階層別_歯科医療費!N13</f>
        <v>8485.4899356211263</v>
      </c>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7"/>
      <c r="AV80" s="17"/>
      <c r="AW80" s="17"/>
      <c r="AX80" s="17"/>
      <c r="AY80" s="17"/>
      <c r="AZ80" s="17"/>
      <c r="BA80" s="17"/>
      <c r="BB80" s="17"/>
      <c r="BC80" s="17"/>
      <c r="BD80" s="18"/>
      <c r="BE80" s="18"/>
      <c r="BF80" s="18"/>
      <c r="BG80" s="17"/>
      <c r="BH80" s="17"/>
      <c r="BI80" s="17"/>
      <c r="BJ80" s="17"/>
      <c r="BK80" s="17"/>
      <c r="BL80" s="17"/>
      <c r="BM80" s="17"/>
      <c r="BN80" s="17"/>
      <c r="BO80" s="17"/>
      <c r="BP80" s="19"/>
    </row>
    <row r="84" spans="6:45">
      <c r="R84" s="4" t="s">
        <v>389</v>
      </c>
    </row>
    <row r="85" spans="6:45">
      <c r="R85" s="416"/>
      <c r="S85" s="416" t="s">
        <v>85</v>
      </c>
      <c r="T85" s="346" t="s">
        <v>58</v>
      </c>
      <c r="U85" s="346" t="s">
        <v>59</v>
      </c>
      <c r="V85" s="346" t="s">
        <v>60</v>
      </c>
      <c r="W85" s="346" t="s">
        <v>61</v>
      </c>
      <c r="X85" s="346" t="s">
        <v>239</v>
      </c>
      <c r="Y85" s="346" t="s">
        <v>62</v>
      </c>
      <c r="Z85" s="346" t="s">
        <v>63</v>
      </c>
      <c r="AA85" s="346" t="s">
        <v>64</v>
      </c>
      <c r="AB85" s="346" t="s">
        <v>65</v>
      </c>
      <c r="AC85" s="370" t="s">
        <v>142</v>
      </c>
      <c r="AD85" s="370" t="s">
        <v>241</v>
      </c>
      <c r="AE85" s="370" t="s">
        <v>242</v>
      </c>
      <c r="AH85" s="32"/>
      <c r="AI85" s="32"/>
      <c r="AJ85" s="32"/>
      <c r="AK85" s="32"/>
      <c r="AL85" s="32"/>
      <c r="AM85" s="32"/>
      <c r="AN85" s="32"/>
      <c r="AO85" s="32"/>
      <c r="AP85" s="32"/>
      <c r="AQ85" s="32"/>
      <c r="AR85" s="32"/>
      <c r="AS85" s="32"/>
    </row>
    <row r="86" spans="6:45" ht="26.45" customHeight="1">
      <c r="R86" s="416"/>
      <c r="S86" s="416"/>
      <c r="T86" s="406" t="s">
        <v>66</v>
      </c>
      <c r="U86" s="406" t="s">
        <v>151</v>
      </c>
      <c r="V86" s="406" t="s">
        <v>152</v>
      </c>
      <c r="W86" s="406" t="s">
        <v>153</v>
      </c>
      <c r="X86" s="406" t="s">
        <v>240</v>
      </c>
      <c r="Y86" s="424" t="s">
        <v>168</v>
      </c>
      <c r="Z86" s="424" t="s">
        <v>246</v>
      </c>
      <c r="AA86" s="424" t="s">
        <v>247</v>
      </c>
      <c r="AB86" s="424" t="s">
        <v>186</v>
      </c>
      <c r="AC86" s="406" t="s">
        <v>251</v>
      </c>
      <c r="AD86" s="412" t="s">
        <v>252</v>
      </c>
      <c r="AE86" s="412" t="s">
        <v>253</v>
      </c>
      <c r="AH86" s="32"/>
      <c r="AI86" s="32"/>
      <c r="AJ86" s="32"/>
      <c r="AK86" s="32"/>
      <c r="AL86" s="32"/>
      <c r="AM86" s="32"/>
      <c r="AN86" s="32"/>
      <c r="AO86" s="32"/>
      <c r="AP86" s="32"/>
      <c r="AQ86" s="32"/>
      <c r="AR86" s="32"/>
      <c r="AS86" s="32"/>
    </row>
    <row r="87" spans="6:45" ht="26.45" customHeight="1">
      <c r="R87" s="416"/>
      <c r="S87" s="416"/>
      <c r="T87" s="407"/>
      <c r="U87" s="407"/>
      <c r="V87" s="407"/>
      <c r="W87" s="407"/>
      <c r="X87" s="407"/>
      <c r="Y87" s="425"/>
      <c r="Z87" s="425"/>
      <c r="AA87" s="425"/>
      <c r="AB87" s="425"/>
      <c r="AC87" s="407"/>
      <c r="AD87" s="412"/>
      <c r="AE87" s="412"/>
      <c r="AH87" s="32"/>
      <c r="AI87" s="32"/>
      <c r="AJ87" s="32"/>
      <c r="AK87" s="32"/>
      <c r="AL87" s="32"/>
      <c r="AM87" s="32"/>
      <c r="AN87" s="32"/>
      <c r="AO87" s="32"/>
      <c r="AP87" s="32"/>
      <c r="AQ87" s="32"/>
      <c r="AR87" s="32"/>
      <c r="AS87" s="32"/>
    </row>
    <row r="88" spans="6:45">
      <c r="F88" s="20"/>
      <c r="R88" s="347">
        <v>1</v>
      </c>
      <c r="S88" s="11" t="s">
        <v>50</v>
      </c>
      <c r="T88" s="348">
        <v>382481</v>
      </c>
      <c r="U88" s="317">
        <v>1085188</v>
      </c>
      <c r="V88" s="348">
        <v>17868107780</v>
      </c>
      <c r="W88" s="348">
        <v>206692</v>
      </c>
      <c r="X88" s="348">
        <v>2124790</v>
      </c>
      <c r="Y88" s="112">
        <v>46716.327817590936</v>
      </c>
      <c r="Z88" s="112">
        <v>16465.449101906768</v>
      </c>
      <c r="AA88" s="112">
        <v>86447.989181971236</v>
      </c>
      <c r="AB88" s="146">
        <v>0.54039808513364063</v>
      </c>
      <c r="AC88" s="246">
        <v>2.8372337449441933</v>
      </c>
      <c r="AD88" s="245">
        <v>1.9579925321695411</v>
      </c>
      <c r="AE88" s="199">
        <v>8409.3523501145992</v>
      </c>
      <c r="AH88" s="32"/>
      <c r="AI88" s="32"/>
      <c r="AJ88" s="32"/>
      <c r="AK88" s="32"/>
      <c r="AL88" s="32"/>
      <c r="AM88" s="32"/>
      <c r="AN88" s="32"/>
      <c r="AO88" s="32"/>
      <c r="AP88" s="32"/>
      <c r="AQ88" s="32"/>
      <c r="AR88" s="32"/>
      <c r="AS88" s="32"/>
    </row>
    <row r="89" spans="6:45">
      <c r="R89" s="347">
        <v>2</v>
      </c>
      <c r="S89" s="11" t="s">
        <v>67</v>
      </c>
      <c r="T89" s="348">
        <v>14656</v>
      </c>
      <c r="U89" s="317">
        <v>43096</v>
      </c>
      <c r="V89" s="348">
        <v>697591410</v>
      </c>
      <c r="W89" s="348">
        <v>7893</v>
      </c>
      <c r="X89" s="348">
        <v>81112</v>
      </c>
      <c r="Y89" s="112">
        <v>47597.667167030566</v>
      </c>
      <c r="Z89" s="112">
        <v>16186.917811397809</v>
      </c>
      <c r="AA89" s="112">
        <v>88381.022424933486</v>
      </c>
      <c r="AB89" s="146">
        <v>0.53855076419213976</v>
      </c>
      <c r="AC89" s="246">
        <v>2.9405021834061134</v>
      </c>
      <c r="AD89" s="245">
        <v>1.8821236309634304</v>
      </c>
      <c r="AE89" s="199">
        <v>8600.3477907091437</v>
      </c>
      <c r="AH89" s="32"/>
      <c r="AI89" s="32"/>
      <c r="AJ89" s="32"/>
      <c r="AK89" s="32"/>
      <c r="AL89" s="32"/>
      <c r="AM89" s="32"/>
      <c r="AN89" s="32"/>
      <c r="AO89" s="32"/>
      <c r="AP89" s="32"/>
      <c r="AQ89" s="32"/>
      <c r="AR89" s="32"/>
      <c r="AS89" s="32"/>
    </row>
    <row r="90" spans="6:45">
      <c r="R90" s="347">
        <v>3</v>
      </c>
      <c r="S90" s="11" t="s">
        <v>68</v>
      </c>
      <c r="T90" s="348">
        <v>9306</v>
      </c>
      <c r="U90" s="317">
        <v>29316</v>
      </c>
      <c r="V90" s="348">
        <v>466616690</v>
      </c>
      <c r="W90" s="348">
        <v>5329</v>
      </c>
      <c r="X90" s="348">
        <v>51017</v>
      </c>
      <c r="Y90" s="112">
        <v>50141.488287126587</v>
      </c>
      <c r="Z90" s="112">
        <v>15916.79253649884</v>
      </c>
      <c r="AA90" s="112">
        <v>87561.773315819097</v>
      </c>
      <c r="AB90" s="146">
        <v>0.57264130668385993</v>
      </c>
      <c r="AC90" s="246">
        <v>3.1502256608639589</v>
      </c>
      <c r="AD90" s="245">
        <v>1.7402442352299086</v>
      </c>
      <c r="AE90" s="199">
        <v>9146.2980967128606</v>
      </c>
      <c r="AH90" s="32"/>
      <c r="AI90" s="32"/>
      <c r="AJ90" s="32"/>
      <c r="AK90" s="32"/>
      <c r="AL90" s="32"/>
      <c r="AM90" s="32"/>
      <c r="AN90" s="32"/>
      <c r="AO90" s="32"/>
      <c r="AP90" s="32"/>
      <c r="AQ90" s="32"/>
      <c r="AR90" s="32"/>
      <c r="AS90" s="32"/>
    </row>
    <row r="91" spans="6:45">
      <c r="R91" s="347">
        <v>4</v>
      </c>
      <c r="S91" s="11" t="s">
        <v>69</v>
      </c>
      <c r="T91" s="348">
        <v>10425</v>
      </c>
      <c r="U91" s="317">
        <v>28963</v>
      </c>
      <c r="V91" s="348">
        <v>490216080</v>
      </c>
      <c r="W91" s="348">
        <v>5206</v>
      </c>
      <c r="X91" s="348">
        <v>55385</v>
      </c>
      <c r="Y91" s="112">
        <v>47023.125179856113</v>
      </c>
      <c r="Z91" s="112">
        <v>16925.597486448227</v>
      </c>
      <c r="AA91" s="112">
        <v>94163.672685363039</v>
      </c>
      <c r="AB91" s="146">
        <v>0.49937649880095925</v>
      </c>
      <c r="AC91" s="246">
        <v>2.7782254196642686</v>
      </c>
      <c r="AD91" s="245">
        <v>1.9122673756171666</v>
      </c>
      <c r="AE91" s="199">
        <v>8851.0622009569379</v>
      </c>
      <c r="AH91" s="32"/>
      <c r="AI91" s="32"/>
      <c r="AJ91" s="32"/>
      <c r="AK91" s="32"/>
      <c r="AL91" s="32"/>
      <c r="AM91" s="32"/>
      <c r="AN91" s="32"/>
      <c r="AO91" s="32"/>
      <c r="AP91" s="32"/>
      <c r="AQ91" s="32"/>
      <c r="AR91" s="32"/>
      <c r="AS91" s="32"/>
    </row>
    <row r="92" spans="6:45">
      <c r="R92" s="347">
        <v>5</v>
      </c>
      <c r="S92" s="11" t="s">
        <v>70</v>
      </c>
      <c r="T92" s="348">
        <v>9340</v>
      </c>
      <c r="U92" s="317">
        <v>23673</v>
      </c>
      <c r="V92" s="348">
        <v>400780860</v>
      </c>
      <c r="W92" s="348">
        <v>4731</v>
      </c>
      <c r="X92" s="348">
        <v>45412</v>
      </c>
      <c r="Y92" s="112">
        <v>42910.156316916487</v>
      </c>
      <c r="Z92" s="112">
        <v>16929.872006082878</v>
      </c>
      <c r="AA92" s="112">
        <v>84713.772986683573</v>
      </c>
      <c r="AB92" s="146">
        <v>0.50653104925053538</v>
      </c>
      <c r="AC92" s="246">
        <v>2.5345824411134905</v>
      </c>
      <c r="AD92" s="245">
        <v>1.9183035525704388</v>
      </c>
      <c r="AE92" s="199">
        <v>8825.4395314013909</v>
      </c>
      <c r="AH92" s="32"/>
      <c r="AI92" s="32"/>
      <c r="AJ92" s="32"/>
      <c r="AK92" s="32"/>
      <c r="AL92" s="32"/>
      <c r="AM92" s="32"/>
      <c r="AN92" s="32"/>
      <c r="AO92" s="32"/>
      <c r="AP92" s="32"/>
      <c r="AQ92" s="32"/>
      <c r="AR92" s="32"/>
      <c r="AS92" s="32"/>
    </row>
    <row r="93" spans="6:45">
      <c r="R93" s="347">
        <v>6</v>
      </c>
      <c r="S93" s="11" t="s">
        <v>71</v>
      </c>
      <c r="T93" s="348">
        <v>12774</v>
      </c>
      <c r="U93" s="317">
        <v>32124</v>
      </c>
      <c r="V93" s="348">
        <v>535597630</v>
      </c>
      <c r="W93" s="348">
        <v>6528</v>
      </c>
      <c r="X93" s="348">
        <v>61487</v>
      </c>
      <c r="Y93" s="112">
        <v>41928.732581806798</v>
      </c>
      <c r="Z93" s="112">
        <v>16672.818764786454</v>
      </c>
      <c r="AA93" s="112">
        <v>82046.205575980392</v>
      </c>
      <c r="AB93" s="146">
        <v>0.51103804603100045</v>
      </c>
      <c r="AC93" s="246">
        <v>2.5147956787224048</v>
      </c>
      <c r="AD93" s="245">
        <v>1.9140517992777986</v>
      </c>
      <c r="AE93" s="199">
        <v>8710.7458487159893</v>
      </c>
      <c r="AH93" s="32"/>
      <c r="AI93" s="32"/>
      <c r="AJ93" s="32"/>
      <c r="AK93" s="32"/>
      <c r="AL93" s="32"/>
      <c r="AM93" s="32"/>
      <c r="AN93" s="32"/>
      <c r="AO93" s="32"/>
      <c r="AP93" s="32"/>
      <c r="AQ93" s="32"/>
      <c r="AR93" s="32"/>
      <c r="AS93" s="32"/>
    </row>
    <row r="94" spans="6:45">
      <c r="R94" s="347">
        <v>7</v>
      </c>
      <c r="S94" s="11" t="s">
        <v>72</v>
      </c>
      <c r="T94" s="348">
        <v>11462</v>
      </c>
      <c r="U94" s="318">
        <v>29865</v>
      </c>
      <c r="V94" s="349">
        <v>468975990</v>
      </c>
      <c r="W94" s="349">
        <v>5914</v>
      </c>
      <c r="X94" s="348">
        <v>57599</v>
      </c>
      <c r="Y94" s="112">
        <v>40915.720642121792</v>
      </c>
      <c r="Z94" s="112">
        <v>15703.197388247112</v>
      </c>
      <c r="AA94" s="112">
        <v>79299.28812986135</v>
      </c>
      <c r="AB94" s="146">
        <v>0.51596580003489789</v>
      </c>
      <c r="AC94" s="246">
        <v>2.6055662188099808</v>
      </c>
      <c r="AD94" s="245">
        <v>1.9286455717394944</v>
      </c>
      <c r="AE94" s="199">
        <v>8142.0856264865706</v>
      </c>
      <c r="AH94" s="32"/>
      <c r="AI94" s="32"/>
      <c r="AJ94" s="32"/>
      <c r="AK94" s="32"/>
      <c r="AL94" s="32"/>
      <c r="AM94" s="32"/>
      <c r="AN94" s="32"/>
      <c r="AO94" s="32"/>
      <c r="AP94" s="32"/>
      <c r="AQ94" s="32"/>
      <c r="AR94" s="32"/>
      <c r="AS94" s="32"/>
    </row>
    <row r="95" spans="6:45">
      <c r="R95" s="347">
        <v>8</v>
      </c>
      <c r="S95" s="11" t="s">
        <v>51</v>
      </c>
      <c r="T95" s="348">
        <v>9525</v>
      </c>
      <c r="U95" s="318">
        <v>28717</v>
      </c>
      <c r="V95" s="349">
        <v>426153890</v>
      </c>
      <c r="W95" s="349">
        <v>5318</v>
      </c>
      <c r="X95" s="348">
        <v>51999</v>
      </c>
      <c r="Y95" s="112">
        <v>44740.565879265094</v>
      </c>
      <c r="Z95" s="112">
        <v>14839.777483720445</v>
      </c>
      <c r="AA95" s="112">
        <v>80134.240315908231</v>
      </c>
      <c r="AB95" s="146">
        <v>0.55832020997375331</v>
      </c>
      <c r="AC95" s="246">
        <v>3.0149081364829398</v>
      </c>
      <c r="AD95" s="245">
        <v>1.8107392833513249</v>
      </c>
      <c r="AE95" s="199">
        <v>8195.4247197061486</v>
      </c>
      <c r="AH95" s="32"/>
      <c r="AI95" s="32"/>
      <c r="AJ95" s="32"/>
      <c r="AK95" s="32"/>
      <c r="AL95" s="32"/>
      <c r="AM95" s="32"/>
      <c r="AN95" s="32"/>
      <c r="AO95" s="32"/>
      <c r="AP95" s="32"/>
      <c r="AQ95" s="32"/>
      <c r="AR95" s="32"/>
      <c r="AS95" s="32"/>
    </row>
    <row r="96" spans="6:45">
      <c r="R96" s="347">
        <v>9</v>
      </c>
      <c r="S96" s="11" t="s">
        <v>73</v>
      </c>
      <c r="T96" s="348">
        <v>6207</v>
      </c>
      <c r="U96" s="317">
        <v>14248</v>
      </c>
      <c r="V96" s="348">
        <v>235290670</v>
      </c>
      <c r="W96" s="348">
        <v>2760</v>
      </c>
      <c r="X96" s="348">
        <v>27947</v>
      </c>
      <c r="Y96" s="112">
        <v>37907.309489286286</v>
      </c>
      <c r="Z96" s="112">
        <v>16513.943711398089</v>
      </c>
      <c r="AA96" s="112">
        <v>85250.242753623184</v>
      </c>
      <c r="AB96" s="146">
        <v>0.444659255679072</v>
      </c>
      <c r="AC96" s="246">
        <v>2.295472853230224</v>
      </c>
      <c r="AD96" s="245">
        <v>1.9614682762492981</v>
      </c>
      <c r="AE96" s="199">
        <v>8419.1745088918306</v>
      </c>
      <c r="AH96" s="32"/>
      <c r="AI96" s="32"/>
      <c r="AJ96" s="32"/>
      <c r="AK96" s="32"/>
      <c r="AL96" s="32"/>
      <c r="AM96" s="32"/>
      <c r="AN96" s="32"/>
      <c r="AO96" s="32"/>
      <c r="AP96" s="32"/>
      <c r="AQ96" s="32"/>
      <c r="AR96" s="32"/>
      <c r="AS96" s="32"/>
    </row>
    <row r="97" spans="18:45">
      <c r="R97" s="347">
        <v>10</v>
      </c>
      <c r="S97" s="11" t="s">
        <v>52</v>
      </c>
      <c r="T97" s="348">
        <v>14097</v>
      </c>
      <c r="U97" s="317">
        <v>40012</v>
      </c>
      <c r="V97" s="348">
        <v>612696460</v>
      </c>
      <c r="W97" s="348">
        <v>7564</v>
      </c>
      <c r="X97" s="348">
        <v>79959</v>
      </c>
      <c r="Y97" s="112">
        <v>43462.897070298648</v>
      </c>
      <c r="Z97" s="112">
        <v>15312.817654703589</v>
      </c>
      <c r="AA97" s="112">
        <v>81001.647276573247</v>
      </c>
      <c r="AB97" s="146">
        <v>0.53656806412711922</v>
      </c>
      <c r="AC97" s="246">
        <v>2.8383343973895157</v>
      </c>
      <c r="AD97" s="245">
        <v>1.9983754873537938</v>
      </c>
      <c r="AE97" s="199">
        <v>7662.6328493352839</v>
      </c>
      <c r="AH97" s="32"/>
      <c r="AI97" s="32"/>
      <c r="AJ97" s="32"/>
      <c r="AK97" s="32"/>
      <c r="AL97" s="32"/>
      <c r="AM97" s="32"/>
      <c r="AN97" s="32"/>
      <c r="AO97" s="32"/>
      <c r="AP97" s="32"/>
      <c r="AQ97" s="32"/>
      <c r="AR97" s="32"/>
      <c r="AS97" s="32"/>
    </row>
    <row r="98" spans="18:45">
      <c r="R98" s="347">
        <v>11</v>
      </c>
      <c r="S98" s="11" t="s">
        <v>53</v>
      </c>
      <c r="T98" s="348">
        <v>24081</v>
      </c>
      <c r="U98" s="317">
        <v>62907</v>
      </c>
      <c r="V98" s="348">
        <v>1044101260</v>
      </c>
      <c r="W98" s="348">
        <v>12351</v>
      </c>
      <c r="X98" s="348">
        <v>122454</v>
      </c>
      <c r="Y98" s="112">
        <v>43357.88630040281</v>
      </c>
      <c r="Z98" s="112">
        <v>16597.536999062107</v>
      </c>
      <c r="AA98" s="112">
        <v>84535.767144360783</v>
      </c>
      <c r="AB98" s="146">
        <v>0.5128939828080229</v>
      </c>
      <c r="AC98" s="246">
        <v>2.6123084589510404</v>
      </c>
      <c r="AD98" s="245">
        <v>1.9465878201154085</v>
      </c>
      <c r="AE98" s="199">
        <v>8526.4773710944519</v>
      </c>
      <c r="AH98" s="32"/>
      <c r="AI98" s="32"/>
      <c r="AJ98" s="32"/>
      <c r="AK98" s="32"/>
      <c r="AL98" s="32"/>
      <c r="AM98" s="32"/>
      <c r="AN98" s="32"/>
      <c r="AO98" s="32"/>
      <c r="AP98" s="32"/>
      <c r="AQ98" s="32"/>
      <c r="AR98" s="32"/>
      <c r="AS98" s="32"/>
    </row>
    <row r="99" spans="18:45">
      <c r="R99" s="347">
        <v>12</v>
      </c>
      <c r="S99" s="11" t="s">
        <v>74</v>
      </c>
      <c r="T99" s="348">
        <v>12454</v>
      </c>
      <c r="U99" s="317">
        <v>33319</v>
      </c>
      <c r="V99" s="348">
        <v>543102150</v>
      </c>
      <c r="W99" s="348">
        <v>6282</v>
      </c>
      <c r="X99" s="348">
        <v>66537</v>
      </c>
      <c r="Y99" s="112">
        <v>43608.651838766658</v>
      </c>
      <c r="Z99" s="112">
        <v>16300.073531618596</v>
      </c>
      <c r="AA99" s="112">
        <v>86453.701050620817</v>
      </c>
      <c r="AB99" s="146">
        <v>0.50441625180664851</v>
      </c>
      <c r="AC99" s="246">
        <v>2.6753653444676408</v>
      </c>
      <c r="AD99" s="245">
        <v>1.9969686965395119</v>
      </c>
      <c r="AE99" s="199">
        <v>8162.4081338202805</v>
      </c>
      <c r="AH99" s="32"/>
      <c r="AI99" s="32"/>
      <c r="AJ99" s="32"/>
      <c r="AK99" s="32"/>
      <c r="AL99" s="32"/>
      <c r="AM99" s="32"/>
      <c r="AN99" s="32"/>
      <c r="AO99" s="32"/>
      <c r="AP99" s="32"/>
      <c r="AQ99" s="32"/>
      <c r="AR99" s="32"/>
      <c r="AS99" s="32"/>
    </row>
    <row r="100" spans="18:45">
      <c r="R100" s="347">
        <v>13</v>
      </c>
      <c r="S100" s="11" t="s">
        <v>75</v>
      </c>
      <c r="T100" s="348">
        <v>21368</v>
      </c>
      <c r="U100" s="317">
        <v>57615</v>
      </c>
      <c r="V100" s="348">
        <v>1008873470</v>
      </c>
      <c r="W100" s="348">
        <v>11065</v>
      </c>
      <c r="X100" s="348">
        <v>119067</v>
      </c>
      <c r="Y100" s="112">
        <v>47214.220797454138</v>
      </c>
      <c r="Z100" s="112">
        <v>17510.604356504384</v>
      </c>
      <c r="AA100" s="112">
        <v>91176.996836873019</v>
      </c>
      <c r="AB100" s="146">
        <v>0.51783040059902663</v>
      </c>
      <c r="AC100" s="246">
        <v>2.6963216023961065</v>
      </c>
      <c r="AD100" s="245">
        <v>2.0665972403020048</v>
      </c>
      <c r="AE100" s="199">
        <v>8473.1577179235228</v>
      </c>
      <c r="AH100" s="32"/>
      <c r="AI100" s="32"/>
      <c r="AJ100" s="32"/>
      <c r="AK100" s="32"/>
      <c r="AL100" s="32"/>
      <c r="AM100" s="32"/>
      <c r="AN100" s="32"/>
      <c r="AO100" s="32"/>
      <c r="AP100" s="32"/>
      <c r="AQ100" s="32"/>
      <c r="AR100" s="32"/>
      <c r="AS100" s="32"/>
    </row>
    <row r="101" spans="18:45">
      <c r="R101" s="347">
        <v>14</v>
      </c>
      <c r="S101" s="11" t="s">
        <v>76</v>
      </c>
      <c r="T101" s="348">
        <v>16265</v>
      </c>
      <c r="U101" s="317">
        <v>42919</v>
      </c>
      <c r="V101" s="348">
        <v>711367650</v>
      </c>
      <c r="W101" s="348">
        <v>8250</v>
      </c>
      <c r="X101" s="348">
        <v>86536</v>
      </c>
      <c r="Y101" s="112">
        <v>43736.098985551798</v>
      </c>
      <c r="Z101" s="112">
        <v>16574.655746872013</v>
      </c>
      <c r="AA101" s="112">
        <v>86226.381818181821</v>
      </c>
      <c r="AB101" s="146">
        <v>0.50722410083000302</v>
      </c>
      <c r="AC101" s="246">
        <v>2.6387334767906547</v>
      </c>
      <c r="AD101" s="245">
        <v>2.0162631934574429</v>
      </c>
      <c r="AE101" s="199">
        <v>8220.4822270500135</v>
      </c>
      <c r="AH101" s="32"/>
      <c r="AI101" s="32"/>
      <c r="AJ101" s="32"/>
      <c r="AK101" s="32"/>
      <c r="AL101" s="32"/>
      <c r="AM101" s="32"/>
      <c r="AN101" s="32"/>
      <c r="AO101" s="32"/>
      <c r="AP101" s="32"/>
      <c r="AQ101" s="32"/>
      <c r="AR101" s="32"/>
      <c r="AS101" s="32"/>
    </row>
    <row r="102" spans="18:45">
      <c r="R102" s="347">
        <v>15</v>
      </c>
      <c r="S102" s="11" t="s">
        <v>77</v>
      </c>
      <c r="T102" s="348">
        <v>26539</v>
      </c>
      <c r="U102" s="318">
        <v>70824</v>
      </c>
      <c r="V102" s="349">
        <v>1159380500</v>
      </c>
      <c r="W102" s="349">
        <v>13819</v>
      </c>
      <c r="X102" s="348">
        <v>136659</v>
      </c>
      <c r="Y102" s="112">
        <v>43685.915068389913</v>
      </c>
      <c r="Z102" s="112">
        <v>16369.881678527054</v>
      </c>
      <c r="AA102" s="112">
        <v>83897.568565019174</v>
      </c>
      <c r="AB102" s="146">
        <v>0.52070537699235087</v>
      </c>
      <c r="AC102" s="246">
        <v>2.6686762877274952</v>
      </c>
      <c r="AD102" s="245">
        <v>1.9295577770247374</v>
      </c>
      <c r="AE102" s="199">
        <v>8483.7478687828825</v>
      </c>
      <c r="AH102" s="32"/>
      <c r="AI102" s="32"/>
      <c r="AJ102" s="32"/>
      <c r="AK102" s="32"/>
      <c r="AL102" s="32"/>
      <c r="AM102" s="32"/>
      <c r="AN102" s="32"/>
      <c r="AO102" s="32"/>
      <c r="AP102" s="32"/>
      <c r="AQ102" s="32"/>
      <c r="AR102" s="32"/>
      <c r="AS102" s="32"/>
    </row>
    <row r="103" spans="18:45">
      <c r="R103" s="347">
        <v>16</v>
      </c>
      <c r="S103" s="11" t="s">
        <v>54</v>
      </c>
      <c r="T103" s="348">
        <v>17584</v>
      </c>
      <c r="U103" s="318">
        <v>49472</v>
      </c>
      <c r="V103" s="349">
        <v>812011090</v>
      </c>
      <c r="W103" s="349">
        <v>9395</v>
      </c>
      <c r="X103" s="348">
        <v>96243</v>
      </c>
      <c r="Y103" s="112">
        <v>46178.974636032755</v>
      </c>
      <c r="Z103" s="112">
        <v>16413.548876131954</v>
      </c>
      <c r="AA103" s="112">
        <v>86430.131985098458</v>
      </c>
      <c r="AB103" s="146">
        <v>0.5342925386715196</v>
      </c>
      <c r="AC103" s="246">
        <v>2.8134667879890811</v>
      </c>
      <c r="AD103" s="245">
        <v>1.9454034605433377</v>
      </c>
      <c r="AE103" s="199">
        <v>8437.0924638675024</v>
      </c>
      <c r="AH103" s="32"/>
      <c r="AI103" s="32"/>
      <c r="AJ103" s="32"/>
      <c r="AK103" s="32"/>
      <c r="AL103" s="32"/>
      <c r="AM103" s="32"/>
      <c r="AN103" s="32"/>
      <c r="AO103" s="32"/>
      <c r="AP103" s="32"/>
      <c r="AQ103" s="32"/>
      <c r="AR103" s="32"/>
      <c r="AS103" s="32"/>
    </row>
    <row r="104" spans="18:45">
      <c r="R104" s="347">
        <v>17</v>
      </c>
      <c r="S104" s="11" t="s">
        <v>78</v>
      </c>
      <c r="T104" s="348">
        <v>24918</v>
      </c>
      <c r="U104" s="317">
        <v>69149</v>
      </c>
      <c r="V104" s="348">
        <v>1131421790</v>
      </c>
      <c r="W104" s="348">
        <v>12975</v>
      </c>
      <c r="X104" s="348">
        <v>139348</v>
      </c>
      <c r="Y104" s="112">
        <v>45405.802632635045</v>
      </c>
      <c r="Z104" s="112">
        <v>16362.084628844957</v>
      </c>
      <c r="AA104" s="112">
        <v>87200.137957610787</v>
      </c>
      <c r="AB104" s="146">
        <v>0.52070792198410787</v>
      </c>
      <c r="AC104" s="246">
        <v>2.7750622040292159</v>
      </c>
      <c r="AD104" s="245">
        <v>2.0151846013680603</v>
      </c>
      <c r="AE104" s="199">
        <v>8119.3974079283516</v>
      </c>
      <c r="AH104" s="32"/>
      <c r="AI104" s="32"/>
      <c r="AJ104" s="32"/>
      <c r="AK104" s="32"/>
      <c r="AL104" s="32"/>
      <c r="AM104" s="32"/>
      <c r="AN104" s="32"/>
      <c r="AO104" s="32"/>
      <c r="AP104" s="32"/>
      <c r="AQ104" s="32"/>
      <c r="AR104" s="32"/>
      <c r="AS104" s="32"/>
    </row>
    <row r="105" spans="18:45">
      <c r="R105" s="347">
        <v>18</v>
      </c>
      <c r="S105" s="11" t="s">
        <v>55</v>
      </c>
      <c r="T105" s="348">
        <v>22386</v>
      </c>
      <c r="U105" s="317">
        <v>68322</v>
      </c>
      <c r="V105" s="348">
        <v>1117047240</v>
      </c>
      <c r="W105" s="348">
        <v>12088</v>
      </c>
      <c r="X105" s="348">
        <v>133248</v>
      </c>
      <c r="Y105" s="112">
        <v>49899.367461806483</v>
      </c>
      <c r="Z105" s="112">
        <v>16349.744445420216</v>
      </c>
      <c r="AA105" s="112">
        <v>92409.599602911985</v>
      </c>
      <c r="AB105" s="146">
        <v>0.53998034485839363</v>
      </c>
      <c r="AC105" s="246">
        <v>3.0519967837041007</v>
      </c>
      <c r="AD105" s="245">
        <v>1.950294195134803</v>
      </c>
      <c r="AE105" s="199">
        <v>8383.2195605187317</v>
      </c>
      <c r="AH105" s="32"/>
      <c r="AI105" s="32"/>
      <c r="AJ105" s="32"/>
      <c r="AK105" s="32"/>
      <c r="AL105" s="32"/>
      <c r="AM105" s="32"/>
      <c r="AN105" s="32"/>
      <c r="AO105" s="32"/>
      <c r="AP105" s="32"/>
      <c r="AQ105" s="32"/>
      <c r="AR105" s="32"/>
      <c r="AS105" s="32"/>
    </row>
    <row r="106" spans="18:45">
      <c r="R106" s="347">
        <v>19</v>
      </c>
      <c r="S106" s="11" t="s">
        <v>79</v>
      </c>
      <c r="T106" s="348">
        <v>15563</v>
      </c>
      <c r="U106" s="317">
        <v>35374</v>
      </c>
      <c r="V106" s="348">
        <v>618589760</v>
      </c>
      <c r="W106" s="348">
        <v>6595</v>
      </c>
      <c r="X106" s="348">
        <v>74523</v>
      </c>
      <c r="Y106" s="112">
        <v>39747.462571483644</v>
      </c>
      <c r="Z106" s="112">
        <v>17487.130660937411</v>
      </c>
      <c r="AA106" s="112">
        <v>93796.779378316904</v>
      </c>
      <c r="AB106" s="146">
        <v>0.42376148557476068</v>
      </c>
      <c r="AC106" s="246">
        <v>2.2729550857803766</v>
      </c>
      <c r="AD106" s="245">
        <v>2.1067167976479899</v>
      </c>
      <c r="AE106" s="199">
        <v>8300.6556365149008</v>
      </c>
      <c r="AH106" s="32"/>
      <c r="AI106" s="32"/>
      <c r="AJ106" s="32"/>
      <c r="AK106" s="32"/>
      <c r="AL106" s="32"/>
      <c r="AM106" s="32"/>
      <c r="AN106" s="32"/>
      <c r="AO106" s="32"/>
      <c r="AP106" s="32"/>
      <c r="AQ106" s="32"/>
      <c r="AR106" s="32"/>
      <c r="AS106" s="32"/>
    </row>
    <row r="107" spans="18:45">
      <c r="R107" s="347">
        <v>20</v>
      </c>
      <c r="S107" s="11" t="s">
        <v>80</v>
      </c>
      <c r="T107" s="348">
        <v>23794</v>
      </c>
      <c r="U107" s="317">
        <v>66896</v>
      </c>
      <c r="V107" s="348">
        <v>1085978670</v>
      </c>
      <c r="W107" s="348">
        <v>12831</v>
      </c>
      <c r="X107" s="348">
        <v>125358</v>
      </c>
      <c r="Y107" s="112">
        <v>45640.861982012269</v>
      </c>
      <c r="Z107" s="112">
        <v>16233.835655345611</v>
      </c>
      <c r="AA107" s="112">
        <v>84637.103109656295</v>
      </c>
      <c r="AB107" s="146">
        <v>0.53925359334285949</v>
      </c>
      <c r="AC107" s="246">
        <v>2.8114650752290493</v>
      </c>
      <c r="AD107" s="245">
        <v>1.8739237024635256</v>
      </c>
      <c r="AE107" s="199">
        <v>8663.0184750873505</v>
      </c>
      <c r="AH107" s="32"/>
      <c r="AI107" s="32"/>
      <c r="AJ107" s="32"/>
      <c r="AK107" s="32"/>
      <c r="AL107" s="32"/>
      <c r="AM107" s="32"/>
      <c r="AN107" s="32"/>
      <c r="AO107" s="32"/>
      <c r="AP107" s="32"/>
      <c r="AQ107" s="32"/>
      <c r="AR107" s="32"/>
      <c r="AS107" s="32"/>
    </row>
    <row r="108" spans="18:45">
      <c r="R108" s="347">
        <v>21</v>
      </c>
      <c r="S108" s="11" t="s">
        <v>81</v>
      </c>
      <c r="T108" s="348">
        <v>15666</v>
      </c>
      <c r="U108" s="317">
        <v>44095</v>
      </c>
      <c r="V108" s="348">
        <v>703226150</v>
      </c>
      <c r="W108" s="348">
        <v>8467</v>
      </c>
      <c r="X108" s="348">
        <v>85558</v>
      </c>
      <c r="Y108" s="112">
        <v>44888.68568875271</v>
      </c>
      <c r="Z108" s="112">
        <v>15947.979362739539</v>
      </c>
      <c r="AA108" s="112">
        <v>83054.936813511275</v>
      </c>
      <c r="AB108" s="146">
        <v>0.54046980722583937</v>
      </c>
      <c r="AC108" s="246">
        <v>2.8146942423081835</v>
      </c>
      <c r="AD108" s="245">
        <v>1.9403106928223155</v>
      </c>
      <c r="AE108" s="199">
        <v>8219.2915916688089</v>
      </c>
      <c r="AH108" s="32"/>
      <c r="AI108" s="32"/>
      <c r="AJ108" s="32"/>
      <c r="AK108" s="32"/>
      <c r="AL108" s="32"/>
      <c r="AM108" s="32"/>
      <c r="AN108" s="32"/>
      <c r="AO108" s="32"/>
      <c r="AP108" s="32"/>
      <c r="AQ108" s="32"/>
      <c r="AR108" s="32"/>
      <c r="AS108" s="32"/>
    </row>
    <row r="109" spans="18:45">
      <c r="R109" s="347">
        <v>22</v>
      </c>
      <c r="S109" s="11" t="s">
        <v>56</v>
      </c>
      <c r="T109" s="348">
        <v>20473</v>
      </c>
      <c r="U109" s="317">
        <v>54092</v>
      </c>
      <c r="V109" s="348">
        <v>935656020</v>
      </c>
      <c r="W109" s="348">
        <v>10583</v>
      </c>
      <c r="X109" s="348">
        <v>111374</v>
      </c>
      <c r="Y109" s="112">
        <v>45701.949885214672</v>
      </c>
      <c r="Z109" s="112">
        <v>17297.493529542262</v>
      </c>
      <c r="AA109" s="112">
        <v>88411.227440234332</v>
      </c>
      <c r="AB109" s="146">
        <v>0.5169247301323695</v>
      </c>
      <c r="AC109" s="246">
        <v>2.6421140038098958</v>
      </c>
      <c r="AD109" s="245">
        <v>2.0589736005324264</v>
      </c>
      <c r="AE109" s="199">
        <v>8401.0273492915767</v>
      </c>
      <c r="AH109" s="32"/>
      <c r="AI109" s="32"/>
      <c r="AJ109" s="32"/>
      <c r="AK109" s="32"/>
      <c r="AL109" s="32"/>
      <c r="AM109" s="32"/>
      <c r="AN109" s="32"/>
      <c r="AO109" s="32"/>
      <c r="AP109" s="32"/>
      <c r="AQ109" s="32"/>
      <c r="AR109" s="32"/>
      <c r="AS109" s="32"/>
    </row>
    <row r="110" spans="18:45">
      <c r="R110" s="347">
        <v>23</v>
      </c>
      <c r="S110" s="11" t="s">
        <v>82</v>
      </c>
      <c r="T110" s="348">
        <v>32694</v>
      </c>
      <c r="U110" s="318">
        <v>85993</v>
      </c>
      <c r="V110" s="349">
        <v>1504958520</v>
      </c>
      <c r="W110" s="349">
        <v>17026</v>
      </c>
      <c r="X110" s="348">
        <v>177630</v>
      </c>
      <c r="Y110" s="112">
        <v>46031.642503211595</v>
      </c>
      <c r="Z110" s="112">
        <v>17500.942169711489</v>
      </c>
      <c r="AA110" s="112">
        <v>88391.784329848466</v>
      </c>
      <c r="AB110" s="146">
        <v>0.52076833669786504</v>
      </c>
      <c r="AC110" s="246">
        <v>2.6302379641524438</v>
      </c>
      <c r="AD110" s="245">
        <v>2.0656332492179597</v>
      </c>
      <c r="AE110" s="199">
        <v>8472.4343860834324</v>
      </c>
      <c r="AH110" s="32"/>
      <c r="AI110" s="32"/>
      <c r="AJ110" s="32"/>
      <c r="AK110" s="32"/>
      <c r="AL110" s="32"/>
      <c r="AM110" s="32"/>
      <c r="AN110" s="32"/>
      <c r="AO110" s="32"/>
      <c r="AP110" s="32"/>
      <c r="AQ110" s="32"/>
      <c r="AR110" s="32"/>
      <c r="AS110" s="32"/>
    </row>
    <row r="111" spans="18:45">
      <c r="R111" s="347">
        <v>24</v>
      </c>
      <c r="S111" s="11" t="s">
        <v>83</v>
      </c>
      <c r="T111" s="348">
        <v>14573</v>
      </c>
      <c r="U111" s="318">
        <v>45302</v>
      </c>
      <c r="V111" s="349">
        <v>732369440</v>
      </c>
      <c r="W111" s="349">
        <v>8351</v>
      </c>
      <c r="X111" s="348">
        <v>85381</v>
      </c>
      <c r="Y111" s="112">
        <v>50255.228161668841</v>
      </c>
      <c r="Z111" s="112">
        <v>16166.382058187277</v>
      </c>
      <c r="AA111" s="112">
        <v>87698.412166207636</v>
      </c>
      <c r="AB111" s="146">
        <v>0.57304604405407256</v>
      </c>
      <c r="AC111" s="246">
        <v>3.1086255403828997</v>
      </c>
      <c r="AD111" s="245">
        <v>1.884707076950245</v>
      </c>
      <c r="AE111" s="199">
        <v>8577.6629460887088</v>
      </c>
      <c r="AH111" s="32"/>
      <c r="AI111" s="32"/>
      <c r="AJ111" s="32"/>
      <c r="AK111" s="32"/>
      <c r="AL111" s="32"/>
      <c r="AM111" s="32"/>
      <c r="AN111" s="32"/>
      <c r="AO111" s="32"/>
      <c r="AP111" s="32"/>
      <c r="AQ111" s="32"/>
      <c r="AR111" s="32"/>
      <c r="AS111" s="32"/>
    </row>
    <row r="112" spans="18:45">
      <c r="R112" s="347">
        <v>25</v>
      </c>
      <c r="S112" s="11" t="s">
        <v>84</v>
      </c>
      <c r="T112" s="348">
        <v>10044</v>
      </c>
      <c r="U112" s="317">
        <v>28895</v>
      </c>
      <c r="V112" s="348">
        <v>426104390</v>
      </c>
      <c r="W112" s="348">
        <v>5377</v>
      </c>
      <c r="X112" s="348">
        <v>52957</v>
      </c>
      <c r="Y112" s="112">
        <v>42423.77439267224</v>
      </c>
      <c r="Z112" s="112">
        <v>14746.647862952068</v>
      </c>
      <c r="AA112" s="112">
        <v>79245.748558675841</v>
      </c>
      <c r="AB112" s="146">
        <v>0.53534448426921544</v>
      </c>
      <c r="AC112" s="246">
        <v>2.8768418956591</v>
      </c>
      <c r="AD112" s="245">
        <v>1.83273922824018</v>
      </c>
      <c r="AE112" s="199">
        <v>8046.2335479728836</v>
      </c>
      <c r="AH112" s="32"/>
      <c r="AI112" s="32"/>
      <c r="AJ112" s="32"/>
      <c r="AK112" s="32"/>
      <c r="AL112" s="32"/>
      <c r="AM112" s="32"/>
      <c r="AN112" s="32"/>
      <c r="AO112" s="32"/>
      <c r="AP112" s="32"/>
      <c r="AQ112" s="32"/>
      <c r="AR112" s="32"/>
      <c r="AS112" s="32"/>
    </row>
    <row r="113" spans="18:45">
      <c r="R113" s="347">
        <v>26</v>
      </c>
      <c r="S113" s="11" t="s">
        <v>30</v>
      </c>
      <c r="T113" s="348">
        <v>139896</v>
      </c>
      <c r="U113" s="317">
        <v>398153</v>
      </c>
      <c r="V113" s="348">
        <v>6509604440</v>
      </c>
      <c r="W113" s="348">
        <v>78836</v>
      </c>
      <c r="X113" s="348">
        <v>771166</v>
      </c>
      <c r="Y113" s="112">
        <v>46531.741007605648</v>
      </c>
      <c r="Z113" s="112">
        <v>16349.504939056091</v>
      </c>
      <c r="AA113" s="112">
        <v>82571.470394236138</v>
      </c>
      <c r="AB113" s="146">
        <v>0.56353291016183449</v>
      </c>
      <c r="AC113" s="246">
        <v>2.846064219134214</v>
      </c>
      <c r="AD113" s="245">
        <v>1.9368584438645446</v>
      </c>
      <c r="AE113" s="199">
        <v>8441.2492770687513</v>
      </c>
      <c r="AH113" s="32"/>
      <c r="AI113" s="32"/>
      <c r="AJ113" s="32"/>
      <c r="AK113" s="32"/>
      <c r="AL113" s="32"/>
      <c r="AM113" s="32"/>
      <c r="AN113" s="32"/>
      <c r="AO113" s="32"/>
      <c r="AP113" s="32"/>
      <c r="AQ113" s="32"/>
      <c r="AR113" s="32"/>
      <c r="AS113" s="32"/>
    </row>
    <row r="114" spans="18:45">
      <c r="R114" s="347">
        <v>27</v>
      </c>
      <c r="S114" s="11" t="s">
        <v>31</v>
      </c>
      <c r="T114" s="348">
        <v>23699</v>
      </c>
      <c r="U114" s="317">
        <v>67521</v>
      </c>
      <c r="V114" s="348">
        <v>1079575990</v>
      </c>
      <c r="W114" s="348">
        <v>12905</v>
      </c>
      <c r="X114" s="348">
        <v>128690</v>
      </c>
      <c r="Y114" s="112">
        <v>45553.651630870503</v>
      </c>
      <c r="Z114" s="112">
        <v>15988.744094429881</v>
      </c>
      <c r="AA114" s="112">
        <v>83655.636574970937</v>
      </c>
      <c r="AB114" s="146">
        <v>0.54453774420861645</v>
      </c>
      <c r="AC114" s="246">
        <v>2.8491075572808979</v>
      </c>
      <c r="AD114" s="245">
        <v>1.905925563898639</v>
      </c>
      <c r="AE114" s="199">
        <v>8388.9656538969612</v>
      </c>
      <c r="AH114" s="32"/>
      <c r="AI114" s="32"/>
      <c r="AJ114" s="32"/>
      <c r="AK114" s="32"/>
      <c r="AL114" s="32"/>
      <c r="AM114" s="32"/>
      <c r="AN114" s="32"/>
      <c r="AO114" s="32"/>
      <c r="AP114" s="32"/>
      <c r="AQ114" s="32"/>
      <c r="AR114" s="32"/>
      <c r="AS114" s="32"/>
    </row>
    <row r="115" spans="18:45">
      <c r="R115" s="347">
        <v>28</v>
      </c>
      <c r="S115" s="11" t="s">
        <v>32</v>
      </c>
      <c r="T115" s="348">
        <v>19774</v>
      </c>
      <c r="U115" s="317">
        <v>51736</v>
      </c>
      <c r="V115" s="348">
        <v>884872140</v>
      </c>
      <c r="W115" s="348">
        <v>10456</v>
      </c>
      <c r="X115" s="348">
        <v>105586</v>
      </c>
      <c r="Y115" s="112">
        <v>44749.273793870736</v>
      </c>
      <c r="Z115" s="112">
        <v>17103.605613112726</v>
      </c>
      <c r="AA115" s="112">
        <v>84628.169472073452</v>
      </c>
      <c r="AB115" s="146">
        <v>0.528775159300091</v>
      </c>
      <c r="AC115" s="246">
        <v>2.6163649236370992</v>
      </c>
      <c r="AD115" s="245">
        <v>2.0408612958094943</v>
      </c>
      <c r="AE115" s="199">
        <v>8380.5820847460836</v>
      </c>
      <c r="AH115" s="32"/>
      <c r="AI115" s="32"/>
      <c r="AJ115" s="32"/>
      <c r="AK115" s="32"/>
      <c r="AL115" s="32"/>
      <c r="AM115" s="32"/>
      <c r="AN115" s="32"/>
      <c r="AO115" s="32"/>
      <c r="AP115" s="32"/>
      <c r="AQ115" s="32"/>
      <c r="AR115" s="32"/>
      <c r="AS115" s="32"/>
    </row>
    <row r="116" spans="18:45">
      <c r="R116" s="347">
        <v>29</v>
      </c>
      <c r="S116" s="11" t="s">
        <v>33</v>
      </c>
      <c r="T116" s="348">
        <v>16521</v>
      </c>
      <c r="U116" s="317">
        <v>48591</v>
      </c>
      <c r="V116" s="348">
        <v>783355150</v>
      </c>
      <c r="W116" s="348">
        <v>9350</v>
      </c>
      <c r="X116" s="348">
        <v>94254</v>
      </c>
      <c r="Y116" s="112">
        <v>47415.722413897463</v>
      </c>
      <c r="Z116" s="112">
        <v>16121.404169496409</v>
      </c>
      <c r="AA116" s="112">
        <v>83781.299465240649</v>
      </c>
      <c r="AB116" s="146">
        <v>0.56594637128503122</v>
      </c>
      <c r="AC116" s="246">
        <v>2.9411657889958236</v>
      </c>
      <c r="AD116" s="245">
        <v>1.9397419275174415</v>
      </c>
      <c r="AE116" s="199">
        <v>8311.1077513951659</v>
      </c>
      <c r="AH116" s="32"/>
      <c r="AI116" s="32"/>
      <c r="AJ116" s="32"/>
      <c r="AK116" s="32"/>
      <c r="AL116" s="32"/>
      <c r="AM116" s="32"/>
      <c r="AN116" s="32"/>
      <c r="AO116" s="32"/>
      <c r="AP116" s="32"/>
      <c r="AQ116" s="32"/>
      <c r="AR116" s="32"/>
      <c r="AS116" s="32"/>
    </row>
    <row r="117" spans="18:45">
      <c r="R117" s="347">
        <v>30</v>
      </c>
      <c r="S117" s="11" t="s">
        <v>34</v>
      </c>
      <c r="T117" s="348">
        <v>22094</v>
      </c>
      <c r="U117" s="317">
        <v>60187</v>
      </c>
      <c r="V117" s="348">
        <v>1032894000</v>
      </c>
      <c r="W117" s="348">
        <v>12121</v>
      </c>
      <c r="X117" s="348">
        <v>119628</v>
      </c>
      <c r="Y117" s="112">
        <v>46749.977369421562</v>
      </c>
      <c r="Z117" s="112">
        <v>17161.413594297774</v>
      </c>
      <c r="AA117" s="112">
        <v>85215.24626680967</v>
      </c>
      <c r="AB117" s="146">
        <v>0.54861048248393229</v>
      </c>
      <c r="AC117" s="246">
        <v>2.7241332488458405</v>
      </c>
      <c r="AD117" s="245">
        <v>1.9876052968248958</v>
      </c>
      <c r="AE117" s="199">
        <v>8634.2160698164316</v>
      </c>
      <c r="AH117" s="32"/>
      <c r="AI117" s="32"/>
      <c r="AJ117" s="32"/>
      <c r="AK117" s="32"/>
      <c r="AL117" s="32"/>
      <c r="AM117" s="32"/>
      <c r="AN117" s="32"/>
      <c r="AO117" s="32"/>
      <c r="AP117" s="32"/>
      <c r="AQ117" s="32"/>
      <c r="AR117" s="32"/>
      <c r="AS117" s="32"/>
    </row>
    <row r="118" spans="18:45">
      <c r="R118" s="347">
        <v>31</v>
      </c>
      <c r="S118" s="11" t="s">
        <v>35</v>
      </c>
      <c r="T118" s="348">
        <v>29681</v>
      </c>
      <c r="U118" s="318">
        <v>85463</v>
      </c>
      <c r="V118" s="349">
        <v>1372639410</v>
      </c>
      <c r="W118" s="349">
        <v>17081</v>
      </c>
      <c r="X118" s="348">
        <v>157666</v>
      </c>
      <c r="Y118" s="112">
        <v>46246.400390822411</v>
      </c>
      <c r="Z118" s="112">
        <v>16061.212571522179</v>
      </c>
      <c r="AA118" s="112">
        <v>80360.600081962417</v>
      </c>
      <c r="AB118" s="146">
        <v>0.57548600114551396</v>
      </c>
      <c r="AC118" s="246">
        <v>2.8793841177857891</v>
      </c>
      <c r="AD118" s="245">
        <v>1.8448451376619122</v>
      </c>
      <c r="AE118" s="199">
        <v>8705.9950147780746</v>
      </c>
      <c r="AH118" s="32"/>
      <c r="AI118" s="32"/>
      <c r="AJ118" s="32"/>
      <c r="AK118" s="32"/>
      <c r="AL118" s="32"/>
      <c r="AM118" s="32"/>
      <c r="AN118" s="32"/>
      <c r="AO118" s="32"/>
      <c r="AP118" s="32"/>
      <c r="AQ118" s="32"/>
      <c r="AR118" s="32"/>
      <c r="AS118" s="32"/>
    </row>
    <row r="119" spans="18:45">
      <c r="R119" s="347">
        <v>32</v>
      </c>
      <c r="S119" s="11" t="s">
        <v>36</v>
      </c>
      <c r="T119" s="348">
        <v>24506</v>
      </c>
      <c r="U119" s="318">
        <v>66285</v>
      </c>
      <c r="V119" s="349">
        <v>1056070630</v>
      </c>
      <c r="W119" s="349">
        <v>13016</v>
      </c>
      <c r="X119" s="348">
        <v>128668</v>
      </c>
      <c r="Y119" s="112">
        <v>43094.369950216271</v>
      </c>
      <c r="Z119" s="112">
        <v>15932.271705514067</v>
      </c>
      <c r="AA119" s="112">
        <v>81136.342194222496</v>
      </c>
      <c r="AB119" s="146">
        <v>0.5311352321880356</v>
      </c>
      <c r="AC119" s="246">
        <v>2.704847792377377</v>
      </c>
      <c r="AD119" s="245">
        <v>1.9411329863468356</v>
      </c>
      <c r="AE119" s="199">
        <v>8207.7177697640436</v>
      </c>
      <c r="AH119" s="32"/>
      <c r="AI119" s="32"/>
      <c r="AJ119" s="32"/>
      <c r="AK119" s="32"/>
      <c r="AL119" s="32"/>
      <c r="AM119" s="32"/>
      <c r="AN119" s="32"/>
      <c r="AO119" s="32"/>
      <c r="AP119" s="32"/>
      <c r="AQ119" s="32"/>
      <c r="AR119" s="32"/>
      <c r="AS119" s="32"/>
    </row>
    <row r="120" spans="18:45">
      <c r="R120" s="347">
        <v>33</v>
      </c>
      <c r="S120" s="11" t="s">
        <v>37</v>
      </c>
      <c r="T120" s="348">
        <v>7125</v>
      </c>
      <c r="U120" s="317">
        <v>18370</v>
      </c>
      <c r="V120" s="348">
        <v>300197120</v>
      </c>
      <c r="W120" s="348">
        <v>3909</v>
      </c>
      <c r="X120" s="348">
        <v>36674</v>
      </c>
      <c r="Y120" s="112">
        <v>42132.929122807014</v>
      </c>
      <c r="Z120" s="112">
        <v>16341.704953728906</v>
      </c>
      <c r="AA120" s="112">
        <v>76796.398055768732</v>
      </c>
      <c r="AB120" s="146">
        <v>0.54863157894736847</v>
      </c>
      <c r="AC120" s="246">
        <v>2.5782456140350876</v>
      </c>
      <c r="AD120" s="245">
        <v>1.9964071856287424</v>
      </c>
      <c r="AE120" s="199">
        <v>8185.5570704041011</v>
      </c>
      <c r="AH120" s="32"/>
      <c r="AI120" s="32"/>
      <c r="AJ120" s="32"/>
      <c r="AK120" s="32"/>
      <c r="AL120" s="32"/>
      <c r="AM120" s="32"/>
      <c r="AN120" s="32"/>
      <c r="AO120" s="32"/>
      <c r="AP120" s="32"/>
      <c r="AQ120" s="32"/>
      <c r="AR120" s="32"/>
      <c r="AS120" s="32"/>
    </row>
    <row r="121" spans="18:45">
      <c r="R121" s="347">
        <v>34</v>
      </c>
      <c r="S121" s="11" t="s">
        <v>38</v>
      </c>
      <c r="T121" s="348">
        <v>31044</v>
      </c>
      <c r="U121" s="317">
        <v>72995</v>
      </c>
      <c r="V121" s="348">
        <v>1208273570</v>
      </c>
      <c r="W121" s="348">
        <v>15638</v>
      </c>
      <c r="X121" s="348">
        <v>137545</v>
      </c>
      <c r="Y121" s="112">
        <v>38921.323605205514</v>
      </c>
      <c r="Z121" s="112">
        <v>16552.826494965408</v>
      </c>
      <c r="AA121" s="112">
        <v>77265.223813786928</v>
      </c>
      <c r="AB121" s="146">
        <v>0.50373663187733542</v>
      </c>
      <c r="AC121" s="246">
        <v>2.3513400335008376</v>
      </c>
      <c r="AD121" s="245">
        <v>1.8843071443249537</v>
      </c>
      <c r="AE121" s="199">
        <v>8784.5691955360071</v>
      </c>
      <c r="AH121" s="32"/>
      <c r="AI121" s="32"/>
      <c r="AJ121" s="32"/>
      <c r="AK121" s="32"/>
      <c r="AL121" s="32"/>
      <c r="AM121" s="32"/>
      <c r="AN121" s="32"/>
      <c r="AO121" s="32"/>
      <c r="AP121" s="32"/>
      <c r="AQ121" s="32"/>
      <c r="AR121" s="32"/>
      <c r="AS121" s="32"/>
    </row>
    <row r="122" spans="18:45">
      <c r="R122" s="347">
        <v>35</v>
      </c>
      <c r="S122" s="11" t="s">
        <v>1</v>
      </c>
      <c r="T122" s="348">
        <v>63683</v>
      </c>
      <c r="U122" s="317">
        <v>189971</v>
      </c>
      <c r="V122" s="348">
        <v>2975746220</v>
      </c>
      <c r="W122" s="348">
        <v>37332</v>
      </c>
      <c r="X122" s="348">
        <v>336608</v>
      </c>
      <c r="Y122" s="112">
        <v>46727.481745520781</v>
      </c>
      <c r="Z122" s="112">
        <v>15664.213064099256</v>
      </c>
      <c r="AA122" s="112">
        <v>79710.334833386907</v>
      </c>
      <c r="AB122" s="146">
        <v>0.58621610162837801</v>
      </c>
      <c r="AC122" s="246">
        <v>2.9830724055085343</v>
      </c>
      <c r="AD122" s="245">
        <v>1.7718914992288297</v>
      </c>
      <c r="AE122" s="199">
        <v>8840.3906621351834</v>
      </c>
      <c r="AH122" s="32"/>
      <c r="AI122" s="32"/>
      <c r="AJ122" s="32"/>
      <c r="AK122" s="32"/>
      <c r="AL122" s="32"/>
      <c r="AM122" s="32"/>
      <c r="AN122" s="32"/>
      <c r="AO122" s="32"/>
      <c r="AP122" s="32"/>
      <c r="AQ122" s="32"/>
      <c r="AR122" s="32"/>
      <c r="AS122" s="32"/>
    </row>
    <row r="123" spans="18:45">
      <c r="R123" s="347">
        <v>36</v>
      </c>
      <c r="S123" s="11" t="s">
        <v>2</v>
      </c>
      <c r="T123" s="348">
        <v>17589</v>
      </c>
      <c r="U123" s="317">
        <v>52968</v>
      </c>
      <c r="V123" s="348">
        <v>768433440</v>
      </c>
      <c r="W123" s="348">
        <v>10598</v>
      </c>
      <c r="X123" s="348">
        <v>92550</v>
      </c>
      <c r="Y123" s="112">
        <v>43688.296094149751</v>
      </c>
      <c r="Z123" s="112">
        <v>14507.503398278206</v>
      </c>
      <c r="AA123" s="112">
        <v>72507.401396489906</v>
      </c>
      <c r="AB123" s="146">
        <v>0.60253567570640743</v>
      </c>
      <c r="AC123" s="246">
        <v>3.0114275967934505</v>
      </c>
      <c r="AD123" s="245">
        <v>1.7472813774354328</v>
      </c>
      <c r="AE123" s="199">
        <v>8302.9004862236634</v>
      </c>
      <c r="AH123" s="32"/>
      <c r="AI123" s="32"/>
      <c r="AJ123" s="32"/>
      <c r="AK123" s="32"/>
      <c r="AL123" s="32"/>
      <c r="AM123" s="32"/>
      <c r="AN123" s="32"/>
      <c r="AO123" s="32"/>
      <c r="AP123" s="32"/>
      <c r="AQ123" s="32"/>
      <c r="AR123" s="32"/>
      <c r="AS123" s="32"/>
    </row>
    <row r="124" spans="18:45">
      <c r="R124" s="347">
        <v>37</v>
      </c>
      <c r="S124" s="11" t="s">
        <v>3</v>
      </c>
      <c r="T124" s="348">
        <v>54245</v>
      </c>
      <c r="U124" s="317">
        <v>164461</v>
      </c>
      <c r="V124" s="348">
        <v>2533179230</v>
      </c>
      <c r="W124" s="348">
        <v>32820</v>
      </c>
      <c r="X124" s="348">
        <v>297254</v>
      </c>
      <c r="Y124" s="112">
        <v>46698.852060097706</v>
      </c>
      <c r="Z124" s="112">
        <v>15402.91759140465</v>
      </c>
      <c r="AA124" s="112">
        <v>77184.010664229136</v>
      </c>
      <c r="AB124" s="146">
        <v>0.60503272190985347</v>
      </c>
      <c r="AC124" s="246">
        <v>3.0318186007926999</v>
      </c>
      <c r="AD124" s="245">
        <v>1.8074437100589198</v>
      </c>
      <c r="AE124" s="199">
        <v>8521.9348772430312</v>
      </c>
      <c r="AH124" s="32"/>
      <c r="AI124" s="32"/>
      <c r="AJ124" s="32"/>
      <c r="AK124" s="32"/>
      <c r="AL124" s="32"/>
      <c r="AM124" s="32"/>
      <c r="AN124" s="32"/>
      <c r="AO124" s="32"/>
      <c r="AP124" s="32"/>
      <c r="AQ124" s="32"/>
      <c r="AR124" s="32"/>
      <c r="AS124" s="32"/>
    </row>
    <row r="125" spans="18:45">
      <c r="R125" s="347">
        <v>38</v>
      </c>
      <c r="S125" s="279" t="s">
        <v>39</v>
      </c>
      <c r="T125" s="348">
        <v>11343</v>
      </c>
      <c r="U125" s="317">
        <v>30058</v>
      </c>
      <c r="V125" s="348">
        <v>515148840</v>
      </c>
      <c r="W125" s="348">
        <v>6103</v>
      </c>
      <c r="X125" s="348">
        <v>59491</v>
      </c>
      <c r="Y125" s="112">
        <v>45415.572599841311</v>
      </c>
      <c r="Z125" s="112">
        <v>17138.493579080445</v>
      </c>
      <c r="AA125" s="112">
        <v>84409.116827789607</v>
      </c>
      <c r="AB125" s="146">
        <v>0.53804108260601247</v>
      </c>
      <c r="AC125" s="246">
        <v>2.6499162479061975</v>
      </c>
      <c r="AD125" s="245">
        <v>1.979206866724333</v>
      </c>
      <c r="AE125" s="199">
        <v>8659.2735035551596</v>
      </c>
      <c r="AH125" s="32"/>
      <c r="AI125" s="32"/>
      <c r="AJ125" s="32"/>
      <c r="AK125" s="32"/>
      <c r="AL125" s="32"/>
      <c r="AM125" s="32"/>
      <c r="AN125" s="32"/>
      <c r="AO125" s="32"/>
      <c r="AP125" s="32"/>
      <c r="AQ125" s="32"/>
      <c r="AR125" s="32"/>
      <c r="AS125" s="32"/>
    </row>
    <row r="126" spans="18:45">
      <c r="R126" s="347">
        <v>39</v>
      </c>
      <c r="S126" s="279" t="s">
        <v>7</v>
      </c>
      <c r="T126" s="348">
        <v>63463</v>
      </c>
      <c r="U126" s="318">
        <v>179030</v>
      </c>
      <c r="V126" s="349">
        <v>2621611020</v>
      </c>
      <c r="W126" s="349">
        <v>37111</v>
      </c>
      <c r="X126" s="348">
        <v>321947</v>
      </c>
      <c r="Y126" s="112">
        <v>41309.282889242553</v>
      </c>
      <c r="Z126" s="112">
        <v>14643.417416075517</v>
      </c>
      <c r="AA126" s="112">
        <v>70642.424618037781</v>
      </c>
      <c r="AB126" s="146">
        <v>0.5847659266029025</v>
      </c>
      <c r="AC126" s="246">
        <v>2.8210138190756817</v>
      </c>
      <c r="AD126" s="245">
        <v>1.7982852035971626</v>
      </c>
      <c r="AE126" s="199">
        <v>8142.989436149428</v>
      </c>
      <c r="AH126" s="32"/>
      <c r="AI126" s="32"/>
      <c r="AJ126" s="32"/>
      <c r="AK126" s="32"/>
      <c r="AL126" s="32"/>
      <c r="AM126" s="32"/>
      <c r="AN126" s="32"/>
      <c r="AO126" s="32"/>
      <c r="AP126" s="32"/>
      <c r="AQ126" s="32"/>
      <c r="AR126" s="32"/>
      <c r="AS126" s="32"/>
    </row>
    <row r="127" spans="18:45">
      <c r="R127" s="347">
        <v>40</v>
      </c>
      <c r="S127" s="279" t="s">
        <v>40</v>
      </c>
      <c r="T127" s="348">
        <v>13721</v>
      </c>
      <c r="U127" s="318">
        <v>30395</v>
      </c>
      <c r="V127" s="349">
        <v>493378440</v>
      </c>
      <c r="W127" s="349">
        <v>6779</v>
      </c>
      <c r="X127" s="348">
        <v>57010</v>
      </c>
      <c r="Y127" s="112">
        <v>35957.906858100723</v>
      </c>
      <c r="Z127" s="112">
        <v>16232.223721006745</v>
      </c>
      <c r="AA127" s="112">
        <v>72780.415990559079</v>
      </c>
      <c r="AB127" s="146">
        <v>0.49406019969389986</v>
      </c>
      <c r="AC127" s="246">
        <v>2.2152175497412725</v>
      </c>
      <c r="AD127" s="245">
        <v>1.8756374403684817</v>
      </c>
      <c r="AE127" s="199">
        <v>8654.2438168742319</v>
      </c>
      <c r="AH127" s="32"/>
      <c r="AI127" s="32"/>
      <c r="AJ127" s="32"/>
      <c r="AK127" s="32"/>
      <c r="AL127" s="32"/>
      <c r="AM127" s="32"/>
      <c r="AN127" s="32"/>
      <c r="AO127" s="32"/>
      <c r="AP127" s="32"/>
      <c r="AQ127" s="32"/>
      <c r="AR127" s="32"/>
      <c r="AS127" s="32"/>
    </row>
    <row r="128" spans="18:45">
      <c r="R128" s="347">
        <v>41</v>
      </c>
      <c r="S128" s="279" t="s">
        <v>11</v>
      </c>
      <c r="T128" s="348">
        <v>25327</v>
      </c>
      <c r="U128" s="317">
        <v>67836</v>
      </c>
      <c r="V128" s="348">
        <v>1107924840</v>
      </c>
      <c r="W128" s="348">
        <v>13410</v>
      </c>
      <c r="X128" s="348">
        <v>131573</v>
      </c>
      <c r="Y128" s="112">
        <v>43744.811466024403</v>
      </c>
      <c r="Z128" s="112">
        <v>16332.40226428445</v>
      </c>
      <c r="AA128" s="112">
        <v>82619.302013422814</v>
      </c>
      <c r="AB128" s="146">
        <v>0.52947447388162827</v>
      </c>
      <c r="AC128" s="246">
        <v>2.6784064437161921</v>
      </c>
      <c r="AD128" s="245">
        <v>1.9395748570080784</v>
      </c>
      <c r="AE128" s="199">
        <v>8420.6093955446795</v>
      </c>
      <c r="AH128" s="32"/>
      <c r="AI128" s="32"/>
      <c r="AJ128" s="32"/>
      <c r="AK128" s="32"/>
      <c r="AL128" s="32"/>
      <c r="AM128" s="32"/>
      <c r="AN128" s="32"/>
      <c r="AO128" s="32"/>
      <c r="AP128" s="32"/>
      <c r="AQ128" s="32"/>
      <c r="AR128" s="32"/>
      <c r="AS128" s="32"/>
    </row>
    <row r="129" spans="18:45">
      <c r="R129" s="347">
        <v>42</v>
      </c>
      <c r="S129" s="279" t="s">
        <v>12</v>
      </c>
      <c r="T129" s="348">
        <v>66900</v>
      </c>
      <c r="U129" s="317">
        <v>179287</v>
      </c>
      <c r="V129" s="348">
        <v>2640966440</v>
      </c>
      <c r="W129" s="348">
        <v>37918</v>
      </c>
      <c r="X129" s="348">
        <v>310554</v>
      </c>
      <c r="Y129" s="112">
        <v>39476.329446935728</v>
      </c>
      <c r="Z129" s="112">
        <v>14730.384467362386</v>
      </c>
      <c r="AA129" s="112">
        <v>69649.412943720657</v>
      </c>
      <c r="AB129" s="146">
        <v>0.56678624813153966</v>
      </c>
      <c r="AC129" s="246">
        <v>2.6799252615844544</v>
      </c>
      <c r="AD129" s="245">
        <v>1.732161283305538</v>
      </c>
      <c r="AE129" s="199">
        <v>8504.0490220702359</v>
      </c>
      <c r="AH129" s="32"/>
      <c r="AI129" s="32"/>
      <c r="AJ129" s="32"/>
      <c r="AK129" s="32"/>
      <c r="AL129" s="32"/>
      <c r="AM129" s="32"/>
      <c r="AN129" s="32"/>
      <c r="AO129" s="32"/>
      <c r="AP129" s="32"/>
      <c r="AQ129" s="32"/>
      <c r="AR129" s="32"/>
      <c r="AS129" s="32"/>
    </row>
    <row r="130" spans="18:45">
      <c r="R130" s="347">
        <v>43</v>
      </c>
      <c r="S130" s="279" t="s">
        <v>8</v>
      </c>
      <c r="T130" s="348">
        <v>41176</v>
      </c>
      <c r="U130" s="317">
        <v>121154</v>
      </c>
      <c r="V130" s="348">
        <v>1876490580</v>
      </c>
      <c r="W130" s="348">
        <v>24405</v>
      </c>
      <c r="X130" s="348">
        <v>214739</v>
      </c>
      <c r="Y130" s="112">
        <v>45572.434913541867</v>
      </c>
      <c r="Z130" s="112">
        <v>15488.474008286974</v>
      </c>
      <c r="AA130" s="112">
        <v>76889.595574677325</v>
      </c>
      <c r="AB130" s="146">
        <v>0.59269963085292399</v>
      </c>
      <c r="AC130" s="246">
        <v>2.9423450553720616</v>
      </c>
      <c r="AD130" s="245">
        <v>1.7724466381629991</v>
      </c>
      <c r="AE130" s="199">
        <v>8738.4712604603719</v>
      </c>
      <c r="AH130" s="32"/>
      <c r="AI130" s="32"/>
      <c r="AJ130" s="32"/>
      <c r="AK130" s="32"/>
      <c r="AL130" s="32"/>
      <c r="AM130" s="32"/>
      <c r="AN130" s="32"/>
      <c r="AO130" s="32"/>
      <c r="AP130" s="32"/>
      <c r="AQ130" s="32"/>
      <c r="AR130" s="32"/>
      <c r="AS130" s="32"/>
    </row>
    <row r="131" spans="18:45">
      <c r="R131" s="347">
        <v>44</v>
      </c>
      <c r="S131" s="279" t="s">
        <v>18</v>
      </c>
      <c r="T131" s="348">
        <v>44796</v>
      </c>
      <c r="U131" s="317">
        <v>132325</v>
      </c>
      <c r="V131" s="348">
        <v>2151977860</v>
      </c>
      <c r="W131" s="348">
        <v>25312</v>
      </c>
      <c r="X131" s="348">
        <v>248021</v>
      </c>
      <c r="Y131" s="112">
        <v>48039.509331190282</v>
      </c>
      <c r="Z131" s="112">
        <v>16262.82153788022</v>
      </c>
      <c r="AA131" s="112">
        <v>85018.08865360303</v>
      </c>
      <c r="AB131" s="146">
        <v>0.56505045093311901</v>
      </c>
      <c r="AC131" s="246">
        <v>2.9539467809625859</v>
      </c>
      <c r="AD131" s="245">
        <v>1.8743321367844323</v>
      </c>
      <c r="AE131" s="199">
        <v>8676.5953689405324</v>
      </c>
      <c r="AH131" s="32"/>
      <c r="AI131" s="32"/>
      <c r="AJ131" s="32"/>
      <c r="AK131" s="32"/>
      <c r="AL131" s="32"/>
      <c r="AM131" s="32"/>
      <c r="AN131" s="32"/>
      <c r="AO131" s="32"/>
      <c r="AP131" s="32"/>
      <c r="AQ131" s="32"/>
      <c r="AR131" s="32"/>
      <c r="AS131" s="32"/>
    </row>
    <row r="132" spans="18:45">
      <c r="R132" s="347">
        <v>45</v>
      </c>
      <c r="S132" s="279" t="s">
        <v>41</v>
      </c>
      <c r="T132" s="348">
        <v>15681</v>
      </c>
      <c r="U132" s="317">
        <v>34286</v>
      </c>
      <c r="V132" s="348">
        <v>615509520</v>
      </c>
      <c r="W132" s="348">
        <v>7891</v>
      </c>
      <c r="X132" s="348">
        <v>68468</v>
      </c>
      <c r="Y132" s="112">
        <v>39251.930361584084</v>
      </c>
      <c r="Z132" s="112">
        <v>17952.211398238349</v>
      </c>
      <c r="AA132" s="112">
        <v>78001.459891015082</v>
      </c>
      <c r="AB132" s="146">
        <v>0.50322045787896175</v>
      </c>
      <c r="AC132" s="246">
        <v>2.1864676997640458</v>
      </c>
      <c r="AD132" s="245">
        <v>1.9969666919442337</v>
      </c>
      <c r="AE132" s="199">
        <v>8989.74002453701</v>
      </c>
      <c r="AH132" s="32"/>
      <c r="AI132" s="32"/>
      <c r="AJ132" s="32"/>
      <c r="AK132" s="32"/>
      <c r="AL132" s="32"/>
      <c r="AM132" s="32"/>
      <c r="AN132" s="32"/>
      <c r="AO132" s="32"/>
      <c r="AP132" s="32"/>
      <c r="AQ132" s="32"/>
      <c r="AR132" s="32"/>
      <c r="AS132" s="32"/>
    </row>
    <row r="133" spans="18:45">
      <c r="R133" s="347">
        <v>46</v>
      </c>
      <c r="S133" s="279" t="s">
        <v>21</v>
      </c>
      <c r="T133" s="348">
        <v>20155</v>
      </c>
      <c r="U133" s="317">
        <v>53526</v>
      </c>
      <c r="V133" s="348">
        <v>844801960</v>
      </c>
      <c r="W133" s="348">
        <v>11307</v>
      </c>
      <c r="X133" s="348">
        <v>98787</v>
      </c>
      <c r="Y133" s="112">
        <v>41915.25477548995</v>
      </c>
      <c r="Z133" s="112">
        <v>15783.020588125397</v>
      </c>
      <c r="AA133" s="112">
        <v>74714.95179977006</v>
      </c>
      <c r="AB133" s="146">
        <v>0.56100223269660132</v>
      </c>
      <c r="AC133" s="246">
        <v>2.655718184073431</v>
      </c>
      <c r="AD133" s="245">
        <v>1.8455890595224751</v>
      </c>
      <c r="AE133" s="199">
        <v>8551.7523560792415</v>
      </c>
      <c r="AH133" s="32"/>
      <c r="AI133" s="32"/>
      <c r="AJ133" s="32"/>
      <c r="AK133" s="32"/>
      <c r="AL133" s="32"/>
      <c r="AM133" s="32"/>
      <c r="AN133" s="32"/>
      <c r="AO133" s="32"/>
      <c r="AP133" s="32"/>
      <c r="AQ133" s="32"/>
      <c r="AR133" s="32"/>
      <c r="AS133" s="32"/>
    </row>
    <row r="134" spans="18:45">
      <c r="R134" s="347">
        <v>47</v>
      </c>
      <c r="S134" s="279" t="s">
        <v>13</v>
      </c>
      <c r="T134" s="348">
        <v>40830</v>
      </c>
      <c r="U134" s="318">
        <v>104681</v>
      </c>
      <c r="V134" s="349">
        <v>1608663770</v>
      </c>
      <c r="W134" s="349">
        <v>22245</v>
      </c>
      <c r="X134" s="348">
        <v>196037</v>
      </c>
      <c r="Y134" s="112">
        <v>39399.063678667648</v>
      </c>
      <c r="Z134" s="112">
        <v>15367.294637995434</v>
      </c>
      <c r="AA134" s="112">
        <v>72315.746010339397</v>
      </c>
      <c r="AB134" s="146">
        <v>0.54481998530492282</v>
      </c>
      <c r="AC134" s="246">
        <v>2.5638256184178299</v>
      </c>
      <c r="AD134" s="245">
        <v>1.8727085144391056</v>
      </c>
      <c r="AE134" s="199">
        <v>8205.9191377137995</v>
      </c>
      <c r="AH134" s="32"/>
      <c r="AI134" s="32"/>
      <c r="AJ134" s="32"/>
      <c r="AK134" s="32"/>
      <c r="AL134" s="32"/>
      <c r="AM134" s="32"/>
      <c r="AN134" s="32"/>
      <c r="AO134" s="32"/>
      <c r="AP134" s="32"/>
      <c r="AQ134" s="32"/>
      <c r="AR134" s="32"/>
      <c r="AS134" s="32"/>
    </row>
    <row r="135" spans="18:45">
      <c r="R135" s="347">
        <v>48</v>
      </c>
      <c r="S135" s="279" t="s">
        <v>22</v>
      </c>
      <c r="T135" s="348">
        <v>21923</v>
      </c>
      <c r="U135" s="318">
        <v>65187</v>
      </c>
      <c r="V135" s="349">
        <v>993430100</v>
      </c>
      <c r="W135" s="349">
        <v>13021</v>
      </c>
      <c r="X135" s="348">
        <v>115413</v>
      </c>
      <c r="Y135" s="112">
        <v>45314.514436892758</v>
      </c>
      <c r="Z135" s="112">
        <v>15239.69656526608</v>
      </c>
      <c r="AA135" s="112">
        <v>76294.455110974581</v>
      </c>
      <c r="AB135" s="146">
        <v>0.59394243488573639</v>
      </c>
      <c r="AC135" s="246">
        <v>2.9734525384299593</v>
      </c>
      <c r="AD135" s="245">
        <v>1.7704910488287542</v>
      </c>
      <c r="AE135" s="199">
        <v>8607.6100612582632</v>
      </c>
      <c r="AH135" s="32"/>
      <c r="AI135" s="32"/>
      <c r="AJ135" s="32"/>
      <c r="AK135" s="32"/>
      <c r="AL135" s="32"/>
      <c r="AM135" s="32"/>
      <c r="AN135" s="32"/>
      <c r="AO135" s="32"/>
      <c r="AP135" s="32"/>
      <c r="AQ135" s="32"/>
      <c r="AR135" s="32"/>
      <c r="AS135" s="32"/>
    </row>
    <row r="136" spans="18:45">
      <c r="R136" s="347">
        <v>49</v>
      </c>
      <c r="S136" s="279" t="s">
        <v>23</v>
      </c>
      <c r="T136" s="348">
        <v>21943</v>
      </c>
      <c r="U136" s="317">
        <v>57180</v>
      </c>
      <c r="V136" s="348">
        <v>926468770</v>
      </c>
      <c r="W136" s="348">
        <v>12083</v>
      </c>
      <c r="X136" s="348">
        <v>110102</v>
      </c>
      <c r="Y136" s="112">
        <v>42221.609169211137</v>
      </c>
      <c r="Z136" s="112">
        <v>16202.67173837006</v>
      </c>
      <c r="AA136" s="112">
        <v>76675.392700488286</v>
      </c>
      <c r="AB136" s="146">
        <v>0.55065396709656833</v>
      </c>
      <c r="AC136" s="246">
        <v>2.605842409880144</v>
      </c>
      <c r="AD136" s="245">
        <v>1.9255334032878628</v>
      </c>
      <c r="AE136" s="199">
        <v>8414.6406968084138</v>
      </c>
      <c r="AH136" s="32"/>
      <c r="AI136" s="32"/>
      <c r="AJ136" s="32"/>
      <c r="AK136" s="32"/>
      <c r="AL136" s="32"/>
      <c r="AM136" s="32"/>
      <c r="AN136" s="32"/>
      <c r="AO136" s="32"/>
      <c r="AP136" s="32"/>
      <c r="AQ136" s="32"/>
      <c r="AR136" s="32"/>
      <c r="AS136" s="32"/>
    </row>
    <row r="137" spans="18:45">
      <c r="R137" s="347">
        <v>50</v>
      </c>
      <c r="S137" s="279" t="s">
        <v>14</v>
      </c>
      <c r="T137" s="348">
        <v>19908</v>
      </c>
      <c r="U137" s="317">
        <v>51745</v>
      </c>
      <c r="V137" s="348">
        <v>870739630</v>
      </c>
      <c r="W137" s="348">
        <v>10814</v>
      </c>
      <c r="X137" s="348">
        <v>102262</v>
      </c>
      <c r="Y137" s="112">
        <v>43738.177114727747</v>
      </c>
      <c r="Z137" s="112">
        <v>16827.512416658614</v>
      </c>
      <c r="AA137" s="112">
        <v>80519.662474569996</v>
      </c>
      <c r="AB137" s="146">
        <v>0.54319871408479004</v>
      </c>
      <c r="AC137" s="246">
        <v>2.5992063492063493</v>
      </c>
      <c r="AD137" s="245">
        <v>1.9762682384771475</v>
      </c>
      <c r="AE137" s="199">
        <v>8514.791711486183</v>
      </c>
      <c r="AH137" s="32"/>
      <c r="AI137" s="32"/>
      <c r="AJ137" s="32"/>
      <c r="AK137" s="32"/>
      <c r="AL137" s="32"/>
      <c r="AM137" s="32"/>
      <c r="AN137" s="32"/>
      <c r="AO137" s="32"/>
      <c r="AP137" s="32"/>
      <c r="AQ137" s="32"/>
      <c r="AR137" s="32"/>
      <c r="AS137" s="32"/>
    </row>
    <row r="138" spans="18:45">
      <c r="R138" s="347">
        <v>51</v>
      </c>
      <c r="S138" s="279" t="s">
        <v>42</v>
      </c>
      <c r="T138" s="348">
        <v>26891</v>
      </c>
      <c r="U138" s="317">
        <v>71303</v>
      </c>
      <c r="V138" s="348">
        <v>1189905470</v>
      </c>
      <c r="W138" s="348">
        <v>14913</v>
      </c>
      <c r="X138" s="348">
        <v>138427</v>
      </c>
      <c r="Y138" s="112">
        <v>44249.208657171541</v>
      </c>
      <c r="Z138" s="112">
        <v>16688.014108803276</v>
      </c>
      <c r="AA138" s="112">
        <v>79789.812244350571</v>
      </c>
      <c r="AB138" s="146">
        <v>0.55457216168978474</v>
      </c>
      <c r="AC138" s="246">
        <v>2.6515562827711876</v>
      </c>
      <c r="AD138" s="245">
        <v>1.9413909653170274</v>
      </c>
      <c r="AE138" s="199">
        <v>8595.9059287566724</v>
      </c>
      <c r="AH138" s="32"/>
      <c r="AI138" s="32"/>
      <c r="AJ138" s="32"/>
      <c r="AK138" s="32"/>
      <c r="AL138" s="32"/>
      <c r="AM138" s="32"/>
      <c r="AN138" s="32"/>
      <c r="AO138" s="32"/>
      <c r="AP138" s="32"/>
      <c r="AQ138" s="32"/>
      <c r="AR138" s="32"/>
      <c r="AS138" s="32"/>
    </row>
    <row r="139" spans="18:45">
      <c r="R139" s="347">
        <v>52</v>
      </c>
      <c r="S139" s="279" t="s">
        <v>4</v>
      </c>
      <c r="T139" s="348">
        <v>21754</v>
      </c>
      <c r="U139" s="317">
        <v>65635</v>
      </c>
      <c r="V139" s="348">
        <v>1029214130</v>
      </c>
      <c r="W139" s="348">
        <v>13694</v>
      </c>
      <c r="X139" s="348">
        <v>118888</v>
      </c>
      <c r="Y139" s="112">
        <v>47311.488921577642</v>
      </c>
      <c r="Z139" s="112">
        <v>15680.873466900282</v>
      </c>
      <c r="AA139" s="112">
        <v>75158.034905798166</v>
      </c>
      <c r="AB139" s="146">
        <v>0.6294934264962766</v>
      </c>
      <c r="AC139" s="246">
        <v>3.0171462719499864</v>
      </c>
      <c r="AD139" s="245">
        <v>1.8113506513293212</v>
      </c>
      <c r="AE139" s="199">
        <v>8657.006005652378</v>
      </c>
      <c r="AH139" s="32"/>
      <c r="AI139" s="32"/>
      <c r="AJ139" s="32"/>
      <c r="AK139" s="32"/>
      <c r="AL139" s="32"/>
      <c r="AM139" s="32"/>
      <c r="AN139" s="32"/>
      <c r="AO139" s="32"/>
      <c r="AP139" s="32"/>
      <c r="AQ139" s="32"/>
      <c r="AR139" s="32"/>
      <c r="AS139" s="32"/>
    </row>
    <row r="140" spans="18:45">
      <c r="R140" s="347">
        <v>53</v>
      </c>
      <c r="S140" s="279" t="s">
        <v>19</v>
      </c>
      <c r="T140" s="348">
        <v>12051</v>
      </c>
      <c r="U140" s="317">
        <v>29853</v>
      </c>
      <c r="V140" s="348">
        <v>479411850</v>
      </c>
      <c r="W140" s="348">
        <v>6172</v>
      </c>
      <c r="X140" s="348">
        <v>58129</v>
      </c>
      <c r="Y140" s="112">
        <v>39781.914363953198</v>
      </c>
      <c r="Z140" s="112">
        <v>16059.084514119184</v>
      </c>
      <c r="AA140" s="112">
        <v>77675.283538561242</v>
      </c>
      <c r="AB140" s="146">
        <v>0.51215666749647337</v>
      </c>
      <c r="AC140" s="246">
        <v>2.4772218073188945</v>
      </c>
      <c r="AD140" s="245">
        <v>1.9471744883261313</v>
      </c>
      <c r="AE140" s="199">
        <v>8247.3782449379833</v>
      </c>
      <c r="AH140" s="32"/>
      <c r="AI140" s="32"/>
      <c r="AJ140" s="32"/>
      <c r="AK140" s="32"/>
      <c r="AL140" s="32"/>
      <c r="AM140" s="32"/>
      <c r="AN140" s="32"/>
      <c r="AO140" s="32"/>
      <c r="AP140" s="32"/>
      <c r="AQ140" s="32"/>
      <c r="AR140" s="32"/>
      <c r="AS140" s="32"/>
    </row>
    <row r="141" spans="18:45">
      <c r="R141" s="347">
        <v>54</v>
      </c>
      <c r="S141" s="279" t="s">
        <v>24</v>
      </c>
      <c r="T141" s="348">
        <v>20276</v>
      </c>
      <c r="U141" s="317">
        <v>55743</v>
      </c>
      <c r="V141" s="348">
        <v>888221970</v>
      </c>
      <c r="W141" s="348">
        <v>11421</v>
      </c>
      <c r="X141" s="348">
        <v>105831</v>
      </c>
      <c r="Y141" s="112">
        <v>43806.567863483921</v>
      </c>
      <c r="Z141" s="112">
        <v>15934.233356654648</v>
      </c>
      <c r="AA141" s="112">
        <v>77770.945626477536</v>
      </c>
      <c r="AB141" s="146">
        <v>0.56327678043006513</v>
      </c>
      <c r="AC141" s="246">
        <v>2.7492108897218386</v>
      </c>
      <c r="AD141" s="245">
        <v>1.8985522845917873</v>
      </c>
      <c r="AE141" s="199">
        <v>8392.8335742835279</v>
      </c>
      <c r="AH141" s="32"/>
      <c r="AI141" s="32"/>
      <c r="AJ141" s="32"/>
      <c r="AK141" s="32"/>
      <c r="AL141" s="32"/>
      <c r="AM141" s="32"/>
      <c r="AN141" s="32"/>
      <c r="AO141" s="32"/>
      <c r="AP141" s="32"/>
      <c r="AQ141" s="32"/>
      <c r="AR141" s="32"/>
      <c r="AS141" s="32"/>
    </row>
    <row r="142" spans="18:45">
      <c r="R142" s="347">
        <v>55</v>
      </c>
      <c r="S142" s="279" t="s">
        <v>15</v>
      </c>
      <c r="T142" s="348">
        <v>21086</v>
      </c>
      <c r="U142" s="318">
        <v>53777</v>
      </c>
      <c r="V142" s="349">
        <v>937778420</v>
      </c>
      <c r="W142" s="349">
        <v>10833</v>
      </c>
      <c r="X142" s="348">
        <v>105233</v>
      </c>
      <c r="Y142" s="112">
        <v>44473.983685857915</v>
      </c>
      <c r="Z142" s="112">
        <v>17438.280677613107</v>
      </c>
      <c r="AA142" s="112">
        <v>86566.825440782792</v>
      </c>
      <c r="AB142" s="146">
        <v>0.51375320117613588</v>
      </c>
      <c r="AC142" s="246">
        <v>2.5503651712036421</v>
      </c>
      <c r="AD142" s="245">
        <v>1.9568402848801532</v>
      </c>
      <c r="AE142" s="199">
        <v>8911.4481198863468</v>
      </c>
      <c r="AH142" s="32"/>
      <c r="AI142" s="32"/>
      <c r="AJ142" s="32"/>
      <c r="AK142" s="32"/>
      <c r="AL142" s="32"/>
      <c r="AM142" s="32"/>
      <c r="AN142" s="32"/>
      <c r="AO142" s="32"/>
      <c r="AP142" s="32"/>
      <c r="AQ142" s="32"/>
      <c r="AR142" s="32"/>
      <c r="AS142" s="32"/>
    </row>
    <row r="143" spans="18:45">
      <c r="R143" s="347">
        <v>56</v>
      </c>
      <c r="S143" s="279" t="s">
        <v>9</v>
      </c>
      <c r="T143" s="348">
        <v>13466</v>
      </c>
      <c r="U143" s="318">
        <v>32503</v>
      </c>
      <c r="V143" s="349">
        <v>541897070</v>
      </c>
      <c r="W143" s="349">
        <v>7114</v>
      </c>
      <c r="X143" s="348">
        <v>62828</v>
      </c>
      <c r="Y143" s="112">
        <v>40241.873607604335</v>
      </c>
      <c r="Z143" s="112">
        <v>16672.217026120667</v>
      </c>
      <c r="AA143" s="112">
        <v>76173.330053415804</v>
      </c>
      <c r="AB143" s="146">
        <v>0.52829347987524133</v>
      </c>
      <c r="AC143" s="246">
        <v>2.4137085994356156</v>
      </c>
      <c r="AD143" s="245">
        <v>1.9329908008491523</v>
      </c>
      <c r="AE143" s="199">
        <v>8625.0886547399241</v>
      </c>
      <c r="AH143" s="32"/>
      <c r="AI143" s="32"/>
      <c r="AJ143" s="32"/>
      <c r="AK143" s="32"/>
      <c r="AL143" s="32"/>
      <c r="AM143" s="32"/>
      <c r="AN143" s="32"/>
      <c r="AO143" s="32"/>
      <c r="AP143" s="32"/>
      <c r="AQ143" s="32"/>
      <c r="AR143" s="32"/>
      <c r="AS143" s="32"/>
    </row>
    <row r="144" spans="18:45">
      <c r="R144" s="347">
        <v>57</v>
      </c>
      <c r="S144" s="279" t="s">
        <v>43</v>
      </c>
      <c r="T144" s="348">
        <v>9612</v>
      </c>
      <c r="U144" s="317">
        <v>27572</v>
      </c>
      <c r="V144" s="348">
        <v>426565610</v>
      </c>
      <c r="W144" s="348">
        <v>5447</v>
      </c>
      <c r="X144" s="348">
        <v>51004</v>
      </c>
      <c r="Y144" s="112">
        <v>44378.444652517683</v>
      </c>
      <c r="Z144" s="112">
        <v>15470.970912519948</v>
      </c>
      <c r="AA144" s="112">
        <v>78312.026803745175</v>
      </c>
      <c r="AB144" s="146">
        <v>0.56668747399084474</v>
      </c>
      <c r="AC144" s="246">
        <v>2.8684977111943404</v>
      </c>
      <c r="AD144" s="245">
        <v>1.8498476715508487</v>
      </c>
      <c r="AE144" s="199">
        <v>8363.37561759862</v>
      </c>
      <c r="AH144" s="32"/>
      <c r="AI144" s="32"/>
      <c r="AJ144" s="32"/>
      <c r="AK144" s="32"/>
      <c r="AL144" s="32"/>
      <c r="AM144" s="32"/>
      <c r="AN144" s="32"/>
      <c r="AO144" s="32"/>
      <c r="AP144" s="32"/>
      <c r="AQ144" s="32"/>
      <c r="AR144" s="32"/>
      <c r="AS144" s="32"/>
    </row>
    <row r="145" spans="18:45">
      <c r="R145" s="347">
        <v>58</v>
      </c>
      <c r="S145" s="279" t="s">
        <v>25</v>
      </c>
      <c r="T145" s="348">
        <v>11221</v>
      </c>
      <c r="U145" s="317">
        <v>30405</v>
      </c>
      <c r="V145" s="348">
        <v>513039350</v>
      </c>
      <c r="W145" s="348">
        <v>6086</v>
      </c>
      <c r="X145" s="348">
        <v>61641</v>
      </c>
      <c r="Y145" s="112">
        <v>45721.357276535069</v>
      </c>
      <c r="Z145" s="112">
        <v>16873.519158033218</v>
      </c>
      <c r="AA145" s="112">
        <v>84298.282944462699</v>
      </c>
      <c r="AB145" s="146">
        <v>0.54237590232599586</v>
      </c>
      <c r="AC145" s="246">
        <v>2.7096515462080029</v>
      </c>
      <c r="AD145" s="245">
        <v>2.0273310310804145</v>
      </c>
      <c r="AE145" s="199">
        <v>8323.0212034198012</v>
      </c>
      <c r="AH145" s="32"/>
      <c r="AI145" s="32"/>
      <c r="AJ145" s="32"/>
      <c r="AK145" s="32"/>
      <c r="AL145" s="32"/>
      <c r="AM145" s="32"/>
      <c r="AN145" s="32"/>
      <c r="AO145" s="32"/>
      <c r="AP145" s="32"/>
      <c r="AQ145" s="32"/>
      <c r="AR145" s="32"/>
      <c r="AS145" s="32"/>
    </row>
    <row r="146" spans="18:45">
      <c r="R146" s="347">
        <v>59</v>
      </c>
      <c r="S146" s="279" t="s">
        <v>20</v>
      </c>
      <c r="T146" s="348">
        <v>80159</v>
      </c>
      <c r="U146" s="317">
        <v>229858</v>
      </c>
      <c r="V146" s="348">
        <v>3703892840</v>
      </c>
      <c r="W146" s="348">
        <v>44758</v>
      </c>
      <c r="X146" s="348">
        <v>439560</v>
      </c>
      <c r="Y146" s="112">
        <v>46206.824436432587</v>
      </c>
      <c r="Z146" s="112">
        <v>16113.830451844182</v>
      </c>
      <c r="AA146" s="112">
        <v>82753.761115331334</v>
      </c>
      <c r="AB146" s="146">
        <v>0.55836524906747842</v>
      </c>
      <c r="AC146" s="246">
        <v>2.8675257924874313</v>
      </c>
      <c r="AD146" s="245">
        <v>1.9123110790139999</v>
      </c>
      <c r="AE146" s="199">
        <v>8426.364637364637</v>
      </c>
      <c r="AH146" s="32"/>
      <c r="AI146" s="32"/>
      <c r="AJ146" s="32"/>
      <c r="AK146" s="32"/>
      <c r="AL146" s="32"/>
      <c r="AM146" s="32"/>
      <c r="AN146" s="32"/>
      <c r="AO146" s="32"/>
      <c r="AP146" s="32"/>
      <c r="AQ146" s="32"/>
      <c r="AR146" s="32"/>
      <c r="AS146" s="32"/>
    </row>
    <row r="147" spans="18:45">
      <c r="R147" s="347">
        <v>60</v>
      </c>
      <c r="S147" s="279" t="s">
        <v>44</v>
      </c>
      <c r="T147" s="348">
        <v>10569</v>
      </c>
      <c r="U147" s="317">
        <v>24262</v>
      </c>
      <c r="V147" s="348">
        <v>406357230</v>
      </c>
      <c r="W147" s="348">
        <v>5417</v>
      </c>
      <c r="X147" s="348">
        <v>44353</v>
      </c>
      <c r="Y147" s="112">
        <v>38448.030087993189</v>
      </c>
      <c r="Z147" s="112">
        <v>16748.711153243756</v>
      </c>
      <c r="AA147" s="112">
        <v>75015.179988923759</v>
      </c>
      <c r="AB147" s="146">
        <v>0.51253666382817675</v>
      </c>
      <c r="AC147" s="246">
        <v>2.295581417352635</v>
      </c>
      <c r="AD147" s="245">
        <v>1.8280850713049213</v>
      </c>
      <c r="AE147" s="199">
        <v>9161.8882600951456</v>
      </c>
      <c r="AH147" s="32"/>
      <c r="AI147" s="32"/>
      <c r="AJ147" s="32"/>
      <c r="AK147" s="32"/>
      <c r="AL147" s="32"/>
      <c r="AM147" s="32"/>
      <c r="AN147" s="32"/>
      <c r="AO147" s="32"/>
      <c r="AP147" s="32"/>
      <c r="AQ147" s="32"/>
      <c r="AR147" s="32"/>
      <c r="AS147" s="32"/>
    </row>
    <row r="148" spans="18:45">
      <c r="R148" s="347">
        <v>61</v>
      </c>
      <c r="S148" s="279" t="s">
        <v>16</v>
      </c>
      <c r="T148" s="348">
        <v>9287</v>
      </c>
      <c r="U148" s="317">
        <v>22731</v>
      </c>
      <c r="V148" s="348">
        <v>377565330</v>
      </c>
      <c r="W148" s="348">
        <v>4904</v>
      </c>
      <c r="X148" s="348">
        <v>42384</v>
      </c>
      <c r="Y148" s="112">
        <v>40655.252503499512</v>
      </c>
      <c r="Z148" s="112">
        <v>16610.150455325325</v>
      </c>
      <c r="AA148" s="112">
        <v>76991.298939641114</v>
      </c>
      <c r="AB148" s="146">
        <v>0.52804996231291057</v>
      </c>
      <c r="AC148" s="246">
        <v>2.4476149456229139</v>
      </c>
      <c r="AD148" s="245">
        <v>1.8645902072060183</v>
      </c>
      <c r="AE148" s="199">
        <v>8908.204275198188</v>
      </c>
      <c r="AH148" s="32"/>
      <c r="AI148" s="32"/>
      <c r="AJ148" s="32"/>
      <c r="AK148" s="32"/>
      <c r="AL148" s="32"/>
      <c r="AM148" s="32"/>
      <c r="AN148" s="32"/>
      <c r="AO148" s="32"/>
      <c r="AP148" s="32"/>
      <c r="AQ148" s="32"/>
      <c r="AR148" s="32"/>
      <c r="AS148" s="32"/>
    </row>
    <row r="149" spans="18:45">
      <c r="R149" s="347">
        <v>62</v>
      </c>
      <c r="S149" s="279" t="s">
        <v>17</v>
      </c>
      <c r="T149" s="348">
        <v>13662</v>
      </c>
      <c r="U149" s="317">
        <v>39105</v>
      </c>
      <c r="V149" s="348">
        <v>591297370</v>
      </c>
      <c r="W149" s="348">
        <v>8234</v>
      </c>
      <c r="X149" s="348">
        <v>69427</v>
      </c>
      <c r="Y149" s="112">
        <v>43280.439906309468</v>
      </c>
      <c r="Z149" s="112">
        <v>15120.761283723308</v>
      </c>
      <c r="AA149" s="112">
        <v>71811.679621083313</v>
      </c>
      <c r="AB149" s="146">
        <v>0.60269360269360273</v>
      </c>
      <c r="AC149" s="246">
        <v>2.86231884057971</v>
      </c>
      <c r="AD149" s="245">
        <v>1.775399565272983</v>
      </c>
      <c r="AE149" s="199">
        <v>8516.8215535742584</v>
      </c>
      <c r="AH149" s="32"/>
      <c r="AI149" s="32"/>
      <c r="AJ149" s="32"/>
      <c r="AK149" s="32"/>
      <c r="AL149" s="32"/>
      <c r="AM149" s="32"/>
      <c r="AN149" s="32"/>
      <c r="AO149" s="32"/>
      <c r="AP149" s="32"/>
      <c r="AQ149" s="32"/>
      <c r="AR149" s="32"/>
      <c r="AS149" s="32"/>
    </row>
    <row r="150" spans="18:45">
      <c r="R150" s="347">
        <v>63</v>
      </c>
      <c r="S150" s="279" t="s">
        <v>26</v>
      </c>
      <c r="T150" s="348">
        <v>9933</v>
      </c>
      <c r="U150" s="318">
        <v>28649</v>
      </c>
      <c r="V150" s="349">
        <v>453864690</v>
      </c>
      <c r="W150" s="349">
        <v>5857</v>
      </c>
      <c r="X150" s="348">
        <v>51926</v>
      </c>
      <c r="Y150" s="112">
        <v>45692.609483539716</v>
      </c>
      <c r="Z150" s="112">
        <v>15842.252434639953</v>
      </c>
      <c r="AA150" s="112">
        <v>77490.98343862046</v>
      </c>
      <c r="AB150" s="146">
        <v>0.58965065941810124</v>
      </c>
      <c r="AC150" s="246">
        <v>2.884224302828954</v>
      </c>
      <c r="AD150" s="245">
        <v>1.8124890921149079</v>
      </c>
      <c r="AE150" s="199">
        <v>8740.6056696067481</v>
      </c>
      <c r="AH150" s="32"/>
      <c r="AI150" s="32"/>
      <c r="AJ150" s="32"/>
      <c r="AK150" s="32"/>
      <c r="AL150" s="32"/>
      <c r="AM150" s="32"/>
      <c r="AN150" s="32"/>
      <c r="AO150" s="32"/>
      <c r="AP150" s="32"/>
      <c r="AQ150" s="32"/>
      <c r="AR150" s="32"/>
      <c r="AS150" s="32"/>
    </row>
    <row r="151" spans="18:45">
      <c r="R151" s="347">
        <v>64</v>
      </c>
      <c r="S151" s="279" t="s">
        <v>45</v>
      </c>
      <c r="T151" s="348">
        <v>10465</v>
      </c>
      <c r="U151" s="318">
        <v>28460</v>
      </c>
      <c r="V151" s="349">
        <v>439374840</v>
      </c>
      <c r="W151" s="349">
        <v>5770</v>
      </c>
      <c r="X151" s="348">
        <v>53132</v>
      </c>
      <c r="Y151" s="112">
        <v>41985.173435260389</v>
      </c>
      <c r="Z151" s="112">
        <v>15438.328882642305</v>
      </c>
      <c r="AA151" s="112">
        <v>76148.152512998262</v>
      </c>
      <c r="AB151" s="146">
        <v>0.55136168179646439</v>
      </c>
      <c r="AC151" s="246">
        <v>2.7195413282369802</v>
      </c>
      <c r="AD151" s="245">
        <v>1.8669009135628953</v>
      </c>
      <c r="AE151" s="199">
        <v>8269.4955958744267</v>
      </c>
      <c r="AH151" s="32"/>
      <c r="AI151" s="32"/>
      <c r="AJ151" s="32"/>
      <c r="AK151" s="32"/>
      <c r="AL151" s="32"/>
      <c r="AM151" s="32"/>
      <c r="AN151" s="32"/>
      <c r="AO151" s="32"/>
      <c r="AP151" s="32"/>
      <c r="AQ151" s="32"/>
      <c r="AR151" s="32"/>
      <c r="AS151" s="32"/>
    </row>
    <row r="152" spans="18:45">
      <c r="R152" s="347">
        <v>65</v>
      </c>
      <c r="S152" s="279" t="s">
        <v>10</v>
      </c>
      <c r="T152" s="348">
        <v>5213</v>
      </c>
      <c r="U152" s="317">
        <v>13281</v>
      </c>
      <c r="V152" s="348">
        <v>203068720</v>
      </c>
      <c r="W152" s="348">
        <v>2970</v>
      </c>
      <c r="X152" s="348">
        <v>25184</v>
      </c>
      <c r="Y152" s="112">
        <v>38954.291195089201</v>
      </c>
      <c r="Z152" s="112">
        <v>15290.167909042993</v>
      </c>
      <c r="AA152" s="112">
        <v>68373.306397306398</v>
      </c>
      <c r="AB152" s="146">
        <v>0.56972952234797625</v>
      </c>
      <c r="AC152" s="246">
        <v>2.5476692883176675</v>
      </c>
      <c r="AD152" s="245">
        <v>1.8962427528047587</v>
      </c>
      <c r="AE152" s="199">
        <v>8063.402160101652</v>
      </c>
      <c r="AH152" s="32"/>
      <c r="AI152" s="32"/>
      <c r="AJ152" s="32"/>
      <c r="AK152" s="32"/>
      <c r="AL152" s="32"/>
      <c r="AM152" s="32"/>
      <c r="AN152" s="32"/>
      <c r="AO152" s="32"/>
      <c r="AP152" s="32"/>
      <c r="AQ152" s="32"/>
      <c r="AR152" s="32"/>
      <c r="AS152" s="32"/>
    </row>
    <row r="153" spans="18:45">
      <c r="R153" s="347">
        <v>66</v>
      </c>
      <c r="S153" s="279" t="s">
        <v>5</v>
      </c>
      <c r="T153" s="348">
        <v>5354</v>
      </c>
      <c r="U153" s="317">
        <v>15560</v>
      </c>
      <c r="V153" s="348">
        <v>247940160</v>
      </c>
      <c r="W153" s="348">
        <v>3496</v>
      </c>
      <c r="X153" s="348">
        <v>26590</v>
      </c>
      <c r="Y153" s="112">
        <v>46309.331341053417</v>
      </c>
      <c r="Z153" s="112">
        <v>15934.457583547557</v>
      </c>
      <c r="AA153" s="112">
        <v>70921.098398169343</v>
      </c>
      <c r="AB153" s="146">
        <v>0.6529697422487859</v>
      </c>
      <c r="AC153" s="246">
        <v>2.9062383264848712</v>
      </c>
      <c r="AD153" s="245">
        <v>1.7088688946015425</v>
      </c>
      <c r="AE153" s="199">
        <v>9324.5641218503188</v>
      </c>
      <c r="AH153" s="32"/>
      <c r="AI153" s="32"/>
      <c r="AJ153" s="32"/>
      <c r="AK153" s="32"/>
      <c r="AL153" s="32"/>
      <c r="AM153" s="32"/>
      <c r="AN153" s="32"/>
      <c r="AO153" s="32"/>
      <c r="AP153" s="32"/>
      <c r="AQ153" s="32"/>
      <c r="AR153" s="32"/>
      <c r="AS153" s="32"/>
    </row>
    <row r="154" spans="18:45">
      <c r="R154" s="347">
        <v>67</v>
      </c>
      <c r="S154" s="279" t="s">
        <v>6</v>
      </c>
      <c r="T154" s="348">
        <v>2281</v>
      </c>
      <c r="U154" s="317">
        <v>5786</v>
      </c>
      <c r="V154" s="348">
        <v>92704130</v>
      </c>
      <c r="W154" s="348">
        <v>1152</v>
      </c>
      <c r="X154" s="348">
        <v>11093</v>
      </c>
      <c r="Y154" s="112">
        <v>40641.880754055237</v>
      </c>
      <c r="Z154" s="112">
        <v>16022.144832353957</v>
      </c>
      <c r="AA154" s="112">
        <v>80472.335069444438</v>
      </c>
      <c r="AB154" s="146">
        <v>0.50504164839982468</v>
      </c>
      <c r="AC154" s="246">
        <v>2.5366067514248138</v>
      </c>
      <c r="AD154" s="245">
        <v>1.917213964742482</v>
      </c>
      <c r="AE154" s="199">
        <v>8356.993599567295</v>
      </c>
      <c r="AH154" s="32"/>
      <c r="AI154" s="32"/>
      <c r="AJ154" s="32"/>
      <c r="AK154" s="32"/>
      <c r="AL154" s="32"/>
      <c r="AM154" s="32"/>
      <c r="AN154" s="32"/>
      <c r="AO154" s="32"/>
      <c r="AP154" s="32"/>
      <c r="AQ154" s="32"/>
      <c r="AR154" s="32"/>
      <c r="AS154" s="32"/>
    </row>
    <row r="155" spans="18:45">
      <c r="R155" s="347">
        <v>68</v>
      </c>
      <c r="S155" s="279" t="s">
        <v>46</v>
      </c>
      <c r="T155" s="348">
        <v>3064</v>
      </c>
      <c r="U155" s="317">
        <v>7420</v>
      </c>
      <c r="V155" s="348">
        <v>128054170</v>
      </c>
      <c r="W155" s="348">
        <v>1560</v>
      </c>
      <c r="X155" s="348">
        <v>15743</v>
      </c>
      <c r="Y155" s="112">
        <v>41793.136422976502</v>
      </c>
      <c r="Z155" s="112">
        <v>17257.974393530996</v>
      </c>
      <c r="AA155" s="112">
        <v>82086.006410256407</v>
      </c>
      <c r="AB155" s="146">
        <v>0.50913838120104438</v>
      </c>
      <c r="AC155" s="246">
        <v>2.4216710182767622</v>
      </c>
      <c r="AD155" s="245">
        <v>2.1216981132075472</v>
      </c>
      <c r="AE155" s="199">
        <v>8134.0386203391981</v>
      </c>
      <c r="AH155" s="32"/>
      <c r="AI155" s="32"/>
      <c r="AJ155" s="32"/>
      <c r="AK155" s="32"/>
      <c r="AL155" s="32"/>
      <c r="AM155" s="32"/>
      <c r="AN155" s="32"/>
      <c r="AO155" s="32"/>
      <c r="AP155" s="32"/>
      <c r="AQ155" s="32"/>
      <c r="AR155" s="32"/>
      <c r="AS155" s="32"/>
    </row>
    <row r="156" spans="18:45">
      <c r="R156" s="347">
        <v>69</v>
      </c>
      <c r="S156" s="279" t="s">
        <v>47</v>
      </c>
      <c r="T156" s="348">
        <v>7345</v>
      </c>
      <c r="U156" s="317">
        <v>16254</v>
      </c>
      <c r="V156" s="348">
        <v>268606460</v>
      </c>
      <c r="W156" s="348">
        <v>3759</v>
      </c>
      <c r="X156" s="348">
        <v>29923</v>
      </c>
      <c r="Y156" s="112">
        <v>36569.974132062627</v>
      </c>
      <c r="Z156" s="112">
        <v>16525.560477420942</v>
      </c>
      <c r="AA156" s="112">
        <v>71456.8927906358</v>
      </c>
      <c r="AB156" s="146">
        <v>0.51177671885636489</v>
      </c>
      <c r="AC156" s="246">
        <v>2.2129339686861811</v>
      </c>
      <c r="AD156" s="245">
        <v>1.840962224683155</v>
      </c>
      <c r="AE156" s="199">
        <v>8976.5885773485279</v>
      </c>
      <c r="AH156" s="32"/>
      <c r="AI156" s="32"/>
      <c r="AJ156" s="32"/>
      <c r="AK156" s="32"/>
      <c r="AL156" s="32"/>
      <c r="AM156" s="32"/>
      <c r="AN156" s="32"/>
      <c r="AO156" s="32"/>
      <c r="AP156" s="32"/>
      <c r="AQ156" s="32"/>
      <c r="AR156" s="32"/>
      <c r="AS156" s="32"/>
    </row>
    <row r="157" spans="18:45">
      <c r="R157" s="347">
        <v>70</v>
      </c>
      <c r="S157" s="279" t="s">
        <v>48</v>
      </c>
      <c r="T157" s="348">
        <v>1234</v>
      </c>
      <c r="U157" s="317">
        <v>3092</v>
      </c>
      <c r="V157" s="348">
        <v>52845740</v>
      </c>
      <c r="W157" s="348">
        <v>666</v>
      </c>
      <c r="X157" s="348">
        <v>6170</v>
      </c>
      <c r="Y157" s="112">
        <v>42824.748784440846</v>
      </c>
      <c r="Z157" s="112">
        <v>17091.119016817593</v>
      </c>
      <c r="AA157" s="112">
        <v>79347.957957957959</v>
      </c>
      <c r="AB157" s="146">
        <v>0.53970826580226905</v>
      </c>
      <c r="AC157" s="246">
        <v>2.5056726094003241</v>
      </c>
      <c r="AD157" s="245">
        <v>1.9954721862871927</v>
      </c>
      <c r="AE157" s="199">
        <v>8564.9497568881688</v>
      </c>
      <c r="AH157" s="32"/>
      <c r="AI157" s="32"/>
      <c r="AJ157" s="32"/>
      <c r="AK157" s="32"/>
      <c r="AL157" s="32"/>
      <c r="AM157" s="32"/>
      <c r="AN157" s="32"/>
      <c r="AO157" s="32"/>
      <c r="AP157" s="32"/>
      <c r="AQ157" s="32"/>
      <c r="AR157" s="32"/>
      <c r="AS157" s="32"/>
    </row>
    <row r="158" spans="18:45">
      <c r="R158" s="347">
        <v>71</v>
      </c>
      <c r="S158" s="279" t="s">
        <v>49</v>
      </c>
      <c r="T158" s="348">
        <v>3744</v>
      </c>
      <c r="U158" s="318">
        <v>8660</v>
      </c>
      <c r="V158" s="349">
        <v>136399320</v>
      </c>
      <c r="W158" s="349">
        <v>1859</v>
      </c>
      <c r="X158" s="348">
        <v>15908</v>
      </c>
      <c r="Y158" s="112">
        <v>36431.442307692305</v>
      </c>
      <c r="Z158" s="112">
        <v>15750.498845265589</v>
      </c>
      <c r="AA158" s="112">
        <v>73372.415277030668</v>
      </c>
      <c r="AB158" s="146">
        <v>0.49652777777777779</v>
      </c>
      <c r="AC158" s="246">
        <v>2.3130341880341883</v>
      </c>
      <c r="AD158" s="245">
        <v>1.8369515011547344</v>
      </c>
      <c r="AE158" s="199">
        <v>8574.2594920794563</v>
      </c>
      <c r="AH158" s="32"/>
      <c r="AI158" s="32"/>
      <c r="AJ158" s="32"/>
      <c r="AK158" s="32"/>
      <c r="AL158" s="32"/>
      <c r="AM158" s="32"/>
      <c r="AN158" s="32"/>
      <c r="AO158" s="32"/>
      <c r="AP158" s="32"/>
      <c r="AQ158" s="32"/>
      <c r="AR158" s="32"/>
      <c r="AS158" s="32"/>
    </row>
    <row r="159" spans="18:45">
      <c r="R159" s="347">
        <v>72</v>
      </c>
      <c r="S159" s="279" t="s">
        <v>27</v>
      </c>
      <c r="T159" s="348">
        <v>2331</v>
      </c>
      <c r="U159" s="318">
        <v>6050</v>
      </c>
      <c r="V159" s="349">
        <v>109471340</v>
      </c>
      <c r="W159" s="349">
        <v>1255</v>
      </c>
      <c r="X159" s="348">
        <v>12492</v>
      </c>
      <c r="Y159" s="112">
        <v>46963.251823251827</v>
      </c>
      <c r="Z159" s="112">
        <v>18094.436363636363</v>
      </c>
      <c r="AA159" s="112">
        <v>87228.159362549806</v>
      </c>
      <c r="AB159" s="146">
        <v>0.53839553839553844</v>
      </c>
      <c r="AC159" s="246">
        <v>2.5954525954525955</v>
      </c>
      <c r="AD159" s="245">
        <v>2.0647933884297522</v>
      </c>
      <c r="AE159" s="199">
        <v>8763.3157220621197</v>
      </c>
      <c r="AH159" s="32"/>
      <c r="AI159" s="32"/>
      <c r="AJ159" s="32"/>
      <c r="AK159" s="32"/>
      <c r="AL159" s="32"/>
      <c r="AM159" s="32"/>
      <c r="AN159" s="32"/>
      <c r="AO159" s="32"/>
      <c r="AP159" s="32"/>
      <c r="AQ159" s="32"/>
      <c r="AR159" s="32"/>
      <c r="AS159" s="32"/>
    </row>
    <row r="160" spans="18:45">
      <c r="R160" s="362">
        <v>73</v>
      </c>
      <c r="S160" s="363" t="s">
        <v>28</v>
      </c>
      <c r="T160" s="348">
        <v>3173</v>
      </c>
      <c r="U160" s="318">
        <v>8899</v>
      </c>
      <c r="V160" s="349">
        <v>136449820</v>
      </c>
      <c r="W160" s="349">
        <v>1806</v>
      </c>
      <c r="X160" s="348">
        <v>15946</v>
      </c>
      <c r="Y160" s="112">
        <v>43003.410022061144</v>
      </c>
      <c r="Z160" s="112">
        <v>15333.163276772671</v>
      </c>
      <c r="AA160" s="112">
        <v>75553.610188261344</v>
      </c>
      <c r="AB160" s="146">
        <v>0.56917743460447523</v>
      </c>
      <c r="AC160" s="246">
        <v>2.8046013236684524</v>
      </c>
      <c r="AD160" s="245">
        <v>1.7918867288459377</v>
      </c>
      <c r="AE160" s="199">
        <v>8556.9936034115144</v>
      </c>
      <c r="AH160" s="32"/>
      <c r="AI160" s="32"/>
      <c r="AJ160" s="32"/>
      <c r="AK160" s="32"/>
      <c r="AL160" s="32"/>
      <c r="AM160" s="32"/>
      <c r="AN160" s="32"/>
      <c r="AO160" s="32"/>
      <c r="AP160" s="32"/>
      <c r="AQ160" s="32"/>
      <c r="AR160" s="32"/>
      <c r="AS160" s="32"/>
    </row>
    <row r="161" spans="12:45">
      <c r="L161" s="38"/>
      <c r="M161" s="38"/>
      <c r="N161" s="38"/>
      <c r="O161" s="38"/>
      <c r="P161" s="38"/>
      <c r="Q161" s="204"/>
      <c r="R161" s="351">
        <v>74</v>
      </c>
      <c r="S161" s="363" t="s">
        <v>29</v>
      </c>
      <c r="T161" s="352">
        <v>1448</v>
      </c>
      <c r="U161" s="318">
        <v>3230</v>
      </c>
      <c r="V161" s="352">
        <v>52704620</v>
      </c>
      <c r="W161" s="352">
        <v>734</v>
      </c>
      <c r="X161" s="352">
        <v>5770</v>
      </c>
      <c r="Y161" s="199">
        <v>36398.218232044201</v>
      </c>
      <c r="Z161" s="199">
        <v>16317.219814241485</v>
      </c>
      <c r="AA161" s="199">
        <v>71804.659400544959</v>
      </c>
      <c r="AB161" s="365">
        <v>0.50690607734806625</v>
      </c>
      <c r="AC161" s="245">
        <v>2.2306629834254146</v>
      </c>
      <c r="AD161" s="245">
        <v>1.7863777089783281</v>
      </c>
      <c r="AE161" s="199">
        <v>9134.2495667244366</v>
      </c>
      <c r="AH161" s="32"/>
      <c r="AI161" s="32"/>
      <c r="AJ161" s="32"/>
      <c r="AK161" s="32"/>
      <c r="AL161" s="32"/>
      <c r="AM161" s="32"/>
      <c r="AN161" s="32"/>
      <c r="AO161" s="32"/>
      <c r="AP161" s="32"/>
      <c r="AQ161" s="32"/>
      <c r="AR161" s="32"/>
      <c r="AS161" s="32"/>
    </row>
    <row r="162" spans="12:45">
      <c r="L162" s="38"/>
      <c r="M162" s="38"/>
      <c r="N162" s="38"/>
      <c r="O162" s="38"/>
      <c r="P162" s="38"/>
      <c r="Q162" s="204"/>
      <c r="R162" s="426" t="s">
        <v>0</v>
      </c>
      <c r="S162" s="427"/>
      <c r="T162" s="366">
        <v>1366377</v>
      </c>
      <c r="U162" s="367">
        <v>3898514</v>
      </c>
      <c r="V162" s="367">
        <v>62537087100</v>
      </c>
      <c r="W162" s="367">
        <v>780188</v>
      </c>
      <c r="X162" s="367">
        <v>7361899</v>
      </c>
      <c r="Y162" s="337">
        <v>45768.544918422951</v>
      </c>
      <c r="Z162" s="337">
        <v>16041.262670853561</v>
      </c>
      <c r="AA162" s="337">
        <v>80156.432936676807</v>
      </c>
      <c r="AB162" s="364">
        <v>0.57099029038105886</v>
      </c>
      <c r="AC162" s="342">
        <v>2.8531759536350507</v>
      </c>
      <c r="AD162" s="342">
        <v>1.8883859337173088</v>
      </c>
      <c r="AE162" s="373">
        <v>8494.6950644120498</v>
      </c>
      <c r="AH162" s="32"/>
      <c r="AI162" s="32"/>
      <c r="AJ162" s="32"/>
      <c r="AK162" s="32"/>
      <c r="AL162" s="32"/>
      <c r="AM162" s="32"/>
      <c r="AN162" s="32"/>
      <c r="AO162" s="32"/>
      <c r="AP162" s="32"/>
      <c r="AQ162" s="32"/>
      <c r="AR162" s="32"/>
      <c r="AS162" s="32"/>
    </row>
  </sheetData>
  <mergeCells count="45">
    <mergeCell ref="AC86:AC87"/>
    <mergeCell ref="AD86:AD87"/>
    <mergeCell ref="AE86:AE87"/>
    <mergeCell ref="AL4:AO4"/>
    <mergeCell ref="AP4:AS4"/>
    <mergeCell ref="H4:H5"/>
    <mergeCell ref="AH4:AK4"/>
    <mergeCell ref="G4:G5"/>
    <mergeCell ref="I4:I5"/>
    <mergeCell ref="J4:J5"/>
    <mergeCell ref="K4:K5"/>
    <mergeCell ref="L4:L5"/>
    <mergeCell ref="M4:M5"/>
    <mergeCell ref="N4:N5"/>
    <mergeCell ref="BG4:BI4"/>
    <mergeCell ref="O4:O5"/>
    <mergeCell ref="BP4:BP5"/>
    <mergeCell ref="BD4:BF4"/>
    <mergeCell ref="V4:Y4"/>
    <mergeCell ref="Z4:AC4"/>
    <mergeCell ref="AD4:AG4"/>
    <mergeCell ref="BJ4:BL4"/>
    <mergeCell ref="BM4:BO4"/>
    <mergeCell ref="B80:C80"/>
    <mergeCell ref="B3:B5"/>
    <mergeCell ref="C3:C5"/>
    <mergeCell ref="D4:D5"/>
    <mergeCell ref="F4:F5"/>
    <mergeCell ref="E4:E5"/>
    <mergeCell ref="AB86:AB87"/>
    <mergeCell ref="R162:S162"/>
    <mergeCell ref="AU4:AW4"/>
    <mergeCell ref="AX4:AZ4"/>
    <mergeCell ref="BA4:BC4"/>
    <mergeCell ref="W86:W87"/>
    <mergeCell ref="X86:X87"/>
    <mergeCell ref="Y86:Y87"/>
    <mergeCell ref="Z86:Z87"/>
    <mergeCell ref="AA86:AA87"/>
    <mergeCell ref="R85:R87"/>
    <mergeCell ref="S85:S87"/>
    <mergeCell ref="T86:T87"/>
    <mergeCell ref="U86:U87"/>
    <mergeCell ref="V86:V87"/>
    <mergeCell ref="R4:U4"/>
  </mergeCells>
  <phoneticPr fontId="4"/>
  <pageMargins left="0.70866141732283472" right="0.43307086614173229" top="0.74803149606299213" bottom="0.74803149606299213" header="0.31496062992125984" footer="0.31496062992125984"/>
  <pageSetup paperSize="8" scale="72" fitToHeight="0" orientation="landscape" r:id="rId1"/>
  <headerFooter scaleWithDoc="0" alignWithMargins="0">
    <oddHeader>&amp;R&amp;"ＭＳ 明朝,標準"&amp;9 2-5.歯科医療費の状況</oddHeader>
  </headerFooter>
  <ignoredErrors>
    <ignoredError sqref="I6:O79 AA6 AI6" emptyCellReference="1"/>
    <ignoredError sqref="R6:R79 AP6:AP79 V6 V7 V8 V9 V10 V11 V12 V13 V14 V15 V16 V17 V18 V19 V20 V21 V22 V23 V24 V25 V26 V27 V28 V29 V30 V31 V32 V33 V34 V35 V36 V37 V38 V39 V40 V41 V42 V43 V44 V45 V46 V47 V48 V49 V50 V51 V52 V53 V54 V55 V56 V57 V58 V59 V60 V61 V62 V63 V64 V65 V66 V67 V68 V69 V70 V71 V72 V73 V74 V75 V76 V77 V78 V79 Z7 Z8 Z9 Z10 Z11 Z12 Z13 Z14 Z15 Z16 Z17 Z18 Z19 Z20 Z21 Z22 Z23 Z24 Z25 Z26 Z27 Z28 Z29 Z30 Z31 Z32 Z33 Z34 Z35 Z36 Z37 Z38 Z39 Z40 Z41 Z42 Z43 Z44 Z45 Z46 Z47 Z48 Z49 Z50 Z51 Z52 Z53 Z54 Z55 Z56 Z57 Z58 Z59 Z60 Z61 Z62 Z63 Z64 Z65 Z66 Z67 Z68 Z69 Z70 Z71 Z72 Z73 Z74 Z75 Z76 Z77 Z78 Z79 AD6 AD7 AD8 AD9 AD10 AD11 AD12 AD13 AD14 AD15 AD16 AD17 AD18 AD19 AD20 AD21 AD22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H6 AH7 AH8 AH9 AH10 AH11 AH12 AH13 AH14 AH15 AH16 AH17 AH18 AH19 AH20 AH21 AH22 AH23 AH24 AH25 AH26 AH27 AH28 AH29 AH30 AH31 AH32 AH33 AH34 AH35 AH36 AH37 AH38 AH39 AH40 AH41 AH42 AH43 AH44 AH45 AH46 AH47 AH48 AH49 AH50 AH51 AH52 AH53 AH54 AH55 AH56 AH57 AH58 AH59 AH60 AH61 AH62 AH63 AH64 AH65 AH66 AH67 AH68 AH69 AH70 AH71 AH72 AH73 AH74 AH75 AH76 AH77 AH78 AH79 AL6 AL7 AL8 AL9 AL10 AL11 AL12 AL13 AL14 AL15 AL16 AL17 AL18 AL19 AL20 AL21 AL22 AL23 AL24 AL25 AL26 AL27 AL28 AL29 AL30 AL31 AL32 AL33 AL34 AL35 AL36 AL37 AL38 AL39 AL40 AL41 AL42 AL43 AL44 AL45 AL46 AL47 AL48 AL49 AL50 AL51 AL52 AL53 AL54 AL55 AL56 AL57 AL58 AL59 AL60 AL61 AL62 AL63 AL64 AL65 AL66 AL67 AL68 AL69 AL70 AL71 AL72 AL73 AL74 AL75 AL76 AL77 AL78 AL79" evalError="1"/>
    <ignoredError sqref="S6:S79 W6:W79 AA7:AA79 AE6:AE79 AI7:AI79 AM6:AM79 AQ6:AQ79" evalError="1"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192</v>
      </c>
      <c r="J1" s="2" t="s">
        <v>222</v>
      </c>
    </row>
    <row r="2" spans="2:10" ht="16.5" customHeight="1">
      <c r="B2" s="2" t="s">
        <v>208</v>
      </c>
      <c r="J2" s="2" t="s">
        <v>208</v>
      </c>
    </row>
    <row r="76" ht="13.5" customHeight="1"/>
    <row r="77" ht="13.5" customHeight="1"/>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7"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84"/>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6" width="8.875" style="38" customWidth="1"/>
    <col min="17" max="16384" width="9" style="3"/>
  </cols>
  <sheetData>
    <row r="1" spans="2:16" ht="16.5" customHeight="1">
      <c r="B1" s="38" t="s">
        <v>192</v>
      </c>
    </row>
    <row r="2" spans="2:16" ht="16.5" customHeight="1">
      <c r="B2" s="38" t="s">
        <v>219</v>
      </c>
    </row>
    <row r="4" spans="2:16" ht="13.5" customHeight="1">
      <c r="B4" s="39"/>
      <c r="C4" s="40"/>
      <c r="D4" s="40"/>
      <c r="E4" s="40"/>
      <c r="F4" s="40"/>
      <c r="G4" s="41"/>
    </row>
    <row r="5" spans="2:16" ht="13.5" customHeight="1">
      <c r="B5" s="42"/>
      <c r="C5" s="43"/>
      <c r="D5" s="55">
        <v>47880</v>
      </c>
      <c r="E5" s="31" t="s">
        <v>382</v>
      </c>
      <c r="F5" s="55">
        <v>51100</v>
      </c>
      <c r="G5" s="44" t="s">
        <v>482</v>
      </c>
    </row>
    <row r="6" spans="2:16">
      <c r="B6" s="42"/>
      <c r="D6" s="55"/>
      <c r="E6" s="31"/>
      <c r="F6" s="55"/>
      <c r="G6" s="44"/>
    </row>
    <row r="7" spans="2:16">
      <c r="B7" s="42"/>
      <c r="C7" s="45"/>
      <c r="D7" s="55">
        <v>44660</v>
      </c>
      <c r="E7" s="31" t="s">
        <v>382</v>
      </c>
      <c r="F7" s="55">
        <v>47880</v>
      </c>
      <c r="G7" s="44" t="s">
        <v>483</v>
      </c>
    </row>
    <row r="8" spans="2:16">
      <c r="B8" s="42"/>
      <c r="D8" s="55"/>
      <c r="E8" s="31"/>
      <c r="F8" s="55"/>
      <c r="G8" s="44"/>
    </row>
    <row r="9" spans="2:16">
      <c r="B9" s="42"/>
      <c r="C9" s="46"/>
      <c r="D9" s="55">
        <v>41440</v>
      </c>
      <c r="E9" s="31" t="s">
        <v>382</v>
      </c>
      <c r="F9" s="55">
        <v>44660</v>
      </c>
      <c r="G9" s="44" t="s">
        <v>483</v>
      </c>
    </row>
    <row r="10" spans="2:16">
      <c r="B10" s="42"/>
      <c r="D10" s="55"/>
      <c r="E10" s="31"/>
      <c r="F10" s="55"/>
      <c r="G10" s="44"/>
    </row>
    <row r="11" spans="2:16">
      <c r="B11" s="42"/>
      <c r="C11" s="47"/>
      <c r="D11" s="55">
        <v>38220</v>
      </c>
      <c r="E11" s="31" t="s">
        <v>382</v>
      </c>
      <c r="F11" s="55">
        <v>41440</v>
      </c>
      <c r="G11" s="44" t="s">
        <v>483</v>
      </c>
    </row>
    <row r="12" spans="2:16">
      <c r="B12" s="42"/>
      <c r="D12" s="55"/>
      <c r="E12" s="31"/>
      <c r="F12" s="55"/>
      <c r="G12" s="44"/>
    </row>
    <row r="13" spans="2:16">
      <c r="B13" s="42"/>
      <c r="C13" s="48"/>
      <c r="D13" s="55">
        <v>35000</v>
      </c>
      <c r="E13" s="31" t="s">
        <v>382</v>
      </c>
      <c r="F13" s="55">
        <v>38220</v>
      </c>
      <c r="G13" s="44" t="s">
        <v>483</v>
      </c>
    </row>
    <row r="14" spans="2:16">
      <c r="B14" s="49"/>
      <c r="C14" s="50"/>
      <c r="D14" s="50"/>
      <c r="E14" s="50"/>
      <c r="F14" s="50"/>
      <c r="G14" s="51"/>
    </row>
    <row r="16" spans="2:16">
      <c r="B16" s="39"/>
      <c r="C16" s="40"/>
      <c r="D16" s="40"/>
      <c r="E16" s="40"/>
      <c r="F16" s="40"/>
      <c r="G16" s="40"/>
      <c r="H16" s="40"/>
      <c r="I16" s="40"/>
      <c r="J16" s="40"/>
      <c r="K16" s="40"/>
      <c r="L16" s="40"/>
      <c r="M16" s="40"/>
      <c r="N16" s="40"/>
      <c r="O16" s="40"/>
      <c r="P16" s="42"/>
    </row>
    <row r="17" spans="2:16">
      <c r="B17" s="42"/>
      <c r="P17" s="42"/>
    </row>
    <row r="18" spans="2:16">
      <c r="B18" s="42"/>
      <c r="P18" s="42"/>
    </row>
    <row r="19" spans="2:16">
      <c r="B19" s="42"/>
      <c r="P19" s="42"/>
    </row>
    <row r="20" spans="2:16">
      <c r="B20" s="42"/>
      <c r="P20" s="42"/>
    </row>
    <row r="21" spans="2:16">
      <c r="B21" s="42"/>
      <c r="P21" s="42"/>
    </row>
    <row r="22" spans="2:16">
      <c r="B22" s="42"/>
      <c r="P22" s="42"/>
    </row>
    <row r="23" spans="2:16">
      <c r="B23" s="42"/>
      <c r="P23" s="42"/>
    </row>
    <row r="24" spans="2:16">
      <c r="B24" s="42"/>
      <c r="P24" s="42"/>
    </row>
    <row r="25" spans="2:16">
      <c r="B25" s="42"/>
      <c r="P25" s="42"/>
    </row>
    <row r="26" spans="2:16">
      <c r="B26" s="42"/>
      <c r="P26" s="42"/>
    </row>
    <row r="27" spans="2:16">
      <c r="B27" s="42"/>
      <c r="P27" s="42"/>
    </row>
    <row r="28" spans="2:16">
      <c r="B28" s="42"/>
      <c r="P28" s="42"/>
    </row>
    <row r="29" spans="2:16">
      <c r="B29" s="42"/>
      <c r="P29" s="42"/>
    </row>
    <row r="30" spans="2:16">
      <c r="B30" s="42"/>
      <c r="P30" s="42"/>
    </row>
    <row r="31" spans="2:16">
      <c r="B31" s="42"/>
      <c r="P31" s="42"/>
    </row>
    <row r="32" spans="2:16">
      <c r="B32" s="42"/>
      <c r="P32" s="42"/>
    </row>
    <row r="33" spans="2:16">
      <c r="B33" s="42"/>
      <c r="P33" s="42"/>
    </row>
    <row r="34" spans="2:16">
      <c r="B34" s="42"/>
      <c r="P34" s="42"/>
    </row>
    <row r="35" spans="2:16">
      <c r="B35" s="42"/>
      <c r="P35" s="42"/>
    </row>
    <row r="36" spans="2:16">
      <c r="B36" s="42"/>
      <c r="P36" s="42"/>
    </row>
    <row r="37" spans="2:16">
      <c r="B37" s="42"/>
      <c r="P37" s="42"/>
    </row>
    <row r="38" spans="2:16">
      <c r="B38" s="42"/>
      <c r="P38" s="42"/>
    </row>
    <row r="39" spans="2:16">
      <c r="B39" s="42"/>
      <c r="P39" s="42"/>
    </row>
    <row r="40" spans="2:16">
      <c r="B40" s="42"/>
      <c r="P40" s="42"/>
    </row>
    <row r="41" spans="2:16">
      <c r="B41" s="42"/>
      <c r="P41" s="42"/>
    </row>
    <row r="42" spans="2:16">
      <c r="B42" s="42"/>
      <c r="P42" s="42"/>
    </row>
    <row r="43" spans="2:16">
      <c r="B43" s="42"/>
      <c r="P43" s="42"/>
    </row>
    <row r="44" spans="2:16">
      <c r="B44" s="42"/>
      <c r="P44" s="42"/>
    </row>
    <row r="45" spans="2:16">
      <c r="B45" s="42"/>
      <c r="P45" s="42"/>
    </row>
    <row r="46" spans="2:16">
      <c r="B46" s="42"/>
      <c r="P46" s="42"/>
    </row>
    <row r="47" spans="2:16">
      <c r="B47" s="42"/>
      <c r="P47" s="42"/>
    </row>
    <row r="48" spans="2:16">
      <c r="B48" s="42"/>
      <c r="P48" s="42"/>
    </row>
    <row r="49" spans="2:16">
      <c r="B49" s="42"/>
      <c r="P49" s="42"/>
    </row>
    <row r="50" spans="2:16">
      <c r="B50" s="42"/>
      <c r="P50" s="42"/>
    </row>
    <row r="51" spans="2:16">
      <c r="B51" s="42"/>
      <c r="P51" s="42"/>
    </row>
    <row r="52" spans="2:16">
      <c r="B52" s="42"/>
      <c r="P52" s="42"/>
    </row>
    <row r="53" spans="2:16">
      <c r="B53" s="42"/>
      <c r="P53" s="42"/>
    </row>
    <row r="54" spans="2:16">
      <c r="B54" s="42"/>
      <c r="P54" s="42"/>
    </row>
    <row r="55" spans="2:16">
      <c r="B55" s="42"/>
      <c r="P55" s="42"/>
    </row>
    <row r="56" spans="2:16">
      <c r="B56" s="42"/>
      <c r="P56" s="42"/>
    </row>
    <row r="57" spans="2:16">
      <c r="B57" s="42"/>
      <c r="P57" s="42"/>
    </row>
    <row r="58" spans="2:16">
      <c r="B58" s="42"/>
      <c r="P58" s="42"/>
    </row>
    <row r="59" spans="2:16">
      <c r="B59" s="42"/>
      <c r="P59" s="42"/>
    </row>
    <row r="60" spans="2:16">
      <c r="B60" s="42"/>
      <c r="P60" s="42"/>
    </row>
    <row r="61" spans="2:16">
      <c r="B61" s="42"/>
      <c r="P61" s="42"/>
    </row>
    <row r="62" spans="2:16">
      <c r="B62" s="42"/>
      <c r="P62" s="42"/>
    </row>
    <row r="63" spans="2:16">
      <c r="B63" s="42"/>
      <c r="P63" s="42"/>
    </row>
    <row r="64" spans="2:16">
      <c r="B64" s="42"/>
      <c r="P64" s="42"/>
    </row>
    <row r="65" spans="2:16">
      <c r="B65" s="42"/>
      <c r="P65" s="42"/>
    </row>
    <row r="66" spans="2:16">
      <c r="B66" s="42"/>
      <c r="P66" s="42"/>
    </row>
    <row r="67" spans="2:16">
      <c r="B67" s="42"/>
      <c r="P67" s="42"/>
    </row>
    <row r="68" spans="2:16">
      <c r="B68" s="42"/>
      <c r="P68" s="42"/>
    </row>
    <row r="69" spans="2:16">
      <c r="B69" s="42"/>
      <c r="P69" s="42"/>
    </row>
    <row r="70" spans="2:16">
      <c r="B70" s="42"/>
      <c r="P70" s="42"/>
    </row>
    <row r="71" spans="2:16">
      <c r="B71" s="42"/>
      <c r="P71" s="42"/>
    </row>
    <row r="72" spans="2:16">
      <c r="B72" s="42"/>
      <c r="P72" s="42"/>
    </row>
    <row r="73" spans="2:16">
      <c r="B73" s="42"/>
      <c r="P73" s="42"/>
    </row>
    <row r="74" spans="2:16">
      <c r="B74" s="42"/>
      <c r="P74" s="42"/>
    </row>
    <row r="75" spans="2:16">
      <c r="B75" s="42"/>
      <c r="P75" s="42"/>
    </row>
    <row r="76" spans="2:16">
      <c r="B76" s="42"/>
      <c r="P76" s="42"/>
    </row>
    <row r="77" spans="2:16">
      <c r="B77" s="42"/>
      <c r="P77" s="42"/>
    </row>
    <row r="78" spans="2:16">
      <c r="B78" s="42"/>
      <c r="P78" s="42"/>
    </row>
    <row r="79" spans="2:16">
      <c r="B79" s="42"/>
      <c r="P79" s="42"/>
    </row>
    <row r="80" spans="2:16">
      <c r="B80" s="42"/>
      <c r="P80" s="42"/>
    </row>
    <row r="81" spans="2:16">
      <c r="B81" s="42"/>
      <c r="P81" s="42"/>
    </row>
    <row r="82" spans="2:16">
      <c r="B82" s="42"/>
      <c r="P82" s="42"/>
    </row>
    <row r="83" spans="2:16">
      <c r="B83" s="42"/>
      <c r="P83" s="42"/>
    </row>
    <row r="84" spans="2:16">
      <c r="B84" s="49"/>
      <c r="C84" s="50"/>
      <c r="D84" s="50"/>
      <c r="E84" s="50"/>
      <c r="F84" s="50"/>
      <c r="G84" s="50"/>
      <c r="H84" s="50"/>
      <c r="I84" s="50"/>
      <c r="J84" s="50"/>
      <c r="K84" s="50"/>
      <c r="L84" s="50"/>
      <c r="M84" s="50"/>
      <c r="N84" s="50"/>
      <c r="O84" s="50"/>
      <c r="P84" s="42"/>
    </row>
  </sheetData>
  <phoneticPr fontId="4"/>
  <pageMargins left="0.47244094488188981" right="0.23622047244094491" top="0.43307086614173229" bottom="0.31496062992125984" header="0.31496062992125984" footer="0.19685039370078741"/>
  <pageSetup paperSize="8" scale="75" orientation="landscape" r:id="rId1"/>
  <headerFooter scaleWithDoc="0" alignWithMargins="0">
    <oddHeader>&amp;R&amp;"ＭＳ 明朝,標準"&amp;9 2-5.歯科医療費の状況</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47</vt:i4>
      </vt:variant>
    </vt:vector>
  </HeadingPairs>
  <TitlesOfParts>
    <vt:vector size="85" baseType="lpstr">
      <vt:lpstr>年齢階層別_医療費全体における歯科医療費</vt:lpstr>
      <vt:lpstr>男女別_医療費全体における歯科医療費</vt:lpstr>
      <vt:lpstr>市区町村別_医療費全体における歯科医療費</vt:lpstr>
      <vt:lpstr>市区町村別_歯科医療費割合グラフ</vt:lpstr>
      <vt:lpstr>年齢階層別_歯科医療費</vt:lpstr>
      <vt:lpstr>男女別_歯科医療費</vt:lpstr>
      <vt:lpstr>市区町村別_歯科医療費</vt:lpstr>
      <vt:lpstr>市区町村別_被保険者一人当たりの歯科医療費グラフ</vt:lpstr>
      <vt:lpstr>市区町村別_被保険者一人当たりの歯科医療費MAP</vt:lpstr>
      <vt:lpstr>市区町村別_歯科レセプト一件当たりの歯科医療費グラフ</vt:lpstr>
      <vt:lpstr>市区町村別_歯科レセプト一件当たりの歯科医療費MAP</vt:lpstr>
      <vt:lpstr>市区町村別_歯科患者一人当たりの歯科医療費グラフ</vt:lpstr>
      <vt:lpstr>市区町村別_歯科患者一人当たりの歯科医療費MAP</vt:lpstr>
      <vt:lpstr>市区町村別_歯科患者割合グラフ</vt:lpstr>
      <vt:lpstr>市区町村別_歯科患者割合MAP</vt:lpstr>
      <vt:lpstr>市区町村別_受診率グラフ</vt:lpstr>
      <vt:lpstr>市区町村別_受診率MAP</vt:lpstr>
      <vt:lpstr>市区町村別_一件当たりの日数グラフ</vt:lpstr>
      <vt:lpstr>市区町村別_一件当たりの日数MAP</vt:lpstr>
      <vt:lpstr>市区町村別_一日当たりの医療費グラフ</vt:lpstr>
      <vt:lpstr>市区町村別_一日当たりの医療費MAP</vt:lpstr>
      <vt:lpstr>市区町村別_年齢調整歯科医療費</vt:lpstr>
      <vt:lpstr>市区町村別_年齢調整歯科医療費グラフ</vt:lpstr>
      <vt:lpstr>中分類別歯科医療費</vt:lpstr>
      <vt:lpstr>年齢階層別_中分類別歯科医療費</vt:lpstr>
      <vt:lpstr>男女別_中分類別歯科医療費</vt:lpstr>
      <vt:lpstr>市区町村別_中分類別歯科医療費</vt:lpstr>
      <vt:lpstr>中分類別歯科医療費上位5疾病</vt:lpstr>
      <vt:lpstr>市区町村別_中分類別歯科医療費上位5疾病</vt:lpstr>
      <vt:lpstr>中分類別歯科患者数上位5疾病</vt:lpstr>
      <vt:lpstr>市区町村別_中分類別歯科患者数上位5疾病</vt:lpstr>
      <vt:lpstr>特定疾病別歯科医療費</vt:lpstr>
      <vt:lpstr>市区町村別_特定疾病別歯科医療費</vt:lpstr>
      <vt:lpstr>年齢階層別_推計残存歯数階層別人数</vt:lpstr>
      <vt:lpstr>推計残存歯数階層別医療費(医科･調剤)</vt:lpstr>
      <vt:lpstr>推計残存歯数階層別生活習慣病等患者数</vt:lpstr>
      <vt:lpstr>推計残存歯数階層別誤嚥性肺炎患者数</vt:lpstr>
      <vt:lpstr>推計残存歯数階層別要介護度別人数</vt:lpstr>
      <vt:lpstr>市区町村別_医療費全体における歯科医療費!Print_Area</vt:lpstr>
      <vt:lpstr>市区町村別_一件当たりの日数MAP!Print_Area</vt:lpstr>
      <vt:lpstr>市区町村別_一件当たりの日数グラフ!Print_Area</vt:lpstr>
      <vt:lpstr>市区町村別_一日当たりの医療費MAP!Print_Area</vt:lpstr>
      <vt:lpstr>市区町村別_一日当たりの医療費グラフ!Print_Area</vt:lpstr>
      <vt:lpstr>市区町村別_歯科レセプト一件当たりの歯科医療費MAP!Print_Area</vt:lpstr>
      <vt:lpstr>市区町村別_歯科レセプト一件当たりの歯科医療費グラフ!Print_Area</vt:lpstr>
      <vt:lpstr>市区町村別_歯科医療費!Print_Area</vt:lpstr>
      <vt:lpstr>市区町村別_歯科医療費割合グラフ!Print_Area</vt:lpstr>
      <vt:lpstr>市区町村別_歯科患者一人当たりの歯科医療費MAP!Print_Area</vt:lpstr>
      <vt:lpstr>市区町村別_歯科患者一人当たりの歯科医療費グラフ!Print_Area</vt:lpstr>
      <vt:lpstr>市区町村別_歯科患者割合MAP!Print_Area</vt:lpstr>
      <vt:lpstr>市区町村別_歯科患者割合グラフ!Print_Area</vt:lpstr>
      <vt:lpstr>市区町村別_受診率MAP!Print_Area</vt:lpstr>
      <vt:lpstr>市区町村別_受診率グラフ!Print_Area</vt:lpstr>
      <vt:lpstr>市区町村別_中分類別歯科医療費!Print_Area</vt:lpstr>
      <vt:lpstr>市区町村別_中分類別歯科医療費上位5疾病!Print_Area</vt:lpstr>
      <vt:lpstr>市区町村別_中分類別歯科患者数上位5疾病!Print_Area</vt:lpstr>
      <vt:lpstr>市区町村別_特定疾病別歯科医療費!Print_Area</vt:lpstr>
      <vt:lpstr>市区町村別_年齢調整歯科医療費!Print_Area</vt:lpstr>
      <vt:lpstr>市区町村別_年齢調整歯科医療費グラフ!Print_Area</vt:lpstr>
      <vt:lpstr>市区町村別_被保険者一人当たりの歯科医療費MAP!Print_Area</vt:lpstr>
      <vt:lpstr>市区町村別_被保険者一人当たりの歯科医療費グラフ!Print_Area</vt:lpstr>
      <vt:lpstr>'推計残存歯数階層別医療費(医科･調剤)'!Print_Area</vt:lpstr>
      <vt:lpstr>推計残存歯数階層別誤嚥性肺炎患者数!Print_Area</vt:lpstr>
      <vt:lpstr>推計残存歯数階層別生活習慣病等患者数!Print_Area</vt:lpstr>
      <vt:lpstr>推計残存歯数階層別要介護度別人数!Print_Area</vt:lpstr>
      <vt:lpstr>男女別_医療費全体における歯科医療費!Print_Area</vt:lpstr>
      <vt:lpstr>男女別_歯科医療費!Print_Area</vt:lpstr>
      <vt:lpstr>男女別_中分類別歯科医療費!Print_Area</vt:lpstr>
      <vt:lpstr>中分類別歯科医療費!Print_Area</vt:lpstr>
      <vt:lpstr>中分類別歯科医療費上位5疾病!Print_Area</vt:lpstr>
      <vt:lpstr>中分類別歯科患者数上位5疾病!Print_Area</vt:lpstr>
      <vt:lpstr>特定疾病別歯科医療費!Print_Area</vt:lpstr>
      <vt:lpstr>年齢階層別_医療費全体における歯科医療費!Print_Area</vt:lpstr>
      <vt:lpstr>年齢階層別_歯科医療費!Print_Area</vt:lpstr>
      <vt:lpstr>年齢階層別_推計残存歯数階層別人数!Print_Area</vt:lpstr>
      <vt:lpstr>年齢階層別_中分類別歯科医療費!Print_Area</vt:lpstr>
      <vt:lpstr>市区町村別_中分類別歯科医療費!Print_Titles</vt:lpstr>
      <vt:lpstr>市区町村別_中分類別歯科医療費上位5疾病!Print_Titles</vt:lpstr>
      <vt:lpstr>市区町村別_中分類別歯科患者数上位5疾病!Print_Titles</vt:lpstr>
      <vt:lpstr>市区町村別_特定疾病別歯科医療費!Print_Titles</vt:lpstr>
      <vt:lpstr>推計残存歯数階層別誤嚥性肺炎患者数!Print_Titles</vt:lpstr>
      <vt:lpstr>推計残存歯数階層別生活習慣病等患者数!Print_Titles</vt:lpstr>
      <vt:lpstr>推計残存歯数階層別要介護度別人数!Print_Titles</vt:lpstr>
      <vt:lpstr>中分類別歯科医療費上位5疾病!Print_Titles</vt:lpstr>
      <vt:lpstr>中分類別歯科患者数上位5疾病!Print_Titles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2024-10-01T05:14:52Z</dcterms:created>
  <dcterms:modified xsi:type="dcterms:W3CDTF">2025-03-14T01:00:41Z</dcterms:modified>
  <cp:category/>
  <cp:contentStatus/>
  <dc:language/>
  <cp:version/>
</cp:coreProperties>
</file>